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1.1" sheetId="3" r:id="rId3"/>
    <sheet name="SO 101.2.1" sheetId="4" r:id="rId4"/>
    <sheet name="SO 201" sheetId="5" r:id="rId5"/>
    <sheet name="SO 301" sheetId="6" r:id="rId6"/>
    <sheet name="SO 801" sheetId="7" r:id="rId7"/>
  </sheets>
  <definedNames/>
  <calcPr/>
  <webPublishing/>
</workbook>
</file>

<file path=xl/sharedStrings.xml><?xml version="1.0" encoding="utf-8"?>
<sst xmlns="http://schemas.openxmlformats.org/spreadsheetml/2006/main" count="3749" uniqueCount="969">
  <si>
    <t>ASPE10</t>
  </si>
  <si>
    <t>S</t>
  </si>
  <si>
    <t>Firma: ÚDRŽBA SILNIC Královéhradeckého kraje a.s.</t>
  </si>
  <si>
    <t>Soupis prací objektu</t>
  </si>
  <si>
    <t xml:space="preserve">Stavba: </t>
  </si>
  <si>
    <t>32925</t>
  </si>
  <si>
    <t>Silnice II/299 Librantice - hranice okresu Náchod, SO 101, SO 201, SO 301_01022023_neoceněný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</si>
  <si>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</si>
  <si>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</si>
  <si>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</si>
  <si>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</si>
  <si>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</si>
  <si>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</si>
  <si>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</si>
  <si>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</si>
  <si>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</si>
  <si>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</si>
  <si>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</si>
  <si>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</si>
  <si>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</si>
  <si>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</si>
  <si>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</si>
  <si>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</si>
  <si>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</si>
  <si>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</si>
  <si>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</si>
  <si>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</si>
  <si>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</si>
  <si>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</si>
  <si>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</si>
  <si>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</si>
  <si>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</si>
  <si>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</si>
  <si>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</si>
  <si>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</si>
  <si>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</si>
  <si>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</si>
  <si>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</si>
  <si>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</si>
  <si>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</si>
  <si>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</si>
  <si>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GasNet, vytýčení, manipulace, ochrana. Délka úseku 0,635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</si>
  <si>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</si>
  <si>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</si>
  <si>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</si>
  <si>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</si>
  <si>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</si>
  <si>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0,635 km.   
Pevná cena.</t>
  </si>
  <si>
    <t>c</t>
  </si>
  <si>
    <t>Zajištění inženýrských sítí během realizace stavby dle požadavků správce, vedení ve správě VaK HK.a.s., vytýčení, manipulace, ochrana. Délka úseku 0,635 km.   
Pevná cena.</t>
  </si>
  <si>
    <t>d</t>
  </si>
  <si>
    <t>Zajištění inženýrských sítí během realizace stavby dle požadavků správce, vedení ve správě CETIN, a.s., vytýčení, manipulace, ochrana. Délka úseku 0,635 km.   
Pevná cena.</t>
  </si>
  <si>
    <t>e</t>
  </si>
  <si>
    <t>Zajištění inženýrských sítí během realizace stavby dle požadavků správce, vedení ve obce Librantice (VO,MR), vytýčení, manipulace, ochrana. Délka úseku 0,635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</si>
  <si>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</si>
  <si>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</si>
  <si>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</si>
  <si>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</si>
  <si>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 stavebních objektů SO 101 a SO 201, které mohou být dotčeny stavbou před započetím stavebních prací. Délka úseku 0,635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</si>
  <si>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</si>
  <si>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</si>
  <si>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</si>
  <si>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</si>
  <si>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0,635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</si>
  <si>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</si>
  <si>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</si>
  <si>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</si>
  <si>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0,635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</si>
  <si>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</si>
  <si>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</si>
  <si>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0,635 km.   
Pevná cena.</t>
  </si>
  <si>
    <t>02938</t>
  </si>
  <si>
    <t>OSTATNÍ POŽADAVKY - PAMĚTNÍ DESKA</t>
  </si>
  <si>
    <t>KUS</t>
  </si>
  <si>
    <t>osazení pamětní desky na kamenném podstavci s textem dle vzoru objednatele, min. rozměr 400 x 300 mm, pamětní deska musí mít trvanlivou formu, materiál kámen, kov, sklo apod., loga a text dle poskytovatele dotace.   
Pevná cena.</t>
  </si>
  <si>
    <t>11</t>
  </si>
  <si>
    <t>02940</t>
  </si>
  <si>
    <t>OSTATNÍ POŽADAVKY - VYPRACOVÁNÍ DOKUMENTACE</t>
  </si>
  <si>
    <t>Vypracování dokumentace skutečného provedení stavby - 3x DSPS, 3x kompletní fotodokumentace + 1x na flash disku,    
2x měsíčně zpráva o průběhu výstavby s fotodokumentací, Délka úseku 0,635 km.   
Pevná cena.</t>
  </si>
  <si>
    <t>12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</si>
  <si>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</si>
  <si>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</si>
  <si>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0,635 km.   
Pevná cena.</t>
  </si>
  <si>
    <t>13</t>
  </si>
  <si>
    <t>03100</t>
  </si>
  <si>
    <t>ZAŘÍZENÍ STAVENIŠTĚ - INFORMAČNÍ TABULE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</si>
  <si>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</si>
  <si>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</si>
  <si>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</si>
  <si>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14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</si>
  <si>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</si>
  <si>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</si>
  <si>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0,635 km   
- PEVNÁ CENA</t>
  </si>
  <si>
    <t>SO 101</t>
  </si>
  <si>
    <t>Úsek Librantice</t>
  </si>
  <si>
    <t>015111</t>
  </si>
  <si>
    <t>POPLATKY ZA LIKVIDACI ODPADŮ NEKONTAMINOVANÝCH - 17 05 04  VYTĚŽENÉ ZEMINY A HORNINY -  I. TŘÍDA TĚŽITELNOSTI</t>
  </si>
  <si>
    <t>T</t>
  </si>
  <si>
    <t>pol. č. 17120  2 043,552 m3 *1,8=3 678,394 [A] 
pol. č. 11332 161,700 m3 *1,8=291,060 [B] 
pol. č. 12920 9,175*1,8=16,515 [D] 
pol. č. 12932 15*0,5*1,8=13,500 [E] 
Celkem: A+B+D+E=3 999,469 [F]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</si>
  <si>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</si>
  <si>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</si>
  <si>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</si>
  <si>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Podmínka IROP: nejméně 70% hmotnosti tohoto odpadu musí být předáno k recyklaci (viz. ZP) pro zpětné využití na stavbách</t>
  </si>
  <si>
    <t>pol č. 11352 381*0,205=78,105 [A] 
pol. č. 96687 12*0,245=2,940 [B] 
A+B=81,045 [C]</t>
  </si>
  <si>
    <t>Zemní práce</t>
  </si>
  <si>
    <t>11120</t>
  </si>
  <si>
    <t>ODSTRANĚNÍ KŘOVIN</t>
  </si>
  <si>
    <t>M2</t>
  </si>
  <si>
    <t>odměřeno z výkresu Situace D.1.1.1.2 - D.1.1.1.3 
Odstranění živého plotu 
48*1=48,000 [A]</t>
  </si>
  <si>
    <t>odstranění křovin a stromů do průměru 100 mm  
doprava dřevin bez ohledu na vzdálenost  
spálení na hromadách nebo štěpkování</t>
  </si>
  <si>
    <t>11316</t>
  </si>
  <si>
    <t>ODSTRANĚNÍ KRYTU ZPEVNĚNÝCH PLOCH ZE SILNIČNÍCH DÍLCŮ</t>
  </si>
  <si>
    <t>M3</t>
  </si>
  <si>
    <t>odměřeno z výkresu Situace D.1.1.1.2 - D.1.1.1.3 
Demontáž ochrany plynového potrubí 
(7+9+7+7+7+7+8+7+8)*1,0*0,15=10,050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</si>
  <si>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</si>
  <si>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</si>
  <si>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</si>
  <si>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odměřeno z výkresu Situace D.1.1.1.2 - D.1.1.1.3 
Vytěžení podkladních vrstev komunikace v místě sanace  
Štěrkodrť tl. 100 mm 
1,75*462*2*0,1=161,700 [A]</t>
  </si>
  <si>
    <t>11333</t>
  </si>
  <si>
    <t>ODSTRANĚNÍ PODKLADU ZPEVNĚNÝCH PLOCH S ASFALT POJIVEM</t>
  </si>
  <si>
    <t>vč. manipulace pro zpětné uložení do sanace</t>
  </si>
  <si>
    <t>odměřeno z výkresu Situace D.1.1.1.2 - D.1.1.1.3 
Vytěžení podkladních vrstev komunikace v místě sanace 
Penetrační makadam prům. tl. 100 mm  
1,75*(157-16)*2*0,1=49,350 [A]</t>
  </si>
  <si>
    <t>11352</t>
  </si>
  <si>
    <t>ODSTRANĚNÍ CHODNÍKOVÝCH A SILNIČNÍCH OBRUBNÍKŮ BETONOVÝCH</t>
  </si>
  <si>
    <t>odměřeno z výkresu Situace D.1.1.1.2 - D.1.1.1.3 
33+60+74+56+14+38+6+5+7+6+5+66+11=381,000 [A]</t>
  </si>
  <si>
    <t>11372</t>
  </si>
  <si>
    <t>FRÉZOVÁNÍ ZPEVNĚNÝCH PLOCH ASFALTOVÝCH</t>
  </si>
  <si>
    <t>odfrézování asfaltových vrstvev vozovky vč. naložení, odvozu a uložení, zhotovitel v ceně zohlední možnost zpětného využití recyklovaného materiálu</t>
  </si>
  <si>
    <t>odměřeno z výkresu Situace D.1.1.1.2 - D.1.1.1.3 
Frézování komunikace v průměrné tl. 70 mm   
((7,15*635)-(16*7,07))*0,07 most =309,899 [A]    
Dofrézování podkladních vrstev v místě sanací 
Asfaltové vrstvy prům tl. 83,33 (70-100) mm 
(1,75*(635-16)*2)*0,08333=180,534 [B]   
Dofrézování podkladních vrstev 
132=132,000 [C] 
Celkem: A+B+C=622,433 [D] 
Vyfrézovaný materiál zůstává v majetku zhotovitele</t>
  </si>
  <si>
    <t>12273</t>
  </si>
  <si>
    <t>ODKOPÁVKY A PROKOPÁVKY OBECNÉ TŘ. I</t>
  </si>
  <si>
    <t>odměřeno z výkresu Situace D.1.1.1.2 - D.1.1.1.3 
Odkopávky pro konstrukci komunikace tl. 500 mm 
(36,5 * 0,55)=20,075 [A] m2 
(27,3 * 0,24)=6,552 [B] m2 
(38,8 * 0,33)=12,804 [C] m2 
(24 * 0,31) =7,440 [D] m2 
A+B+C+D=46,871 [E] 
E*0,5=23,436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</si>
  <si>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</si>
  <si>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</si>
  <si>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</si>
  <si>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odměřeno z výkresu Situace D.1.1.1.2 - D.1.1.1.3 
pol. č. 18232 616*0,15=92,400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</si>
  <si>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</si>
  <si>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12920</t>
  </si>
  <si>
    <t>ČIŠTĚNÍ KRAJNIC OD NÁNOSU</t>
  </si>
  <si>
    <t>odměřeno z výkresu Situace D.1.1.1.2 - D.1.1.1.3 
Odstranění nánosů z krajnice včetně nezpevněné krajnice 
(14,8+21,9)*1*0,25=9,175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</si>
  <si>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</si>
  <si>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</si>
  <si>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</si>
  <si>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odměřeno z výkresu Situace D.1.1.1.2 - D.1.1.1.3 
Reprofilace příkopů</t>
  </si>
  <si>
    <t>13173</t>
  </si>
  <si>
    <t>HLOUBENÍ JAM ZAPAŽ I NEPAŽ TŘ. I</t>
  </si>
  <si>
    <t>odměřeno z výkresu Situace D.1.1.1.2 - D.1.1.1.3 
Výkop pro UV 
14*2,5=35,000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</si>
  <si>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</si>
  <si>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</si>
  <si>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</si>
  <si>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odměřeno z výkresu Situace D.1.1.1.2 - D.1.1.1.3 
Štěrkodrť, štěrk, zemina prům. tl. 266,67 mm 
1,75*(635-16)*2*0,26667=577,741 [A] 
Sanace krajů vozovky 
1913,79*0,5=956,895 [B] 
Bude použito se souhlasem investora a TDI 
Hloubení rýh pro osazení obrub 
(1047-381)*0,5*0,4=133,200 [C] 
Hloubení rýh pro chráničky ČEZ+VO 
0,6*0,6*24=8,640 [D] 
Hloubení rýh pro chráničky Cetin 
0,6*0,6*7=2,520 [E] 
Hloubení rýh pro chráničky Vodovodu u UV 2,4,7 a 9 
1,5*0,6*8=7,200 [F] 
A+B+C+D+E+F=1 686,196 [G]</t>
  </si>
  <si>
    <t>15</t>
  </si>
  <si>
    <t>odměřeno z výkresu Situace D.1.1.1.2 - D.1.1.1.3 
Hloubení rýh pro kanalizační přípojky k UV (včetně pažení) 
99*1,5*1,2=178,200 [A]</t>
  </si>
  <si>
    <t>16</t>
  </si>
  <si>
    <t>17120</t>
  </si>
  <si>
    <t>ULOŽENÍ SYPANINY DO NÁSYPŮ A NA SKLÁDKY BEZ ZHUTNĚNÍ</t>
  </si>
  <si>
    <t>pol. č. 12273 23,436=23,436 [A] 
pol. č. 13273.1  1 686,196=1 686,196 [B] 
pol .č. 13273.2 178,2=178,200 [C] 
pol. č. 13173 35=35,000 [D] 
pol. č. 21264 1006*0,3*0,4=120,720 [E]  
A+B+C+D+E=2 043,552 [F]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</si>
  <si>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</si>
  <si>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</si>
  <si>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</si>
  <si>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</si>
  <si>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odměřeno z výkresu Situace D.1.1.1.2 - D.1.1.1.3 
Zásyp po 11 ks vybouraných vpustí (ŠD 0/63) 
11*1*1,5=16,500 [A] 
Zásyp chrániček (ŠD 0/63) 
ČEZ+ VO 0,6*0,3*24=4,320 [B] 
Cetin 0,6*0,3*7=1,260 [C] 
Zásyp přípojek UV (ŠD 0/63) 
99*1,2*1,1=130,680 [D] 
A+B+C+D=152,760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</si>
  <si>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</si>
  <si>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</si>
  <si>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odměřeno z výkresu Situace D.1.1.1.2 - D.1.1.1.3 
Dosypání po vybourané konstrukci komunikace tl. 500 mm (vhodná zemina) 
(35,5*0,5)=17,750 [D] m2 
(58,8*0,40)=23,520 [E]m2 
(14,75 * 0,31)=4,573 [F]m2 
(28,2 * 0,30) =8,460 [G]m2 
(33,5 * 0,25) =8,375 [H]m2 
(17,75 * 0,26) =4,615 [I]m2 
(57,3 * 0,36) =20,628 [J]m2 
(74 * 0,45) =33,300 [K]m2 
D+E+F+G+H+I+J+K=121,221 [L] 
L*0,5=60,611 [M]</t>
  </si>
  <si>
    <t>19</t>
  </si>
  <si>
    <t>odměřeno z výkresu Situace D.1.1.1.2 - D.1.1.1.3 
Štěrkopísek 
Lože pod chráničky 
ČEZ+VO 0,6*0,1*24=1,440 [A] 
Cetin 0,6*0,1*7=0,420 [B] 
Lože pod přípojky UV 
0,1*1,2*99=11,880 [C] 
A+B+C=13,740 [D]</t>
  </si>
  <si>
    <t>20</t>
  </si>
  <si>
    <t>17581</t>
  </si>
  <si>
    <t>OBSYP POTRUBÍ A OBJEKTŮ Z NAKUPOVANÝCH MATERIÁLŮ</t>
  </si>
  <si>
    <t>odměřeno z výkresu Situace D.1.1.1.2 - D.1.1.1.3 
Obsyp chrániček štěrkopískem 
ČEZ + VO 0,6*0,2*24=2,880 [A] 
Cetin 0,6*0,2*7=0,840 [B] 
Vodovod 1,5*0,5*8=6,000 [C] 
Obsyp potrubí přípojek UV (ŠP) 
0,45*1,2*99=53,460 [D] 
A+B+C+D=63,180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</si>
  <si>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</si>
  <si>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21</t>
  </si>
  <si>
    <t>odměřeno z výkresu Situace D.1.1.1.2 - D.1.1.1.3 
Obsyp UV ŠD 0/63 
12*1,5=18,000 [A]</t>
  </si>
  <si>
    <t>22</t>
  </si>
  <si>
    <t>18232R</t>
  </si>
  <si>
    <t>ROZPROSTŘENÍ ORNICE V ROVINĚ V TL DO 0,15M</t>
  </si>
  <si>
    <t>včetně nákupu ornice</t>
  </si>
  <si>
    <t>odměřeno z výkresu Situace D.1.1.1.2 - D.1.1.1.3 
(15 + 65 + 47 + 13 + 13 + 5 + 49 + 12 + 32 + 4 + 15 + 44 + 54 + 23 + 4 + 38 + 78 + 11 + 31 + 10 + 27 + 22 + 4) * 1,0 =616,000 [A]</t>
  </si>
  <si>
    <t>položka zahrnuje:  
nutné přemístění ornice z dočasných skládek vzdálených do 50m  
rozprostření ornice v předepsané tloušťce v rovině a ve svahu do 1:5</t>
  </si>
  <si>
    <t>23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</si>
  <si>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</si>
  <si>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</si>
  <si>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</si>
  <si>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24</t>
  </si>
  <si>
    <t>18247</t>
  </si>
  <si>
    <t>OŠETŘOVÁNÍ TRÁVNÍKU</t>
  </si>
  <si>
    <t>odměřeno z výkresu Situace D.1.1.1.2 - D.1.1.1.3</t>
  </si>
  <si>
    <t>Zahrnuje pokosení se shrabáním, naložení shrabků na dopravní prostředek, s odvozem a se složením, to vše bez ohledu na sklon terénu  
zahrnuje nutné zalití a hnojení</t>
  </si>
  <si>
    <t>Základy</t>
  </si>
  <si>
    <t>25</t>
  </si>
  <si>
    <t>21197</t>
  </si>
  <si>
    <t>OPLÁŠTĚNÍ ODVODŇOVACÍCH ŽEBER Z GEOTEXTILIE</t>
  </si>
  <si>
    <t>odměřeno z výkresu Situace D.1.1.1.2 - D.1.1.1.3 
Opláštění trativodu 
(1,5*1006)=1 509,000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</si>
  <si>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</si>
  <si>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</si>
  <si>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21264</t>
  </si>
  <si>
    <t>TRATIVODY KOMPLET Z TRUB Z PLAST HMOT DN DO 200MM</t>
  </si>
  <si>
    <t>odměřeno z výkresu Situace D.1.1.1.2 - D.1.1.1.3 
Trativod DN 160 (šíře 0,3 m hloubka 0,4 m), Podsyp ŠP, obsyp kamenivem 8/16          
136,5+386+368,5+115=1 006,000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</si>
  <si>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</si>
  <si>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</si>
  <si>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21450</t>
  </si>
  <si>
    <t>SANAČNÍ VRSTVY Z KAMENIVA</t>
  </si>
  <si>
    <t>odměřeno z výkresu Situace D.1.1.1.2 - D.1.1.1.3 
Sanace krajů komunikace 
Vrstva z lomového kamene tl. 350 mm 
(1,5 * (635 - 11,75) * 2 + 1,20 * (14,8 + 21,9))*0,35=669,827 [A] 
Zpětné využití materiálu pol.č. 21450.a: 
49,35+53,644=102,994 [B] 
A-B=566,833 [C] 
Bude použito se souhlasem investora a TDI</t>
  </si>
  <si>
    <t>položka zahrnuje dodávku předepsaného kameniva, mimostaveništní a vnitrostaveništní dopravu a jeho uložení  
není-li v zadávací dokumentaci uvedeno jinak, jedná se o nakupovaný materiál</t>
  </si>
  <si>
    <t>28</t>
  </si>
  <si>
    <t>Využití materiálu z pol. č. 11333 
Penetrační makadam prům. tl. 100 mm  
1,75*(157-16)*2*0,1=49,350 [A] 
Využití materiálu z pol. č. 11338 (SO 301): 
53,644=53,644 [B] 
A+B=102,994 [C]</t>
  </si>
  <si>
    <t>29</t>
  </si>
  <si>
    <t>21461F</t>
  </si>
  <si>
    <t>SEPARAČNÍ GEOTEXTILIE DO 600G/M2</t>
  </si>
  <si>
    <t>odměřeno z výkresu Situace D.1.1.1.2 - D.1.1.1.3 
Sanace krajů komunikace 
Min. 500 g/m2 
1,5 * (635 - 11,75) * 2 + 1,20 * (14,8 + 21,9)=1 913,790 [A] 
Bude použito se souhlasem investora a TDI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</si>
  <si>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</si>
  <si>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</si>
  <si>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30</t>
  </si>
  <si>
    <t>56333</t>
  </si>
  <si>
    <t>VOZOVKOVÉ VRSTVY ZE ŠTĚRKODRTI TL. DO 150MM</t>
  </si>
  <si>
    <t>odměřeno z výkresu Situace D.1.1.1.2 - D.1.1.1.3 
Štěrkodrť ŠD fr. 0/63 tl. 150 mm 
1,5 * (635 - 11,75) * 2 + 0,90 * (14,8 + 21,9) =1 902,780 [A] 
1,5 * (635 - 11,75) * 2 + 1,2 * (14,8 + 21,9) =1 913,790 [B] 
Vrstva pod silniční obrubu 
(1035,3 * 0,5) =517,650 [C] 
Vrstva pod bezbariárové obrubníky nástupiště 
(1+1+12+1+1)*0,7=11,200 [D] 
A+B+C+D=4 345,420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</si>
  <si>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</si>
  <si>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</si>
  <si>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56430</t>
  </si>
  <si>
    <t>VOZOVKOVÉ VRSTVY ZE ŠTĚRKU VYPLŇ CEM MALTOU</t>
  </si>
  <si>
    <t>odměřeno z výkresu Situace D.1.1.1.2 - D.1.1.1.3 
Sanace krajů komunikace 
ŠSM fr 32/63 tl. 150 mm    
(1,5 * (635 - 11,75) * 2 + 1,20 * (14,8 + 21,9) )*0,15=287,069 [A] 
Bude použito se souhlasem investora a TDI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</si>
  <si>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</si>
  <si>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32</t>
  </si>
  <si>
    <t>56933</t>
  </si>
  <si>
    <t>ZPEVNĚNÍ KRAJNIC ZE ŠTĚRKODRTI TL. DO 150MM</t>
  </si>
  <si>
    <t>odměřeno z výkresu Situace D.1.1.1.2 - D.1.1.1.3 
krajnice z ŠD fr. 0/32-  tl.150 mm     
(14,8 + 21,9) * 0,5  =18,350 [A]</t>
  </si>
  <si>
    <t>- dodání kameniva předepsané kvality a zrnitosti  
- rozprostření a zhutnění vrstvy v předepsané tloušťce  
- zřízení vrstvy bez rozlišení šířky, pokládání vrstvy po etapách</t>
  </si>
  <si>
    <t>33</t>
  </si>
  <si>
    <t>572213</t>
  </si>
  <si>
    <t>SPOJOVACÍ POSTŘIK Z EMULZE DO 0,5KG/M2</t>
  </si>
  <si>
    <t>odměřeno z výkresu Situace D.1.1.1.2 - D.1.1.1.3 
0,3 Kg/m2 
pod ACO 11S: 3615,436=3 615,436 [A] 
mezi ACP 22S: 1878,925*2=3 757,850 [B] (pokládáno ve dvou vrstvách) 
A+B=7 373,286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</si>
  <si>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</si>
  <si>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</si>
  <si>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572223</t>
  </si>
  <si>
    <t>SPOJOVACÍ POSTŘIK Z EMULZE DO 1,0KG/M2</t>
  </si>
  <si>
    <t>odměřeno z výkresu Situace D.1.1.1.2 - D.1.1.1.3 
1,00 kg/m2 
pod ACL 16S: (5,8*635)-70,5 (most)+0,25*(14,8+21,9)=3 621,675 [A] 
2*(635-11,75)*2=2 493,000 [B] 
Celkem: A+B=6 114,675 [C]</t>
  </si>
  <si>
    <t>35</t>
  </si>
  <si>
    <t>57475</t>
  </si>
  <si>
    <t>VOZOVKOVÉ VÝZTUŽNÉ VRSTVY Z GEOMŘÍŽOVINY</t>
  </si>
  <si>
    <t>Geokompozit (překrytí podélných pracovních spár),  
specifikace: výztužný geokompozit pevnost 100/100 kN/m</t>
  </si>
  <si>
    <t>odměřeno z výkresu Situace D.1.1.1.2 - D.1.1.1.3 
Geomříž (překrytí podélných pracovních spár)  
2*(635-11,75)*2=2 493,000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</si>
  <si>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</si>
  <si>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36</t>
  </si>
  <si>
    <t>574A33</t>
  </si>
  <si>
    <t>ASFALTOVÝ BETON PRO OBRUSNÉ VRSTVY ACO 11 TL. 40MM</t>
  </si>
  <si>
    <t>odměřeno z výkresu Situace D.1.1.1.2 - D.1.1.1.3 
ACO 11 S 50/70 
(5,8*635)-70,5=3 612,500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</si>
  <si>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</si>
  <si>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</si>
  <si>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574C56</t>
  </si>
  <si>
    <t>ASFALTOVÝ BETON PRO LOŽNÍ VRSTVY ACL 16+, 16S TL. 60MM</t>
  </si>
  <si>
    <t>odměřeno z výkresu Situace D.1.1.1.2 - D.1.1.1.3 
ACL 16S 50/70 
(5,8*635)-(70,5 Most)+0,08*(14,8+21,9)=3 615,436 [A]</t>
  </si>
  <si>
    <t>38</t>
  </si>
  <si>
    <t>574E07</t>
  </si>
  <si>
    <t>ASFALTOVÝ BETON PRO PODKLADNÍ VRSTVY ACP 22+, 22S</t>
  </si>
  <si>
    <t>odměřeno z výkresu Situace D.1.1.1.2 - D.1.1.1.3 
ACP 22S 50/70 tl. 150 mm pokládán ve dvou vrstvách 
(1,5*(635-11,75)*2+0,25*(14,8+21,9))*0,15=281,839 [A]</t>
  </si>
  <si>
    <t>39</t>
  </si>
  <si>
    <t>58301</t>
  </si>
  <si>
    <t>KRYT ZE SINIČNÍCH DÍLCŮ (PANELŮ) TL 150MM</t>
  </si>
  <si>
    <t>odměřeno z výkresu Situace D.1.1.1.2 - D.1.1.1.3 
Dočasná ochrana plynového potrubí  
(7+9+7+7+7+7+8+7+8)*1,0=67,000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</si>
  <si>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</si>
  <si>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</si>
  <si>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40</t>
  </si>
  <si>
    <t>702112</t>
  </si>
  <si>
    <t>KABELOVÝ ŽLAB ZEMNÍ VČETNĚ KRYTU SVĚTLÉ ŠÍŘKY PŘES 120 DO 250 MM</t>
  </si>
  <si>
    <t>odměřeno z výkresu Situace D.1.1.1.2 - D.1.1.1.3 
Chránička Cetin (plastový kabelová žlab s víkem 0,13*0,13*1,2m) 
7=7,000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</si>
  <si>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</si>
  <si>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Potrubí</t>
  </si>
  <si>
    <t>41</t>
  </si>
  <si>
    <t>87433</t>
  </si>
  <si>
    <t>POTRUBÍ Z TRUB PLASTOVÝCH ODPADNÍCH DN DO 150MM</t>
  </si>
  <si>
    <t>odměřeno z výkresu Situace D.1.1.1.2 - D.1.1.1.3 
Přípojk k UV, DN 150 SN 12 
8+2+7+2+6+2+6+7+2+7+2+7+2+6+2+6+2+2+2+6+10+3=99,000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</si>
  <si>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</si>
  <si>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</si>
  <si>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87644</t>
  </si>
  <si>
    <t>CHRÁNIČKY Z TRUB PLASTOVÝCH DN DO 250MM</t>
  </si>
  <si>
    <t>odměřeno z výkresu Situace D.1.1.1.2 - D.1.1.1.3 
Chránička vodovodu  u UV 2,4,7 a 9 - HDPE SDR 17 odpovídající dimenze, včetně kluzných objímek a uzavíracích manžet dělených. Vnitřek chráničky bude vyplněn polyuretanovou pěnou o hustotě min. 80 kg/m3, koeficient tepelné vodivosti izolace 0,04 W/mk, tloušťka izolace 70 mm 
2*4=8,000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</si>
  <si>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</si>
  <si>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43</t>
  </si>
  <si>
    <t>87727</t>
  </si>
  <si>
    <t>CHRÁNIČKY PŮLENÉ Z TRUB PLAST DN DO 100MM</t>
  </si>
  <si>
    <t>odměřeno z výkresu Situace D.1.1.1.2 - D.1.1.1.3 
Chránička ČEZ + VO 
8+8+8=24,000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</si>
  <si>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</si>
  <si>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44</t>
  </si>
  <si>
    <t>89712</t>
  </si>
  <si>
    <t>VPUSŤ KANALIZAČNÍ ULIČNÍ KOMPLETNÍ Z BETONOVÝCH DÍLCŮ</t>
  </si>
  <si>
    <t>odměřeno z výkresu Situace D.1.1.1.2 - D.1.1.1.3 
s roz. mříže 500 x 500 pro zatížení D400 s kalovým košem a dnem s výtokem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</si>
  <si>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</si>
  <si>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45</t>
  </si>
  <si>
    <t>89721</t>
  </si>
  <si>
    <t>VPUSŤ KANALIZAČNÍ HORSKÁ KOMPLETNÍ MONOLITICKÁ BETONOVÁ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</si>
  <si>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</si>
  <si>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46</t>
  </si>
  <si>
    <t>897543</t>
  </si>
  <si>
    <t>VPUSŤ ODVOD ŽLABŮ Z POLYMERBETONU SV. ŠÍŘKY DO 200MM</t>
  </si>
  <si>
    <t>odměřeno z výkresu Situace D.1.1.1.2 - D.1.1.1.3 
Vpusť k polymerbetonovým žlabům</t>
  </si>
  <si>
    <t>položka zahrnuje dodávku a osazení předepsaného dílce včetně mříže  
nezahrnuje předepsané podkladní konstrukce</t>
  </si>
  <si>
    <t>Ostatní konstrukce a práce</t>
  </si>
  <si>
    <t>47</t>
  </si>
  <si>
    <t>9113A1</t>
  </si>
  <si>
    <t>SVODIDLO OCEL SILNIČ JEDNOSTR, ÚROVEŇ ZADRŽ N1, N2 - DODÁVKA A MONTÁŽ</t>
  </si>
  <si>
    <t>odměřeno z výkresu Situace D.1.1.1.2 - D.1.1.1.3 
Ocelové silniční svodidlo schváleného typu dle TP 114 a TP 203 včetně náběhů, uvažovány dlouhé náběhy a sloupky po 2 m) 
40+48=88,000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</si>
  <si>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</si>
  <si>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48</t>
  </si>
  <si>
    <t>9113A3</t>
  </si>
  <si>
    <t>SVODIDLO OCEL SILNIČ JEDNOSTR, ÚROVEŇ ZADRŽ N1, N2 - DEMONTÁŽ S PŘESUNEM</t>
  </si>
  <si>
    <t>Položka zahrnuje odstranění, demontáž a odklizení materiálu na skládku zhotovitele</t>
  </si>
  <si>
    <t>23+23=46,000 [A]</t>
  </si>
  <si>
    <t>položka zahrnuje:  
- demontáž a odstranění zařízení  
- jeho odvoz na předepsané místo</t>
  </si>
  <si>
    <t>49</t>
  </si>
  <si>
    <t>91228</t>
  </si>
  <si>
    <t>SMĚROVÉ SLOUPKY Z PLAST HMOT VČETNĚ ODRAZNÉHO PÁSKU</t>
  </si>
  <si>
    <t>odměřeno z výkresu Situace D.1.1.1.2 - D.1.1.1.3 
Z 11g - Směrový sloupek (červený)</t>
  </si>
  <si>
    <t>položka zahrnuje:  
- dodání a osazení sloupku včetně nutných zemních prací  
- vnitrostaveništní a mimostaveništní doprava  
- odrazky plastové nebo z retroreflexní fólie</t>
  </si>
  <si>
    <t>50</t>
  </si>
  <si>
    <t>912283</t>
  </si>
  <si>
    <t>SMĚROVÉ SLOUPKY Z PLAST HMOT - DEMONTÁŽ A ODVOZ</t>
  </si>
  <si>
    <t>odměřeno z výkresu Situace D.1.1.1.2 - D.1.1.1.3 
Bílé 15=15,000 [A] 
Červené 2=2,000 [B] 
A+B=17,000 [C]</t>
  </si>
  <si>
    <t>položka zahrnuje demontáž stávajícího sloupku, jeho odvoz do skladu nebo na skládku</t>
  </si>
  <si>
    <t>51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</si>
  <si>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</si>
  <si>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</si>
  <si>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</si>
  <si>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52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</si>
  <si>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</si>
  <si>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</si>
  <si>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</si>
  <si>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53</t>
  </si>
  <si>
    <t>914131</t>
  </si>
  <si>
    <t>DOPRAVNÍ ZNAČKY ZÁKLADNÍ VELIKOSTI OCELOVÉ FÓLIE TŘ 2 - DODÁVKA A MONTÁŽ</t>
  </si>
  <si>
    <t>odměřeno z výkresu Situace D.1.1.1.2 - D.1.1.1.3 
1* IS 3b + IS 3d - Směrová tabule s cílem "299 DVŮR KRÁLOVÉ n/L.", "JAROMĚŘ 13" + Směrová tabule s cílem "JENÍKOVICE 4", "LIBNÍKOVICE 2" 
2* P 2 + E2b - Hlavní pozemní komunikace + Tvar křižovatky 
4* P 2 - Hlavní pozemní komunikace 
2* IP 6 - Přechod pro chodce 
2* IJ 4b - Označník zastávky 
1* A 2b- Dvojitá zatáčka, první vlevo 
1* B13 + E7a + E3a - Zákaz vjezdu vozidel, jejichž okamžitou hmotnost přesahuje vyznačenou mez "8t" + Směrová šipka pro směr přímo + Vzdálenost "125 m" 
1* IS 3b + IS 3d + IS 21a - Směrová tabule s cílem "HRADEC KRÁLOVÉ 6.", "SLATINA 3" + Směrová tabule s cílem "299 DVŮR KRÁLOVÉ n/L.", "JAROMĚŘ 13" + Směrová tabule pro cyklisty "4257" 
1* IS 3b + IS 21b - Směrová tabule s cílem "JENÍKOVICE 4", "LIBNÍKOVICE 2" + Směrová tabule pro cyklisty vlevo "4257" 
2+4+4+2+2+1+3+3+2=23,000 [A]</t>
  </si>
  <si>
    <t>položka zahrnuje:  
- dodávku a montáž značek v požadovaném provedení</t>
  </si>
  <si>
    <t>54</t>
  </si>
  <si>
    <t>914731</t>
  </si>
  <si>
    <t>STÁLÁ DOPRAV ZAŘÍZ Z3 OCEL S FÓLIÍ TŘ 2 DODÁVKA A MONTÁŽ</t>
  </si>
  <si>
    <t>55</t>
  </si>
  <si>
    <t>914913</t>
  </si>
  <si>
    <t>SLOUPKY A STOJKY DZ Z OCEL TRUBEK ZABETON DEMONTÁŽ</t>
  </si>
  <si>
    <t>56</t>
  </si>
  <si>
    <t>914921</t>
  </si>
  <si>
    <t>SLOUPKY A STOJKY DOPRAVNÍCH ZNAČEK Z OCEL TRUBEK DO PATKY - DODÁVKA A MONTÁŽ</t>
  </si>
  <si>
    <t>odměřeno z výkresu Situace D.1.1.1.2 - D.1.1.1.3 
1* IS 3b + IS 3d - Směrová tabule s cílem "299 DVŮR KRÁLOVÉ n/L.", "JAROMĚŘ 13" + Směrová tabule s cílem "JENÍKOVICE 4", "LIBNÍKOVICE 2" 
2* P 2 + E2b - Hlavní pozemní komunikace + Tvar křižovatky 
4* P 2 - Hlavní pozemní komunikace 
2* IP 6 - Přechod pro chodce 
2* IJ 4b - Označník zastávky 
1* A 2b- Dvojitá zatáčka, první vlevo 
2*Z3 - Vodící tabule (dlouhá) 
1* B13 + E7a + E3a - Zákaz vjezdu vozidel, jejichž okamžitou hmotnost přesahuje vyznačenou mez "8t" + Směrová šipka pro směr přímo + Vzdálenost "125 m" 
1* IS 3b + IS 3d + IS 21a - Směrová tabule s cílem "HRADEC KRÁLOVÉ 6.", "SLATINA 3" + Směrová tabule s cílem "299 DVŮR KRÁLOVÉ n/L.", "JAROMĚŘ 13" + Směrová tabule pro cyklisty "4257" 
1* IS 3b + IS 21b - Směrová tabule s cílem "JENÍKOVICE 4", "LIBNÍKOVICE 2" + Směrová tabule pro cyklisty vlevo "4257" 
1+2+4+2+2+1+2+1+1+1=17,000 [A]</t>
  </si>
  <si>
    <t>položka zahrnuje:  
- sloupky a upevňovací zařízení včetně jejich osazení (betonová patka, zemní práce)</t>
  </si>
  <si>
    <t>57</t>
  </si>
  <si>
    <t>915111</t>
  </si>
  <si>
    <t>VODOROVNÉ DOPRAVNÍ ZNAČENÍ BARVOU HLADKÉ - DODÁVKA A POKLÁDKA</t>
  </si>
  <si>
    <t>odměřeno z výkresu Situace D.1.1.1.2 - D.1.1.1.3 
V1a 125 mm (bílá plná)                                                                                  
(74 + 107,5 + 53 + 53,5 + 174 + 4,7) * 0,125=58,338 [A] 
V2b (1,5/1,5/0,25) (bílá přerušovaná)                                                            
(18 + 27,75 + 12,6 + 20)  * (1,5/3,0) * 0,25=9,794 [B] 
V2b (3/1,5/0,125) (bílá přerušovaná)                                                             
(42 + 19,5 + 78,5 + 37)  * (3/4,5) * 0,12=14,160 [C] 
V4 (0,125) bílá plná                                                                                     
(14,8 + 22 + 13,4 + 11,7) * 0,125=7,738 [D] 
V6a čára plná 0,5 m bílá  
(16,2) * 0,5 =8,100 [E] 
V7a (0,5) bílá plná                                                                                       
(4 * 6) * 0,5=12,000 [F] 
V11a autobusová zastávka       125 mm (bílá)                                            
((18 + 14,7 + 3 + 3) * 2)*0,125=9,675 [G] 
Celkem: A+B+C+D+E+F+G=119,805 [H]</t>
  </si>
  <si>
    <t>položka zahrnuje:  
- dodání a pokládku nátěrového materiálu (měří se pouze natíraná plocha)  
- předznačení a reflexní úpravu</t>
  </si>
  <si>
    <t>58</t>
  </si>
  <si>
    <t>915211</t>
  </si>
  <si>
    <t>VODOROVNÉ DOPRAVNÍ ZNAČENÍ PLASTEM HLADKÉ - DODÁVKA A POKLÁDKA</t>
  </si>
  <si>
    <t>odměřeno z výkresu Situace D.1.1.1.2 - D.1.1.1.3 
V1a 125 mm (bílá plná)                                                                                  
(74 + 107,5 + 53 + 53,5 + 174 + 4,7) * 0,125=58,338 [A] 
V2b (1,5/1,5/0,25) (bílá přerušovaná)                                                            
(18 + 27,75 + 12,6 + 20)  * (1,5/3,0) * 0,25=9,794 [B] 
V2b (3/1,5/0,125) (bílá přerušovaná)                                                             
(42 + 19,5 + 78,5 + 37)  * (3/4,5) * 0,12=14,160 [C] 
V4 (0,125) bílá plná                                                                                     
(14,8 + 22 + 13,4 + 11,7) * 0,125=7,738 [D] 
V6a čára plná 0,5 m bílá  
(16,2) * 0,5 =8,100 [E] 
V7a (0,5) bílá plná                                                                                       
(4 * 6) * 0,5=12,000 [F] 
V11a autobusová zastávka       125 mm (bílá)                                            
((18 + 14,7 + 3 + 3) * 2)*0,125=9,675 [G] 
A+B+C+D+E+F+G=119,805 [H]</t>
  </si>
  <si>
    <t>59</t>
  </si>
  <si>
    <t>915401</t>
  </si>
  <si>
    <t>VODOROVNÉ DOPRAVNÍ ZNAČENÍ BETON PREFABRIK - DODÁVKA A POKLÁDKA</t>
  </si>
  <si>
    <t>do betonového lože z betonu C20/25nXF3</t>
  </si>
  <si>
    <t>odměřeno z výkresu Situace D.1.1.1.2 - D.1.1.1.3 
Betonový vodící pásek TL.100 mm barvy BÍLÉ, do betonového lože s boční opěrou   
(104,1 + 65,5 + 33,2 + 90,5 + 29,2 + 23 + 11 + 12,8 + 38 + 50,1 + 116,7 + 149,2 + 122,7) * 0,25 =211,500 [A]</t>
  </si>
  <si>
    <t>zahrnuje dodávku betonových prefabrikátů a jejich osazení do předepsaného lože</t>
  </si>
  <si>
    <t>60</t>
  </si>
  <si>
    <t>91552</t>
  </si>
  <si>
    <t>VODOR DOPRAV ZNAČ - PÍSMENA</t>
  </si>
  <si>
    <t>barva</t>
  </si>
  <si>
    <t>odměřeno z výkresu Situace D.1.1.1.2 - D.1.1.1.3 
nápis BUS (bílá)</t>
  </si>
  <si>
    <t>položka zahrnuje:  
- dodání a pokládku nátěrového materiálu  
- předznačení a reflexní úpravu</t>
  </si>
  <si>
    <t>61</t>
  </si>
  <si>
    <t>plast</t>
  </si>
  <si>
    <t>62</t>
  </si>
  <si>
    <t>917224</t>
  </si>
  <si>
    <t>SILNIČNÍ A CHODNÍKOVÉ OBRUBY Z BETONOVÝCH OBRUBNÍKŮ ŠÍŘ 150MM</t>
  </si>
  <si>
    <t>odměřeno z výkresu Situace D.1.1.1.2 - D.1.1.1.3 
SILNIČNÍ OBRUBA (1000/250/150 mm) 
(196,1 + 24,6 + 18,4 + 141 + 48,7 + 95,4 + 131,8 + 51,2 + 197,2 + 65,7 + 65,2)=1 035,300 [A]</t>
  </si>
  <si>
    <t>Položka zahrnuje:  
dodání a pokládku betonových obrubníků o rozměrech předepsaných zadávací dokumentací  
betonové lože i boční betonovou opěrku.</t>
  </si>
  <si>
    <t>63</t>
  </si>
  <si>
    <t>91725</t>
  </si>
  <si>
    <t>NÁSTUPIŠTNÍ OBRUBNÍKY BETONOVÉ</t>
  </si>
  <si>
    <t>odměřeno z výkresu Situace D.1.1.1.2 - D.1.1.1.3 
BEZBARIÉROVÝ OBRUBNÍK PŘECHODOVÝ (400/H25-310/1000-PL)  
1=1,000 [A] 
BEZBARIÉROVÝ OBRUBNÍK NÁBĚHOVÝ (400/310-330/1000-NL)  
1=1,000 [B] 
BEZBARIÉROVÝ OBRUBNÍK PŘÍMÝ (400/330/1000-P)                          
12=12,000 [C] 
BEZBARIÉROVÝ OBRUBNÍK NÁBĚHOVÝ (400/310-330/1000-NP)                                      
1=1,000 [D] 
BEZBARIÉROVÝ OBRUBNÍK PŘECHODOVÝ (400/310-H25/1000-PP) 
1=1,000 [E] 
A+B+C+D+E=16,000 [F]</t>
  </si>
  <si>
    <t>64</t>
  </si>
  <si>
    <t>919111</t>
  </si>
  <si>
    <t>ŘEZÁNÍ ASFALTOVÉHO KRYTU VOZOVEK TL DO 50MM</t>
  </si>
  <si>
    <t>odměřeno z výkresu Situace D.1.1.1.2 - D.1.1.1.3 
do 40 mm - pracovní spára 
2*6=12,000 [A]</t>
  </si>
  <si>
    <t>položka zahrnuje řezání vozovkové vrstvy v předepsané tloušťce, včetně spotřeby vody</t>
  </si>
  <si>
    <t>65</t>
  </si>
  <si>
    <t>919112</t>
  </si>
  <si>
    <t>ŘEZÁNÍ ASFALTOVÉHO KRYTU VOZOVEK TL DO 100MM</t>
  </si>
  <si>
    <t>odměřeno z výkresu Situace D.1.1.1.2 - D.1.1.1.3 
6+26=32,000 [A] 
do 80 mm - pracovní spára 
3*6=18,000 [B] 
A+B=50,000 [C]</t>
  </si>
  <si>
    <t>66</t>
  </si>
  <si>
    <t>931316</t>
  </si>
  <si>
    <t>TĚSNĚNÍ DILATAČ SPAR ASF ZÁLIVKOU PRŮŘ DO 800MM2</t>
  </si>
  <si>
    <t>včetně provedení drážky</t>
  </si>
  <si>
    <t>odměřeno z výkresu Situace D.1.1.1.2 - D.1.1.1.3 
(6+26+6+6+6)=50,000 [A]</t>
  </si>
  <si>
    <t>položka zahrnuje dodávku a osazení předepsaného materiálu, očištění ploch spáry před úpravou, očištění okolí spáry po úpravě  
nezahrnuje těsnící profil</t>
  </si>
  <si>
    <t>67</t>
  </si>
  <si>
    <t>93543</t>
  </si>
  <si>
    <t>ŽLABY Z DÍLCŮ Z POLYMERBETONU SVĚTLÉ ŠÍŘKY DO 200MM VČETNĚ MŘÍŽÍ</t>
  </si>
  <si>
    <t>odměřeno z výkresu Situace D.1.1.1.2 - D.1.1.1.3 
Liniový odvodňovací žlab Stavební šířka 160, stavební výška 214, Zatížení D400 
29+88,5+91,5+91,5+51=351,500 [A] 
Odpočet délky vpustí 
A-8*0,5=347,500 [B]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</si>
  <si>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</si>
  <si>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68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</si>
  <si>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</si>
  <si>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</si>
  <si>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</si>
  <si>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</si>
  <si>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Napojení na komunikaci</t>
  </si>
  <si>
    <t>pol. č. 17120  179,305*1,8=322,749 [A]</t>
  </si>
  <si>
    <t>odměřeno z výkresu Situace D.1.1.1.2 - D.1.1.1.3 
Frézování komunikace tl.70 mm 
398,455*0,07=27,892 [A] 
(83,5*2)*0,07=11,690 [B] 
Dofrézování podkladních vrstev 
17,25=17,250 [D] 
Celkem: A+B+D=56,832 [E] 
Vyfrézovaný materiál zůstává v majetku zhotovitele</t>
  </si>
  <si>
    <t>12373</t>
  </si>
  <si>
    <t>ODKOP PRO SPOD STAVBU SILNIC A ŽELEZNIC TŘ. I</t>
  </si>
  <si>
    <t>odměřeno z výkresu Situace D.1.1.1.2 - D.1.1.1.3 
Odstranění stávajících vrstev Štěrkodrť, štěrk, zemina  tl. 450 mm 
(8,9 * 14) =124,600 [A] 
(2,3 * 9,2) =21,160 [B] 
(4,25 * 8,20) =34,850 [C] 
(2,7 * 13,50) =36,450 [D] 
(4,75 * 6,70) =31,825 [E] 
(2,6 * 8,45) =21,970 [F] 
(11 * 11,6) =127,600 [G] 
(A+B+C+D+E+F+G)*0,45=179,305 [H]</t>
  </si>
  <si>
    <t>129945</t>
  </si>
  <si>
    <t>ČIŠTĚNÍ POTRUBÍ DN DO 300MM</t>
  </si>
  <si>
    <t>odměřeno z výkresu Situace D.1.1.1.2 - D.1.1.1.3 
Pročištění podélného propustku DN 300 tlakovou vodou                                                           
12,5+27=39,500 [A]</t>
  </si>
  <si>
    <t>odměřeno z výkresu Situace D.1.1.1.2 - D.1.1.1.3 
pol. č. 12373  179,305=179,305 [A]</t>
  </si>
  <si>
    <t>odměřeno z výkresu Situace D.1.1.1.2 - D.1.1.1.3 
Dosypání zeminou po vybourané konstrukci komunikace tl. 500 mm 
(9,5 * 0,65)*0,5 =3,088 [A]</t>
  </si>
  <si>
    <t>odměřeno z výkresu Situace D.1.1.1.2 - D.1.1.1.3 
Štěrkodrť ŠD fr. 0/63 tl. 150 mm 
(8,9 * 14)=124,600 [A] 
(2,3 * 9,2) =21,160 [B] 
(4,25 * 8,20) =34,850 [C] 
(2,7 * 13,50) =36,450 [D] 
(4,75 * 6,70) =31,825 [E] 
(2,6 * 8,45) =21,970 [F] 
(11 * 11,6) =127,600 [G] 
(A+B+C+D+E+F+G)*2=796,910 [H]</t>
  </si>
  <si>
    <t>56335</t>
  </si>
  <si>
    <t>VOZOVKOVÉ VRSTVY ZE ŠTĚRKODRTI TL. DO 250MM</t>
  </si>
  <si>
    <t>odměřeno z výkresu Situace D.1.1.1.2 - D.1.1.1.3 
ŠTĚRKODRŤ ŠD fr. 0/63 do sjezdů 
(6*0,2)=1,200 [A] 
(7*0,4)=2,800 [B] 
(5,4*0,5)=2,700 [C] 
(5*0,37)=1,850 [D] 
A+B+C+D=8,550 [E]</t>
  </si>
  <si>
    <t>odměřeno z výkresu Situace D.1.1.1.2 - D.1.1.1.3 
0,3 Kg/m2 
pod ACO 11S: 565,455=565,455 [A] 
Mezi ACP 22S: 398,455=398,455 [B] 
A+B=963,910 [C]</t>
  </si>
  <si>
    <t>odměřeno z výkresu Situace D.1.1.1.2 - D.1.1.1.3 
pod ACL 16S: 398,455=398,455 [A] 
pod ACP 16S : 167=167,000 [B] 
A+B=565,455 [C]</t>
  </si>
  <si>
    <t>odměřeno z výkresu Situace D.1.1.1.2 - D.1.1.1.3 
Asfaltový beton pro obrusné vrstvy ACO11S s asfalt. Pojivem 50/70, TL.40 m 
398,455+167=565,455 [A]</t>
  </si>
  <si>
    <t>odměřeno z výkresu Situace D.1.1.1.2 - D.1.1.1.3 
ACL 16S s asfalt. Pojivem 50/70, TL.60 mm</t>
  </si>
  <si>
    <t>odměřeno z výkresu Situace D.1.1.1.2 - D.1.1.1.3 
ACP 22S 50/70 tl. 150 mm pokládán ve dvou vrstvách     
398,455*0,15=59,768 [A]</t>
  </si>
  <si>
    <t>574E56</t>
  </si>
  <si>
    <t>ASFALTOVÝ BETON PRO PODKLADNÍ VRSTVY ACP 16+, 16S TL. 60MM</t>
  </si>
  <si>
    <t>odměřeno z výkresu Situace D.1.1.1.2 - D.1.1.1.3 
ACP 16S s asfalt. Pojivem 50/70, TL.60 mm 
(83,5*2)=167,000 [A]</t>
  </si>
  <si>
    <t>582612</t>
  </si>
  <si>
    <t>KRYTY Z BETON DLAŽDIC SE ZÁMKEM ŠEDÝCH TL 80MM DO LOŽE Z KAM</t>
  </si>
  <si>
    <t>odměřeno z výkresu Situace D.1.1.1.2 - D.1.1.1.3 
ZÁMKOVÁ DLAŽBA 200x165 mm, barva PŘÍRODNÍ TL. 80 mm   
(6*0,2)=1,200 [A] 
(7*0,4)=2,800 [B] 
(5,4*0,5)=2,700 [C] 
(5*0,37)=1,850 [D] 
A+B+C+D=8,550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</si>
  <si>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</si>
  <si>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89923</t>
  </si>
  <si>
    <t>VÝŠKOVÁ ÚPRAVA KRYCÍCH HRNCŮ</t>
  </si>
  <si>
    <t>- položka výškové úpravy zahrnuje všechny nutné práce a materiály pro zvýšení nebo snížení zařízení (včetně nutné úpravy stávajícího povrchu vozovky nebo chodníku).</t>
  </si>
  <si>
    <t>odměřeno z výkresu Situace D.1.1.1.2 - D.1.1.1.3 
6+6+5+6+7+10=40,000 [A]</t>
  </si>
  <si>
    <t>SO 101.2.1</t>
  </si>
  <si>
    <t>Chodník Librantice - uznatelné náklady</t>
  </si>
  <si>
    <t>17680</t>
  </si>
  <si>
    <t>VÝPLNĚ Z NAKUPOVANÝCH MATERIÁLŮ</t>
  </si>
  <si>
    <t>odměřeno z výkresu Situace D.1.1.1.2 - D.1.1.1.3 
Výplň mezi novou obrubou a stávajícím chodníkem 
ŠD 0/32 
(10,4 * 0,25)=2,600 [A] 
(98 * 0,92) =90,160 [B] 
(126 * 0,95) =119,700 [C] 
(7,8 * 0,90)=7,020 [D] 
(21 * 1,04) =21,840 [E] 
(14,25 * 0,90) =12,825 [F] 
(29,2 * 0,78)=22,776 [G] 
(9,6 * 0,92) =8,832 [H] 
(A+B+C+D+E+F+G+H)*0,2=57,151 [I]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</si>
  <si>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</si>
  <si>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56330</t>
  </si>
  <si>
    <t>VOZOVKOVÉ VRSTVY ZE ŠTĚRKODRTI</t>
  </si>
  <si>
    <t>odměřeno z výkresu Situace D.1.1.1.2 - D.1.1.1.3 
Přeskládání stávající zámkové dlažby “Íčko“ 20/10 cm v šířce 1,50 m 
doplnění ŠD v tl 2x200 mm 
(6 + 5,5 + 7,5 + 5,1 + 5,4 + 37,2 + 6) * 1,50 * 0,2 *2=43,620 [A]</t>
  </si>
  <si>
    <t>587206</t>
  </si>
  <si>
    <t>PŘEDLÁŽDĚNÍ KRYTU Z BETONOVÝCH DLAŽDIC SE ZÁMKEM</t>
  </si>
  <si>
    <t>odměřeno z výkresu Situace D.1.1.1.2 - D.1.1.1.3 
Přeskládání stávající zámkové dlažby “Íčko“ 20/10 cm v šířce 1,50 m 
(6 + 5,5 + 7,5 + 5,1 + 5,4 + 37,2 + 6) * 1,50=109,050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</si>
  <si>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</si>
  <si>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89921</t>
  </si>
  <si>
    <t>R</t>
  </si>
  <si>
    <t>VÝŠKOVÁ ÚPRAVA POKLOPŮ</t>
  </si>
  <si>
    <t>odměřeno z výkresu Situace D.1.1.1.2 - D.1.1.1.3 
Odstranění stávajících poklopů a osazení nových včetně dodání nových litinovách poklopů D400</t>
  </si>
  <si>
    <t>SO 201</t>
  </si>
  <si>
    <t>Most_Librantice_299-002A</t>
  </si>
  <si>
    <t>Položka 13173  
274,101*1,8=493,382 [A]  
Položka 13273  
2,477*1,8=4,459 [B] 
Položka 11332  
33,936*2=67,872 [C] 
Položka 23668R  
18,675*1,8=33,615 [D] 
Položka 12960  
9,6*1,8=17,280 [F] 
Celkem: A+B+C+D+F=616,608 [G]</t>
  </si>
  <si>
    <t>Položka 11352  
15*40,3/1000=0,605 [A] 
Položka 96616  
39,897*2,5=99,743 [B] 
Celkem: A+B=100,348 [C]</t>
  </si>
  <si>
    <t>015330</t>
  </si>
  <si>
    <t>POPLATKY ZA LIKVIDACI ODPADŮ NEKONTAMINOVANÝCH - 17 05 04  KAMENNÁ SUŤ</t>
  </si>
  <si>
    <t>Položka 96613  
22,737*2=45,474 [C] 
Celkem: C=45,474 [D]</t>
  </si>
  <si>
    <t>Zahrnuje náklady na veškeré nutné ochrany a oprávněně požadovaná opatření vlastníkem dotčené inženýrské sítě a případné další související práce na    
obnažených nebo jiným způsobem dotčených inženýrských sítí.    
Vytyčení, případné sondy, zajištění před stavebními pracemi po dobu výstavby SO.</t>
  </si>
  <si>
    <t>Včetně ztížených vykopávek z důvodu velkého výskytu inž.sítí</t>
  </si>
  <si>
    <t>vytyčovací práce + cena za vytyčení prostorové polohy stavby před jejím zahájením odborně způsobilými osobami. Kompletní geodetické práce na    
vytyčení vytyčovaných bodů definovaného objektu v rozsahu PD a TKP.    
cena za zaměření skutečného provedení stavby výškopisné i polohopisné     
celkem včetně ochrany vytyčovacích a vytyčovaných bodů</t>
  </si>
  <si>
    <t>zahrnuje veškeré náklady spojené s objednatelem požadovanými pracemi,     
- pro stanovení orientační investorské ceny určete jednotkovou cenu jako 1% odhadované ceny stavby</t>
  </si>
  <si>
    <t>02920</t>
  </si>
  <si>
    <t>OSTATNÍ POŽADAVKY - OCHRANA ŽIVOTNÍHO PROSTŘEDÍ</t>
  </si>
  <si>
    <t>Chemický rozbor sedimentů v korytě vodního toku pro upřesnění druhu odpadu a určení způsobu skládkování materiálu. Zahrnuje vyhotovení protokolu ve 4 provedeních a v elektronické podobě na CD.</t>
  </si>
  <si>
    <t>zahrnuje veškeré náklady spojené s objednatelem požadovanými pracemi</t>
  </si>
  <si>
    <t>029412</t>
  </si>
  <si>
    <t>OSTATNÍ POŽADAVKY - VYPRACOVÁNÍ MOSTNÍHO LISTU</t>
  </si>
  <si>
    <t>Celkem soubor prací dle SOD a ZOP akce v daném rozsahu, počtu.    
Mostní list na objekt mostu daného ev.č. včetně zadání do BMS nebo zadané evidence mostů objednatele dle SOD (vše dle ČSN 73 6220, 736221 a 736222).</t>
  </si>
  <si>
    <t>Celkem soubor prací dle SOD a ZOP akce v daném rozsahu, počtu. Dokumentace bude projednána, odsouhlasena odevzdána v počtu a rozsahu definovaným ZOP a SOD.    
Cena za vypracování - RDS (realizační dokumentace stavby) tohoto stavebního objektu včetně projednání a odsouhlasení.</t>
  </si>
  <si>
    <t>02944</t>
  </si>
  <si>
    <t>OSTAT POŽADAVKY - DOKUMENTACE SKUTEČ PROVEDENÍ V DIGIT FORMĚ</t>
  </si>
  <si>
    <t>Celkem soubor prací dle SOD a ZOP akce v daném rozsahu, počtu. Dokumentace bude projednána, odsouhlasena odevzdána v počtu a rozsahu definovaným ZOP a SOD.    
Cena za vypracování - DSPS (dokumentace skutečného provedení stavby) tohoto stavebního objektu včetně projednání a odsouhlasení.</t>
  </si>
  <si>
    <t>02946</t>
  </si>
  <si>
    <t>OSTAT POŽADAVKY - FOTODOKUMENTACE</t>
  </si>
  <si>
    <t>Celkem soubor prací dle SOD a ZOP akce v daném rozsahu, počtu.</t>
  </si>
  <si>
    <t>položka zahrnuje:    
- fotodokumentaci zadavatelem požadovaného děje a konstrukcí v požadovaných časových intervalech    
- zadavatelem specifikované výstupy (fotografie v papírovém a digitálním formátu) v požadovaném počtu</t>
  </si>
  <si>
    <t>02953</t>
  </si>
  <si>
    <t>OSTATNÍ POŽADAVKY - HLAVNÍ MOSTNÍ PROHLÍDKA</t>
  </si>
  <si>
    <t>Celkem soubor prací dle SOD a ZOP akce v daném rozsahu, počtu.    
1. HMP včetně zadání do BMS (vše dle ČSN 73 6220, 736221 a 736222), projednání a odsouhlasení.  Mostní objekt ze dvou samostatných mostních konstrukcí uvažován jako jeden most.</t>
  </si>
  <si>
    <t>položka zahrnuje :    
- úkony dle ČSN 73 6221    
- provedení hlavní mostní prohlídky oprávněnou fyzickou nebo právnickou osobou    
- vyhotovení záznamu (protokolu), který jednoznačně definuje stav mostu</t>
  </si>
  <si>
    <t>02960.1</t>
  </si>
  <si>
    <t>OSTATNÍ POŽADAVKY - ODBORNÝ DOZOR</t>
  </si>
  <si>
    <t>Práce geotechnika na stavbě při zakládání mostního objektu.    
Geotechnický průzkum na stavbě při zakládání objektu dle TKP, ČSN a PD - kompletní práce dodavatele včetně vyhodnocení, zápisů, zpráv atp.</t>
  </si>
  <si>
    <t>zahrnuje veškeré náklady spojené s objednatelem požadovaným dozorem</t>
  </si>
  <si>
    <t>029611</t>
  </si>
  <si>
    <t>OSTATNÍ POŽADAVKY - BOZP</t>
  </si>
  <si>
    <t>Kompletní práce související s BOZP dle plánu BOZP v projektové dokumentaci DSP a pravidel BOZP a platných znění předpisů.    
Práce související s osvětlením staveniště, převedením pěších a pracovníků vně a přes staveniště, provizorní lávky, vodící prvky, zábradlí, pásky atp. Kompletní soubor činností souvisejících s BOZP na staveništi.</t>
  </si>
  <si>
    <t>Odstranění základů pod skruž</t>
  </si>
  <si>
    <t>Osazení betonových panelů pro založení skruže  
3*1*6*0,42=7.560 [A]  
Ochrana inženrských sítí  
32*3*0,21=20.160 [B]  
Celkem: A+B=27.720 [C]</t>
  </si>
  <si>
    <t>Odstranění podkladu vozovek z kameniva nestmeleného.    
Odvoz na trvalou skládku do dodavatelem určené vzdálenosti.</t>
  </si>
  <si>
    <t>Stávající vozovka  
16*7,07*0,3=33.936 [A]</t>
  </si>
  <si>
    <t>10+5=15.000 [A]</t>
  </si>
  <si>
    <t>11372E</t>
  </si>
  <si>
    <t>FRÉZOVÁNÍ ZPEVNĚNÝCH PLOCH ASFALT DROBNÝCH OPRAV A PLOŠ ROZPADŮ DO 500M2</t>
  </si>
  <si>
    <t>Stávající vozovka  
16*7,07*0,15=16.968 [A]</t>
  </si>
  <si>
    <t>113763</t>
  </si>
  <si>
    <t>FRÉZOVÁNÍ DRÁŽKY PRŮŘEZU DO 300MM2 V ASFALTOVÉ VOZOVCE</t>
  </si>
  <si>
    <t>Komůrka pro příčnou spáru  
6*2=12.000 [A]</t>
  </si>
  <si>
    <t>Položka zahrnuje veškerou manipulaci s vybouranou sutí a s vybouranými hmotami vč. uložení na skládku.</t>
  </si>
  <si>
    <t>11511</t>
  </si>
  <si>
    <t>ČERPÁNÍ VODY DO 500 L/MIN</t>
  </si>
  <si>
    <t>HOD</t>
  </si>
  <si>
    <t>24*40=960.000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</si>
  <si>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</si>
  <si>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</si>
  <si>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</si>
  <si>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4+4+10+5+5=28.000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</si>
  <si>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</si>
  <si>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</si>
  <si>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</si>
  <si>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Včetně odvozu na mezideponii v režii zhotovitele.</t>
  </si>
  <si>
    <t>16*2*2*0,15=9.600 [A]</t>
  </si>
  <si>
    <t>položka zahrnuje sejmutí ornice bez ohledu na tloušťku vrstvy a její vodorovnou dopravu    
nezahrnuje uložení na trvalou skládku</t>
  </si>
  <si>
    <t>Naložení na mezideponii pro odvoz na skládku  
Položka 11332  
33,936=33.936 [A]  
Položka 13173  
274,101-33,44=240.661 [C]  
Položka13273  
2,477=2.477 [D]  
Položks 23668R 
18,675=18,675 [E] 
Celkem: A+C+D+E=295,749 [F]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</si>
  <si>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</si>
  <si>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12573R</t>
  </si>
  <si>
    <t>Vytěžení zeminy z mezideponie včetně dopravy na stavbu.  
Naložení ornice   
9,6=9.600 [A]  
Svahová křídla   
33,44=33.440 [B]  
Celkem: A+B=43.040 [C]</t>
  </si>
  <si>
    <t>12960</t>
  </si>
  <si>
    <t>ČIŠTĚNÍ VODOTEČÍ A MELIORAČ KANÁLŮ OD NÁNOSŮ</t>
  </si>
  <si>
    <t>Vyčištění koryta.    
Odvoz na trvalou skládku do dodavatelem určené vzdálenosti.</t>
  </si>
  <si>
    <t>Vtok  
4*3*0,4=4.800 [A]  
Výtok  
4*3*0,4=4.800 [B]  
Celkem: A+B=9.600 [C]</t>
  </si>
  <si>
    <t>Součástí položky je vodorovná a svislá doprava, přemístění, přeložení, manipulace s materiálem a uložení na skládku.  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</si>
  <si>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13173R</t>
  </si>
  <si>
    <t>Včetně odvozu na mezideponii v režii zhotovitele nebo trvalou skládku do dodavatelem určené vzdálenosti dle vhodnosti materiálu pro další použití na stavbě.    
Včetně příplatku za ruční hloubení v blískosti inženýrských sítí.</t>
  </si>
  <si>
    <t>Stavební jáma  
3,3*8,4*((10,61+6,83)/2)=241.718 [A]  
1,7*5,6*3,3*4=125.664 [B]  
Odpočet stáv.konstrukcí  
-4,2*7,84*1,99=-65.527 [C]  
-6,74*0,8*0,8*3=-12.941 [D]  
-6,32*0,8*0,8=-4.045 [E]  
-6,74*1,2*0,15*2=-2.426 [F]  
-6,32*0,8*1,65=-8.342 [G]  
Celkem: A+B+C+D+E+F+G=274.101 [H]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</si>
  <si>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</si>
  <si>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Rýha pro betonový práh  
5,09*0,8*0,3=1.222 [A]  
4,63*0,8*0,3=1.111 [B]  
0,6*0,8*0,3=0.144 [C]  
Celkem: A+B+C=2.477 [D]</t>
  </si>
  <si>
    <t>Uložení na trvalé skládky nebo mezideponie.</t>
  </si>
  <si>
    <t>Položka 12110  
9,6=9,600 [A]  
Položka 13173  
274,101=274,101 [B]  
Položka 13273  
2,477=2,477 [C]]  
Položka 23668R  
18,675=18,675 [D]  
Celkem: A+B+C+D=304,853 [E]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</si>
  <si>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</si>
  <si>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</si>
  <si>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</si>
  <si>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Dosypání svahových křídel  
3,8*2,2*4=33.440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</si>
  <si>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</si>
  <si>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18110</t>
  </si>
  <si>
    <t>ÚPRAVA PLÁNĚ SE ZHUTNĚNÍM V HORNINĚ TŘ. I</t>
  </si>
  <si>
    <t>Vozovka  
4,8*6=28.800 [A]  
5*6,5=32.500 [B]  
Základová spára  
8,84*6,83=60.377 [C]  
1,9*2,4*4=18.240 [D]  
Celkem: A+B+C+D=139.917 [E]</t>
  </si>
  <si>
    <t>položka zahrnuje úpravu pláně včetně vyrovnání výškových rozdílů. Míru zhutnění určuje projekt.</t>
  </si>
  <si>
    <t>18130</t>
  </si>
  <si>
    <t>ÚPRAVA PLÁNĚ BEZ ZHUTNĚNÍ</t>
  </si>
  <si>
    <t>Úprava svahu  
16*2*2=64.000 [A]</t>
  </si>
  <si>
    <t>položka zahrnuje úpravu pláně včetně vyrovnání výškových rozdílů</t>
  </si>
  <si>
    <t>18222</t>
  </si>
  <si>
    <t>ROZPROSTŘENÍ ORNICE VE SVAHU V TL DO 0,15M</t>
  </si>
  <si>
    <t>Včetně nákupu chybějící ornice</t>
  </si>
  <si>
    <t>16*2*2=64.000 [A]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</si>
  <si>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</si>
  <si>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</si>
  <si>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</si>
  <si>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</si>
  <si>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Zahrnuje pokosení se shrabáním, naložení shrabků na dopravní prostředek, s odvozem a se složením, to vše bez ohledu na sklon terénu    
zahrnuje nutné zalití a hnojení</t>
  </si>
  <si>
    <t>18600</t>
  </si>
  <si>
    <t>ZALÉVÁNÍ VODOU</t>
  </si>
  <si>
    <t>0,075*16*2*2=4.800 [A]</t>
  </si>
  <si>
    <t>položka zahrnuje veškerý materiál, výrobky a polotovary, včetně mimostaveništní a vnitrostaveništní dopravy (rovněž přesuny), včetně naložení a složení, případně s uložením</t>
  </si>
  <si>
    <t>21151</t>
  </si>
  <si>
    <t>SANAČNÍ ŽEBRA Z LOMOVÉHO KAMENE</t>
  </si>
  <si>
    <t>Sanace z lomového kamene pro založení skruže  
6,9*8,8*0,25=15.180 [A]</t>
  </si>
  <si>
    <t>položka zahrnuje dodávku předepsaného lomového kamene, mimostaveništní a vnitrostaveništní dopravu a jeho uložení není-li v zadávací dokumentaci uvedeno jinak, jedná se o nakupovaný materiál</t>
  </si>
  <si>
    <t>21263</t>
  </si>
  <si>
    <t>TRATIVODY KOMPLET Z TRUB Z PLAST HMOT DN DO 150MM</t>
  </si>
  <si>
    <t>6,03*2=12.060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</si>
  <si>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</si>
  <si>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21331</t>
  </si>
  <si>
    <t>DRENÁŽNÍ VRSTVY Z BETONU MEZEROVITÉHO (DRENÁŽNÍHO)</t>
  </si>
  <si>
    <t>Obetonování drenáže   
6,03*2*0,3*0,3=1.085 [A]</t>
  </si>
  <si>
    <t>Položka zahrnuje:    
- dodávku předepsaného materiálu pro drenážní vrstvu, včetně mimostaveništní a vnitrostaveništní dopravy    
- provedení drenážní vrstvy předepsaných rozměrů a předepsaného tvaru</t>
  </si>
  <si>
    <t>23668R</t>
  </si>
  <si>
    <t>TĚSNĚNÍ HRADÍCÍCH STĚN ZE ZEMIN DOČASNÉ VČETNĚ ODSTRANĚNÍ</t>
  </si>
  <si>
    <t>Položka obsahuje zřízení, udržování a odstranění příčných těsnících hrázek (včetně poplatků za skládku příslušného materiálu) v korytě vodního toku.    
Přesný tvar, poloha a skladba hrázek v režii zhotovitele.</t>
  </si>
  <si>
    <t>(4,5+3,8)*1,5*1,5=18.675 [A]</t>
  </si>
  <si>
    <t>položka zahrnuje zřízení těsnění ze zemin, jeho údržbu během trvání jeho funkce, odstranění a odvoz dle zadávací dokumentace</t>
  </si>
  <si>
    <t>261514</t>
  </si>
  <si>
    <t>VRTY PRO KOTVENÍ A INJEKTÁŽ TŘ V NA POVRCHU D DO 35MM</t>
  </si>
  <si>
    <t>Vrty pro kotvení římsy  
(21+22)*0,2=8.600 [A]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</si>
  <si>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</si>
  <si>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272325</t>
  </si>
  <si>
    <t>ZÁKLADY ZE ŽELEZOBETONU DO C30/37</t>
  </si>
  <si>
    <t>Beton C 30/37 XF2, XD1  
O1  
7,62*1,6*0,586=7.145 [A]  
O2  
7,62*1,6*0,586=7.145 [B]  
Křídlo I  
2,34*1,1*0,572=1.472 [C]  
Křídlo II  
2,24*1,1*0,572=1.409 [D]  
Křídlo III  
2,5*1,1*0,572=1.573 [E]  
Křídlo IV  
2,14*1,1*0,572=1.346 [F]  
Celkem: A+B+C+D+E+F=20.090 [G]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</si>
  <si>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</si>
  <si>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272365R</t>
  </si>
  <si>
    <t>VÝZTUŽ ZÁKLADŮ Z OCELI 10505, B500B</t>
  </si>
  <si>
    <t>20,09*0,15=3.014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</si>
  <si>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</si>
  <si>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28997</t>
  </si>
  <si>
    <t>OPLÁŠTĚNÍ (ZPEVNĚNÍ) Z GEOTEXTILIE A GEOMŘÍŽOVIN</t>
  </si>
  <si>
    <t>Ochrana těsnící fólie  
(4,8*6,03*2)*2=115.776 [A]</t>
  </si>
  <si>
    <t>Položka zahrnuje:    
- dodávku předepsané geotextilie nebo geomřížoviny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</si>
  <si>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28999</t>
  </si>
  <si>
    <t>OPLÁŠTĚNÍ (ZPEVNĚNÍ) Z FÓLIE</t>
  </si>
  <si>
    <t>Těsnící fólie s dle požadavků ČSN 73 6244 v přechodových oblastech</t>
  </si>
  <si>
    <t>4,8*6,03*2=57.888 [A]</t>
  </si>
  <si>
    <t>Položka zahrnuje:    
- dodávku předepsané fólie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</si>
  <si>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Svislé konstrukce</t>
  </si>
  <si>
    <t>31717</t>
  </si>
  <si>
    <t>KOVOVÉ KONSTRUKCE PRO KOTVENÍ ŘÍMSY</t>
  </si>
  <si>
    <t>KG</t>
  </si>
  <si>
    <t>Kompletní konstrukce kotvení říms vč. dodávky, PKO, vrtů, vlepení</t>
  </si>
  <si>
    <t>Vtok  
21*6=126.000 [A]  
Výtok  
22*6=132.000 [B]  
Celkem: A+B=258.000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</si>
  <si>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</si>
  <si>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</si>
  <si>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</si>
  <si>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 30/37 XF4, XD3</t>
  </si>
  <si>
    <t>Vtok  
10*0,6*0,3=1.800 [A]  
10*0,225*0,5=1.125 [B]  
Výtok  
10,4*0,6*0,3=1.872 [C]  
10,4*0,24*0,5=1.248 [D]  
Celkem: A+B+C+D=6.045 [E]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</si>
  <si>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</si>
  <si>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317365R</t>
  </si>
  <si>
    <t>VÝZTUŽ ŘÍMS Z OCELI 10505, B500B</t>
  </si>
  <si>
    <t>6,045*0,18=1.088 [A]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</si>
  <si>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</si>
  <si>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389325R</t>
  </si>
  <si>
    <t>MOSTNÍ RÁMOVÉ KONSTRUKCE ZE ŽELEZOBETONU C30/37</t>
  </si>
  <si>
    <t>C 30/37 - XF2, XD1</t>
  </si>
  <si>
    <t>O1  
7,02*1,86*0,5=6.529 [A]  
O2  
7,02*1,86*0,5=6.529 [B]  
Křídla  
I. 2,92*2,38*0,5=3.475 [C]  
II. 2,76*2,32*0,5=3.202 [D]  
III. 2,97*2,44*0,5=3.623 [E]  
IV. 2,72*2,34*0,5=3.182 [F]  
Celkem: A+B+C+D+E+F=26.540 [G]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</si>
  <si>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</si>
  <si>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38936R</t>
  </si>
  <si>
    <t>VÝZTUŽ MOSTNÍ RÁMOVÉ KONSTR ŽELBET Z OCELI</t>
  </si>
  <si>
    <t>26,54*0,19=5.043 [A]</t>
  </si>
  <si>
    <t>Vodorovné konstrukce</t>
  </si>
  <si>
    <t>421325R</t>
  </si>
  <si>
    <t>MOSTNÍ NOSNÉ DESKOVÉ KONSTRUKCE ZE ŽELEZOBETONU C30/37</t>
  </si>
  <si>
    <t>C 30/37 XF2, XD1</t>
  </si>
  <si>
    <t>4,5*7,02*0,33=10.425 [A]  
7,02*0,5*0,2=0.702 [B]  
Celkem: A+B=11.127 [C]</t>
  </si>
  <si>
    <t>421365R</t>
  </si>
  <si>
    <t>VÝZTUŽ MOSTNÍ DESKOVÉ KONSTRUKCE Z OCELI 10505, B500B</t>
  </si>
  <si>
    <t>11,127*0,19=2.114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</si>
  <si>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</si>
  <si>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451311</t>
  </si>
  <si>
    <t>PODKL A VÝPLŇ VRSTVY Z PROST BET DO C8/10</t>
  </si>
  <si>
    <t>beton C8/10-X0</t>
  </si>
  <si>
    <t>PB pod rubovou drenáž  
6,03*2*0,3*1,05=3.799 [A]</t>
  </si>
  <si>
    <t>451314</t>
  </si>
  <si>
    <t>PODKLADNÍ A VÝPLŇOVÉ VRSTVY Z PROSTÉHO BETONU C25/30</t>
  </si>
  <si>
    <t>beton C20/25 XF3</t>
  </si>
  <si>
    <t>PB O1  
8,02*2*0,15=2.406 [A]  
PB O2  
8,02*2*0,15=2.406 [B]  
Křídlo I  
2,34*1,5*0,15=0.527 [C]  
Křídlo II  
2,24*1,5*0,15=0.504 [D]  
Křídlo III  
2,5*1,5*0,15=0.563 [E]  
Křídlo IV  
2,14*1,5*0,15=0.482 [F]  
Dlažba  
(0,3+0,53+2+0,3+0,53)*7*0,15=3.843 [G]  
2,92*1,55*0,15=0.679 [H]  
2,92*2,5*0,15*2=2.190 [I]  
2*1,55*0,15=0.465 [J]  
2*2,5*0,15*2=1.500 [K]  
0,45*0,3*7*2=1.890 [L]  
Rampové napojení říms - dlažba  
1,9*0,55*4*0,15=0.627 [M]  
Celkem: A+B+C+D+E+F+G+H+I+J+K+L+M=18.082 [N]</t>
  </si>
  <si>
    <t>45160</t>
  </si>
  <si>
    <t>PODKL A VÝPLŇ VRSTVY Z MEZEROVITÉHO BETONU</t>
  </si>
  <si>
    <t>Přechodový klín  
6,02*2,9*0,525=9.165 [A]  
6,04*3*0,525=9.513 [B]  
7,7*0,35*1,2=3.234 [C]  
7,7*0,35*1,1=2.965 [D]  
Celkem: A+B+C+D=24.877 [E]</t>
  </si>
  <si>
    <t>Položka zahrnuje dodávku mezerovitého betonu a jeho uložení se zhutněním, včetně mimostaveništní a vnitrostaveništní dopravy (rovněž přesuny)</t>
  </si>
  <si>
    <t>45734</t>
  </si>
  <si>
    <t>VYROVNÁVACÍ A SPÁD BETON ZVLÁŠTNÍ (PLASTBETON)</t>
  </si>
  <si>
    <t>Pod patní desky zábradlí.</t>
  </si>
  <si>
    <t>Pod patní desky zábradlí  
(0,28*0,28*12)*0,02=0.019 [A]</t>
  </si>
  <si>
    <t>položka zahrnuje:    
- dodání zvláštního betonu (plastbetonu) předepsané kvality a jeho rozprostření v předepsané tloušťce a v předepsaném tvaru</t>
  </si>
  <si>
    <t>458523</t>
  </si>
  <si>
    <t>VÝPLŇ ZA OPĚRAMI A ZDMI Z KAMENIVA DRCENÉHO, INDEX ZHUTNĚNÍ ID DO 0,9</t>
  </si>
  <si>
    <t>Ochranný zásyp drenáže s drenážní funkcí  
6,03*0,12*2=1.447 [A]  
Zásyp za opěrou a základem  
O1  
6,02*2*1,7+7,7*0,75*1+6,02*0,3*1,05=28.139 [B]  
O2  
6,04*2*1,775+7,7*0,75*1+6,04*0,3*1,05=29.120 [C]  
Sanace podloží  
7,5*8,8*0,25=16.500 [D]  
7*2,3*0,6=9.660 [E]  
Celkem: A+B+C+D+E=84.866 [F]</t>
  </si>
  <si>
    <t>položka zahrnuje dodávku předepsaného kameniva, mimostaveništní a vnitrostaveništní dopravu a jeho uložení    
není-li v zadávací dokumentaci uvedeno jinak, jedná se o nakupovaný materiál</t>
  </si>
  <si>
    <t>461314</t>
  </si>
  <si>
    <t>PATKY Z PROSTÉHO BETONU C25/30</t>
  </si>
  <si>
    <t>Betonový práh  
6,03*0,35*0,6*2=2.533 [A]  
Vtok  
(5,09+2,6+3)*0,8*0,3=2.566 [B]  
Výtok  
(4,63+1,7+1,9)*0,8*0,3=1.975 [C]  
U příkopového žlabu  
0,6*0,8*0,3=0.144 [D]  
Celkem: A+B+C+D=7.218 [E]</t>
  </si>
  <si>
    <t>položka zahrnuje:    
- nutné zemní práce (hloubení rýh a pod.)    
- dodání  čerstvého  betonu  (betonové  směsi)  požadované  kvality,  jeho  uložení 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</t>
  </si>
  <si>
    <t>465512</t>
  </si>
  <si>
    <t>DLAŽBY Z LOMOVÉHO KAMENE NA MC</t>
  </si>
  <si>
    <t>Dlažba  
(0,3+0,53+2+0,3+0,53)*7*0,25=6.405 [A]  
2,92*1,55*0,25=1.132 [B]  
2,92*2,5*0,25*2=3.650 [C]  
2*1,55*0,25=0.775 [D]  
2*2,5*0,25*2=2.500 [E]  
Rampové napojení říms - dlažba  
1,9*0,55*4*0,25=1.045 [F]  
Celkem: A+B+C+D+E+F=15.507 [G]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</si>
  <si>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</si>
  <si>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Podkladní vrstva ze ŠDa tl. 150 mm</t>
  </si>
  <si>
    <t>4,75*6*0,15=4.275 [A]  
5*6*0,15=4.500 [B]  
4,5*6*0,15=4.050 [C]  
4,8*6*0,15=4.320 [D]  
Celkem: A+B+C+D=17.145 [E]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</si>
  <si>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</si>
  <si>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56930</t>
  </si>
  <si>
    <t>ZPEVNĚNÍ KRAJNIC ZE ŠTĚRKODRTI</t>
  </si>
  <si>
    <t>Dosypání krajnic  
1*4*0,8*0,09=0.288 [A]</t>
  </si>
  <si>
    <t>- dodání kameniva předepsané kvality a zrnitosti    
- rozprostření a zhutnění vrstvy v předepsané tloušťce    
- zřízení vrstvy bez rozlišení šířky, pokládání vrstvy po etapách</t>
  </si>
  <si>
    <t>56962</t>
  </si>
  <si>
    <t>ZPEVNĚNÍ KRAJNIC Z RECYKLOVANÉHO MATERIÁLU TL DO 100MM</t>
  </si>
  <si>
    <t>1*4*0,5=2.000 [A]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</si>
  <si>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 
- nezahrnuje postřiky, nátěry</t>
  </si>
  <si>
    <t>572123</t>
  </si>
  <si>
    <t>INFILTRAČNÍ POSTŘIK Z EMULZE DO 1,0KG/M2</t>
  </si>
  <si>
    <t>5,6*6=33.600 [A]  
5,5*6=33.000 [B]  
Celkem: A+B=66.600 [C]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</si>
  <si>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</si>
  <si>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16*6=96.000 [A]  
(5,65+5,55)*6=67.200 [B]  
Celkem: A+B=163.200 [C]</t>
  </si>
  <si>
    <t>574A34</t>
  </si>
  <si>
    <t>ASFALTOVÝ BETON PRO OBRUSNÉ VRSTVY ACO 11+, 11S TL. 40MM</t>
  </si>
  <si>
    <t>11,75*6=70.500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</si>
  <si>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</si>
  <si>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</si>
  <si>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</si>
  <si>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4,25*6=25.500 [A]</t>
  </si>
  <si>
    <t>(5,65+5,55)*6=67.200 [A]</t>
  </si>
  <si>
    <t>574E98R</t>
  </si>
  <si>
    <t>ASFALTOVÝ BETON PRO PODKLADNÍ VRSTVY ACP 22+, 22S TL. 150MM</t>
  </si>
  <si>
    <t>575C53R</t>
  </si>
  <si>
    <t>LITÝ ASFALT MA IV (OCHRANA MOSTNÍ IZOLACE) 11 TL. 40MM</t>
  </si>
  <si>
    <t>58300</t>
  </si>
  <si>
    <t>KRYT ZE SINIČNÍCH DÍLCŮ (PANELŮ)</t>
  </si>
  <si>
    <t>- dodání dílců v požadované kvalitě, dodání materiálu pro předepsané  lože v tloušťce předepsané dokumentací a pro předepsanou výplň spar    
- očištění podkladu    
- uložení dílců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</si>
  <si>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69</t>
  </si>
  <si>
    <t>711111</t>
  </si>
  <si>
    <t>IZOLACE BĚŽNÝCH KONSTRUKCÍ PROTI ZEMNÍ VLHKOSTI ASFALTOVÝMI NÁTĚRY</t>
  </si>
  <si>
    <t>O1  
6,02*3,5=21.070 [A]  
7*1,65=11.550 [B]  
O2  
6,04*3,5=21.140 [C]  
7*1,65=11.550 [D]  
Křídla  
2,92*3,23=9.432 [E]  
0,5*3,23=1.615 [F]  
2,76*3,17=8.749 [G]  
0,5*3,17=1.585 [H]  
2,97*3,29=9.771 [I]  
0,5*3,29=1.645 [J]  
2,72*3,19=8.677 [K]  
0,5*3,19=1.595 [L]  
3,2*2,75*4=35.200 [M]  
-(2*1,3)/2*4=-5.200 [N]  
Celkem: A+B+C+D+E+F+G+H+I+J+K+L+M+N=138.379 [O]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</si>
  <si>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</si>
  <si>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70</t>
  </si>
  <si>
    <t>711412</t>
  </si>
  <si>
    <t>IZOLACE MOSTOVEK CELOPLOŠNÁ ASFALTOVÝMI PÁSY</t>
  </si>
  <si>
    <t>O1  
6,02*1,9=11.438 [A]  
O2  
6,04*1,9=11.476 [B]  
Křídla  
(2,92+2,76+2,97+2,72)*1,6=18.192 [C]  
0,5*4*1,6=3.200 [D]  
Celkem: A+B+C+D=44.306 [E]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</si>
  <si>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</si>
  <si>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71</t>
  </si>
  <si>
    <t>711432</t>
  </si>
  <si>
    <t>IZOLACE MOSTOVEK POD ŘÍMSOU ASFALTOVÝMI PÁSY</t>
  </si>
  <si>
    <t>Ochrana pod římsami asfaltovými pásy s Al-vložkou</t>
  </si>
  <si>
    <t>10,4*0,5=5.200 [A]  
10*0,5=5.000 [B]  
Celkem: A+B=10.200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</si>
  <si>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lepenku s hliníkovou vložkou, litý asfalt, asfaltový beton</t>
  </si>
  <si>
    <t>72</t>
  </si>
  <si>
    <t>711442</t>
  </si>
  <si>
    <t>IZOLACE MOSTOVEK CELOPLOŠNÁ ASFALTOVÝMI PÁSY S PEČETÍCÍ VRSTVOU</t>
  </si>
  <si>
    <t>4,5*7=31.500 [A]  
(2,92+2,76+2,97+2,72)*0,5=5.685 [B]  
Celkem: A+B=37.185 [C]</t>
  </si>
  <si>
    <t>73</t>
  </si>
  <si>
    <t>711519</t>
  </si>
  <si>
    <t>OCHRANA IZOLACE PODZEMNÍCH OBJEKTŮ TEXTILIÍ</t>
  </si>
  <si>
    <t>položka zahrnuje:    
- dodání  předepsaného ochranného materiálu    
- zřízení ochrany izolace</t>
  </si>
  <si>
    <t>74</t>
  </si>
  <si>
    <t>78382</t>
  </si>
  <si>
    <t>NÁTĚRY BETON KONSTR TYP S2 (OS-B)</t>
  </si>
  <si>
    <t>10,4*(0,6+0,3)=9.360 [A]  
10*(0,6+0,3)=9.000 [B]  
((2*1,3)/2)*4=5.200 [C]  
Celkem: A+B+C=23.560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</si>
  <si>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</si>
  <si>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75</t>
  </si>
  <si>
    <t>78384</t>
  </si>
  <si>
    <t>NÁTĚRY BETON KONSTR TYP S5 (OS-DI)</t>
  </si>
  <si>
    <t>Ochranný nátěr římsy  
10,4*(0,15+0,8)=9.880 [A]  
10*(0,15+0,8)=9.500 [B]  
Celkem: A+B=19.380 [C]</t>
  </si>
  <si>
    <t>76</t>
  </si>
  <si>
    <t>87633</t>
  </si>
  <si>
    <t>CHRÁNIČKY Z TRUB PLASTOVÝCH DN DO 150MM</t>
  </si>
  <si>
    <t>Chráničky v římce HDPE 110/98  
2*10=20.000 [A]  
2*10,4=20.800 [B]  
Celkem: A+B=40.800 [C]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</si>
  <si>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</si>
  <si>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77</t>
  </si>
  <si>
    <t>89536</t>
  </si>
  <si>
    <t>DRENÁŽNÍ VÝUSŤ Z PROST BETONU</t>
  </si>
  <si>
    <t>Úprava stávajících výtoků DN 300 a 400 (seříznutí trub)  
3=3.000 [A]</t>
  </si>
  <si>
    <t>položka zahrnuje:    
- dodání  čerstvého  betonu  (betonové  směsi)  požadované  kvality,  jeho  uložení  do požadovaného tvaru, ošetření a ochranu betonu,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povrchu pro položení požadované izolace, povlaků a nátěrů, případně vyspravení,    
- nátěry zabraňující soudržnost betonu a bednění,    
- opatření  povrchů  betonu  izolací  proti zemní vlhkosti v částech, kde přijdou do styku se zeminou nebo kamenivem</t>
  </si>
  <si>
    <t>78</t>
  </si>
  <si>
    <t>9112A3</t>
  </si>
  <si>
    <t>ZÁBRADLÍ MOSTNÍ S VODOR MADLY - DEMONTÁŽ S PŘESUNEM</t>
  </si>
  <si>
    <t>3,7+5,7=9.400 [A]</t>
  </si>
  <si>
    <t>položka zahrnuje:    
- demontáž a odstranění zařízení    
- jeho odvoz na předepsané místo</t>
  </si>
  <si>
    <t>79</t>
  </si>
  <si>
    <t>9112B1R</t>
  </si>
  <si>
    <t>ZÁBRADLÍ MOSTNÍ SE SVISLOU VÝPLNÍ - DODÁVKA A MONTÁŽ</t>
  </si>
  <si>
    <t>10,4+10=20.400 [A]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</si>
  <si>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</si>
  <si>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80</t>
  </si>
  <si>
    <t>91355</t>
  </si>
  <si>
    <t>EVIDENČNÍ ČÍSLO MOSTU</t>
  </si>
  <si>
    <t>2=2.000 [A]</t>
  </si>
  <si>
    <t>položka zahrnuje štítek s evidenčním číslem mostu, sloupek dopravní značky včetně osazení a nutných zemních prací a zabetonování</t>
  </si>
  <si>
    <t>81</t>
  </si>
  <si>
    <t>917223</t>
  </si>
  <si>
    <t>SILNIČNÍ A CHODNÍKOVÉ OBRUBY Z BETONOVÝCH OBRUBNÍKŮ ŠÍŘ 100MM</t>
  </si>
  <si>
    <t>Rampové napojení</t>
  </si>
  <si>
    <t>4*2=8.000 [A]  
4*0,55=2.200 [B]   
Celkem: A+B=10.200 [C]</t>
  </si>
  <si>
    <t>Položka zahrnuje:    
dodání a pokládku betonových obrubníků o rozměrech předepsaných zadávací dokumentací    
betonové lože i boční betonovou opěrku.</t>
  </si>
  <si>
    <t>82</t>
  </si>
  <si>
    <t>4*2=8.000 [A]</t>
  </si>
  <si>
    <t>83</t>
  </si>
  <si>
    <t>6*2=12.000 [A]</t>
  </si>
  <si>
    <t>84</t>
  </si>
  <si>
    <t>931182</t>
  </si>
  <si>
    <t>VÝPLŇ DILATAČNÍCH SPAR Z POLYSTYRENU TL 20MM</t>
  </si>
  <si>
    <t>Dilatační spáry v římse</t>
  </si>
  <si>
    <t>Dilatační spáry v římse   
0,3*0,6*2=0.360 [A]  
0,5*0,24=0.120 [B]  
0,5*0,225=0.113 [C]  
Celkem: A+B+C=0.593 [D]</t>
  </si>
  <si>
    <t>položka zahrnuje dodávku a osazení předepsaného materiálu, očištění ploch spáry před úpravou, očištění okolí spáry po úpravě</t>
  </si>
  <si>
    <t>85</t>
  </si>
  <si>
    <t>Napojení na stáv.stav  
6*2=12.000 [A]  
Zálivka podél římsy  
10,4+10=20.400 [B]  
Celkem: A+B=32.400 [C]</t>
  </si>
  <si>
    <t>položka zahrnuje dodávku a osazení předepsaného materiálu, očištění ploch spáry před úpravou, očištění okolí spáry po úpravě    
nezahrnuje těsnící profil</t>
  </si>
  <si>
    <t>86</t>
  </si>
  <si>
    <t>93135</t>
  </si>
  <si>
    <t>TĚSNĚNÍ DILATAČ SPAR PRYŽ PÁSKOU NEBO KRUH PROFILEM</t>
  </si>
  <si>
    <t>Dilatační spáry v římse   
0,3+0,6+0,8+0,24=1.940 [A]  
0,3+0,6+0,8+0,225=1.925 [B]  
Celkem: A+B=3.865 [C]</t>
  </si>
  <si>
    <t>87</t>
  </si>
  <si>
    <t>931384</t>
  </si>
  <si>
    <t>TĚSNĚNÍ DILATAČNÍCH SPAR SILIKONOVÝM TMELEM PRŮŘEZU DO 400MM2</t>
  </si>
  <si>
    <t>88</t>
  </si>
  <si>
    <t>93160</t>
  </si>
  <si>
    <t>MOSTNÍ ZÁVĚRY ELASTICKÉ</t>
  </si>
  <si>
    <t>Příčná spára  
6*0,03*0,09*2=0.032 [A]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</si>
  <si>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</si>
  <si>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89</t>
  </si>
  <si>
    <t>935212</t>
  </si>
  <si>
    <t>PŘÍKOPOVÉ ŽLABY Z BETON TVÁRNIC ŠÍŘ DO 600MM DO BETONU TL 100MM</t>
  </si>
  <si>
    <t>4,5=4.500 [A]</t>
  </si>
  <si>
    <t>položka zahrnuje:    
- dodávku a uložení příkopových tvárnic předepsaného rozměru a kvality    
- dodání a rozprostření lože z předepsaného materiálu v předepsané kvalitěa v předepsané tloušťce    
- veškerou manipulaci s materiálem, vnitrostaveništní i mimostaveništní dopravu    
- ukončení, patky, spárování    
- měří se v metrech běžných délky osy žlabu</t>
  </si>
  <si>
    <t>90</t>
  </si>
  <si>
    <t>936501</t>
  </si>
  <si>
    <t>DROBNÉ DOPLŇK KONSTR KOVOVÉ NEREZ</t>
  </si>
  <si>
    <t>Vyústění drenáže</t>
  </si>
  <si>
    <t>Vyústění drenáže  
0,5*2*33,1=33.100 [A]  
Vyústění kanalizace  
0,5*62,3=31.150 [B]  
Celkem: A+B=64.250 [C]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</si>
  <si>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</si>
  <si>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91</t>
  </si>
  <si>
    <t>94890R</t>
  </si>
  <si>
    <t>PODPĚRNÉ SKRUŽE - ZŘÍZENÍ A ODSTRANĚNÍ</t>
  </si>
  <si>
    <t>M3OP</t>
  </si>
  <si>
    <t>10*3,5*2,7=94.500 [A]</t>
  </si>
  <si>
    <t>Položka zahrnuje dovoz, montáž, údržbu, opotřebení (nájemné), demontáž, konzervaci, odvoz.</t>
  </si>
  <si>
    <t>92</t>
  </si>
  <si>
    <t>96613</t>
  </si>
  <si>
    <t>BOURÁNÍ KONSTRUKCÍ Z KAMENE NA MC</t>
  </si>
  <si>
    <t>Včetně odvozu na mezideponii v režii zhotovitele nebo trvalou skládku do dodavatelem určené vzdálenosti.</t>
  </si>
  <si>
    <t>Klenba  
6,74*0,4*0,67*3=5.419 [A]  
4,71*0,3*6,74=9.524 [B]  
Křídla  
1,49*2,44*0,8=2.908 [C]  
1,78*2,44*0,8=3.475 [D]  
Zídka  
1,65*0,5*1,71=1.411 [E]  
Celkem: A+B+C+D+E=22.737 [F]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</si>
  <si>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</si>
  <si>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93</t>
  </si>
  <si>
    <t>96616</t>
  </si>
  <si>
    <t>BOURÁNÍ KONSTRUKCÍ ZE ŽELEZOBETONU</t>
  </si>
  <si>
    <t>Základ  
6,74*0,8*0,8*3=12.941 [A]  
6,32*0,8*0,8=4.045 [B]  
6,74*1,2*0,15*2=2.426 [C]  
Opěra  
6,32*0,8*1,65=8.342 [D]  
Římsa  
6,7*0,33*0,15=0.332 [E]  
6,32*0,43*0,8=2.174 [F]  
Trouba  
5,02*0,15*1*2=1.506 [G]  
Zídka  
1,71*0,94*0,35=0.563 [H]  
2*0,15*2,4=0.720 [I]  
Obetonování  
1,27*6,74*0,4*2=6.848 [J]  
Celkem: A+B+C+D+E+F+G+H+I+J=39.897 [K]</t>
  </si>
  <si>
    <t>94</t>
  </si>
  <si>
    <t>R936001</t>
  </si>
  <si>
    <t>LETOPOČET VÝSTAVBY - VLYS DO BETONU</t>
  </si>
  <si>
    <t>Dodávka formy, osazení do bednění, ošetření separačním prostředkem, odbednění, začištění, příp. vyspravení sanační maltou</t>
  </si>
  <si>
    <t>SO 301</t>
  </si>
  <si>
    <t>Kanalizace Librantice</t>
  </si>
  <si>
    <t>přebytek zeminy :  
rýhy :1251,911*2,0=2 503,822 [B] 
šachty : 294,404*2,0=588,808 [C] 
čištění potrubí : (594,8*0,05)*1,9=56,506 [D] 
Celkem: B+C+D=3 149,136 [E]</t>
  </si>
  <si>
    <t>kamenivo 113328: 365,116*1,9=693,720 [A]</t>
  </si>
  <si>
    <t>SO 301 - Vypracování dokumentace skutečného provedení stavby - 3x DSPS, 3x kompletní fotodokumentace + 1x na flash disku,    
Pevná cena.</t>
  </si>
  <si>
    <t>SO 301 - Realizační dokumentace stavby (tiskem 2x), Havarijní plán (tiskem 2x). PD ve stupni RDS zpracuje osoba s autorizací pro vodohospodářské stavby. Odsouhlasí správce stavby. Délka úseku 0,635 km.   
Pevná cena.</t>
  </si>
  <si>
    <t>113328</t>
  </si>
  <si>
    <t>ODSTRAN PODKL ZPEVNĚNÝCH PLOCH Z KAMENIVA NESTMEL,</t>
  </si>
  <si>
    <t>štěrkodrť a vrstva s kameny vč. odvozu na skládku</t>
  </si>
  <si>
    <t>dle PD D.1.3.1-2, D.1.3.7 : 
průměrná tl.vrstev dle Diagnostiky vozovky II/299 (součást jiné PD) :  
šachty ŠD1.1-1.12 : 12*2,8*2,8*(0,38)=35,750 [A] 
napojení na stáv.vrstvy kce vozovky : 12*2*1,6*0,5*0,08=1,536 [J] 
šachty ŠD1.13-1.19 : 7*2,8*2,8*(0,38)=20,854 [B] 
rýha km 0,000-0,381 : 381*1,2*(0,38)=173,736 [C] 
napojení na stáv.vrstvy kce vozovky : 381*2*0,5*0,08=30,480 [K] 
rýha km 0,381-0,5948 : 213,8*1,2*(0,38)=97,493 [D] 
osazení chrániček na plynovod : (9-1,2+6-1,2)*1,1*0,38=5,267 [L] 
Celkem: A+J+B+C+K+D+L=365,116 [M]</t>
  </si>
  <si>
    <t>113338</t>
  </si>
  <si>
    <t>ODSTRAN PODKL ZPEVNĚNÝCH PLOCH S ASFALT POJIVEM,</t>
  </si>
  <si>
    <t>vrstva PM vč. odvozu na skládku</t>
  </si>
  <si>
    <t>dle PD D.1.3.1-2, D.1.3.7 : 
průměrná tl.vrstev PM dle Diagnostiky vozovky II/299 (součást jiné PD) :  
šachty ŠD1.13-1.19 : 7*2,8*2,8*(0,10)=5,488 [A] 
napojení na stáv.vrstvy kce vozovky : 7*2*1,6*0,5*(0,10)=1,120 [C] 
rýha km 0,381-0,5948 : 213,8*1,2*(0,10)=25,656 [B] 
napojení na stáv.vrstvy kce vozovky : 213,8*2*0,5*(0,10)=21,380 [D] 
Celkem: A+C+B+D=53,644 [E]</t>
  </si>
  <si>
    <t>113728</t>
  </si>
  <si>
    <t>FRÉZOVÁNÍ ZPEVNĚNÝCH PLOCH ASFALTOVÝCH,</t>
  </si>
  <si>
    <t>naložení, odvoz a uložení, zhotovitel v ceně zohlední možnost zpětného využití vybouraného/recyklovaného materiálu</t>
  </si>
  <si>
    <t>dle PD D.1.3.1-2, D.1.3.7 : 
průměrná tl.vrstev dle Diagnostiky vozovky II/299 (součást jiné PD) 
zbývající část po celoplošném frézování vozovky v tl.100mm provedené v rámci rekonstrukce silnice : 
šachty ŠD1.1-1.12 : 12*2,8*2,8*(0,08)=7,526 [A] 
napojení na stáv.vrstvy kce vozovky v š.0,5m : 12*2*1,6*0,5*(0,08)=1,536 [F] 
šachty ŠD1.13-1.19 : 7*2,8*2,8*(0,09)=4,939 [B] 
napojení na stáv.vrstvy kce vozovky v š.0,5m: 7*2*1,6*0,5*(0,09)=1,008 [G] 
rýha km 0,000-0,381 : 381*1,2*(0,08)=36,576 [C] 
napojení na stáv.vrstvy kce vozovky v š.0,5m : 381*2*0,5*0,08=30,480 [K] 
rýha km 0,381-0,5948 : 213,8*1,2*(0,09)=23,090 [D] 
napojení na stáv.vrstvy kce vozovky v š.0,5m : 213,8*2*0,5*0,09=19,242 [L] 
osazení chrániček na plynovod : (9-1,2+6-1,2)*1,1*0,08=1,109 [M] 
Celkem: A+F+B+G+C+K+D+L+M=125,506 [N]</t>
  </si>
  <si>
    <t>vč. odvozu na skládku</t>
  </si>
  <si>
    <t>vyčištění stoky před zkouškou vodotěsnosti v dl.594,8m : 594,8=594,800 [A]</t>
  </si>
  <si>
    <t>132738</t>
  </si>
  <si>
    <t>HLOUBENÍ RÝH ŠÍŘ DO 2M PAŽ I NEPAŽ TŘ. I,</t>
  </si>
  <si>
    <t>vč.odvozu na skládku, vč.zřízení a odstranění pažení</t>
  </si>
  <si>
    <t>dle PD D.1.3.1-2, D.1.3.7 : 
průměrná tl.vrstev dle Diagnostiky vozovky II/299 (součást jiné PD) :  
rýha km 0,000-0,381 prům.hl.rýhy 2,31m po odečtení prům. tl.odstraňované kce 0,56m se uvažuje hl.1,75m: 381,0*1,2*(1,75)=800,100 [A] 
rýha km 0,381-0,5948 prům.hl.rýhy 2,35m po odečtení prům. tl.odstraňované kce 0,67m se uvažuje hl.1,68m: 213,8*1,2*(1,68)=431,021 [B] 
osazení chrániček na plynovod : (9-1,2+6-1,2)*1,1*1,5=20,790 [L] 
Celkem: A+B+L=1 251,911 [M]</t>
  </si>
  <si>
    <t>133738</t>
  </si>
  <si>
    <t>HLOUBENÍ ŠACHET ZAPAŽ I NEPAŽ TŘ. I,</t>
  </si>
  <si>
    <t>vč.odvozu na meziskládku a přebytečné zeminy na skládku, vč.zřízení a odstranění pažení</t>
  </si>
  <si>
    <t>dle PD D.1.3.1-3, D.1.3.6 : 
šachty :  
ŠD1.1 až ŠD1.12 : 2,8*2,8*(1,87+1,67+2,28+2,43+2,51+2,41+2,35+2,42+2,65+2,68+2,56+2,47)=221,872 [A] 
ŠD1.13 až ŠD1.19 : 2,8*2,8*(2,55+2,44+2,27+2,31+2,35+2,33+2,33)=129,987 [B] 
odpočet kce vozovky v tl.0,56m resp.tl.0,67m  :  
ŠD1.1 až ŠD1.12 : -(12*2,8*2,8*0,56)=-52,685 [C] 
ŠD1.13 až ŠD1.19 : -(7*2,8*2,8*0,67)=-36,770 [D] 
kopané sondy dle D.1.3.1 - předpoklad : 32*1,0*1,0*1,0=32,000 [E] 
Celkem: A+B+C+D+E=294,404 [F]</t>
  </si>
  <si>
    <t>přebytek zeminy - uložení na skládku :  
rýhy :1251,911=1 251,911 [B] 
šachty : 294,404=294,404 [C] 
čištění potrubí : (594,8*0,05)=29,740 [D] 
Celkem: B+C+D=1 576,055 [E]</t>
  </si>
  <si>
    <t>štěrkodrť max.zrnitost 32mm, Id = 0,75-0,8 (dle typu hutněného materiálu) hutněno po vrstvách max. tl. 0,30m</t>
  </si>
  <si>
    <t>dle PD D.1.3.1-2, D.1.3.6-7 : 
rýha km 0,000-0,381 prům.hl.2,31m s odpočtem kce vozovky, obsypu a podsypu: 381,0*1,2*(2,31-0,55-0,23-0,63)=411,480 [H] 
rýha km 0,381-0,5948 prům.hl.2,35m s odpočtem kce vozovky, obsypu a podsypu: 213,8*1,2*(2,35-0,55-0,23-0,63)=241,166 [I] 
šachty :  
ŠD1.1 až ŠD1.12 :  
2,8*2,8*(1,87+1,67+2,28+2,43+2,51+2,41+2,35+2,42+2,65+2,68+2,56+2,47-12*0,55-12*0,10)-3,14*0,65*0,65*(1,87+1,67+2,28+2,43+2,51+2,41+2,35+2,42+2,65+2,68+2,56+2,47-12*0,55-12*0,10)=133,524 [G] 
ŠD1.13 až ŠD1.19 : 2,8*2,8*(2,55+2,44+2,27+2,31+2,35+2,33+2,33-7*0,55-7*0,10)-3,14*0,65*0,65*(2,55+2,44+2,27+2,31+2,35+2,33+2,33-7*0,55-7*0,10)=78,356 [B] 
kopané sondy dle D.1.3.1 - předpoklad : 32*1,0*1,0*1,0=32,000 [E] 
osazení chrániček na plynovod : (9-1,2+6-1,2)*1,1*0,89=12,335 [L] 
Celkem: H+I+G+B+E+L=908,861 [M]</t>
  </si>
  <si>
    <t>štěrkopísek do zrna max 20mm, Id = 0,7-0,8 (dle typu hutněného materiálu)</t>
  </si>
  <si>
    <t>dle PD D.1.3.1-2, D.1.3.6 : 
rýha km 0,000-0,5948 v tl.0,63m obsypu: 594,8*1,2*0,63=449,669 [A] 
osazení chrániček na plynovod : (9-1,2+6-1,2)*1,1*0,30=4,158 [L] 
Celkem: A+L=453,827 [M]</t>
  </si>
  <si>
    <t>dle PD D.1.3.1-2, D.1.3.6-7 : 
rýha km 0,000-0,5948 : 594,8*1,2=713,760 [A] 
šachty :  
ŠD1.1 až ŠD1.19 : 2,8*2,8*19-3,14*0,3*0,3*19=143,591 [B] 
kopané sondy dle D.1.3.1 - předpoklad : 32*1,0*1,0=32,000 [C] 
osazení chrániček na plynovod : (9-1,2+6-1,2)*1,1=13,860 [L] 
Celkem: A+B+C+L=903,211 [M]</t>
  </si>
  <si>
    <t>45157</t>
  </si>
  <si>
    <t>PODKLADNÍ A VÝPLŇOVÉ VRSTVY Z KAMENIVA TĚŽENÉHO</t>
  </si>
  <si>
    <t>štěrkopísek zrno max. do 20mm specifikace dle PD se zhutněním</t>
  </si>
  <si>
    <t>dle PD D.1.3.1-2, D.1.3.6.-7 : 
rýha km 0,000-0,5948 v tl.0,40m: 594,8*1,2*0,230=164,165 [A] 
šachty :  
ŠD1.1 až ŠD1.12 : 12*2,8*2,8*0,10=9,408 [C] 
ŠD1.13 až ŠD1.19 : 7*2,8*2,8*0,10=5,488 [B] 
osazení chrániček na plynovod : (9-1,2+6-1,2)*1,1*0,31=4,297 [L] 
Celkem: A+C+B+L=183,358 [M]</t>
  </si>
  <si>
    <t>567303</t>
  </si>
  <si>
    <t>VRSTVY PRO OBNOVU A OPRAVY ZE ŠTĚRKODRTI</t>
  </si>
  <si>
    <t>dle PD komunikace SO101 - ŠD 0/63</t>
  </si>
  <si>
    <t>dle PD D.1.3.1-2, D.1.3.6-7 : 
konstrukční vrstvy vozovky v místě rýhy : 
rýha km 0,000-0,5948 : 594,8*1,2*2*0,15=214,128 [A] 
šachty :  
ŠD1.1 až ŠD1.19 : (2,8*2,8*19-3,14*0,3*0,3*19)*0,15*2=43,077 [B] 
osazení chrániček na plynovod : (9-1,2+6-1,2)*1,1*2*0,15=4,158 [L] 
Celkem: A+B+L=261,363 [M]</t>
  </si>
  <si>
    <t>5774EI</t>
  </si>
  <si>
    <t>VRSTVY PRO OBNOVU A OPRAVY Z ASF BETONU ACP 22+, 22S</t>
  </si>
  <si>
    <t>dle PD komunikace SO101 - ACP 22S 50/70 v tl.150mm</t>
  </si>
  <si>
    <t>dle PD D.1.3.1-2, D.1.3.6-7 : 
konstrukční vrstvy vozovky v místě rýhy + přesahy napojení na stávající konstrukci vozovky : 
rýha km 0,000-0,5948 : 594,8*(1,2+2*0,5)*0,15=196,284 [A] 
šachty :  
ŠD1.1 až ŠD1.19 : (2,8*2,8*19-3,14*0,3*0,3*19)*0,15+19*2*1,6*0,15=30,659 [B] 
vyrovnání podkladu napojení : 594,8*(2*0,5)*0,05=29,740 [D] 
osazení chrániček na plynovod : (9-1,2+6-1,2)*1,1*0,15=2,079 [L] 
Celkem: A+B+D+L=258,762 [M]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</si>
  <si>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</si>
  <si>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87445</t>
  </si>
  <si>
    <t>POTRUBÍ Z TRUB PLASTOVÝCH ODPADNÍCH DN DO 300MM</t>
  </si>
  <si>
    <t>průměr 315/291, PP (TKP SN12) vč. tvarovek (kolen, odboček, přechodek apod.) vč.napojení dle specifikace v PD</t>
  </si>
  <si>
    <t>dle PD D.1.3.1-2, D.1.3.7 : 
dešťová kanalizace Stoka „D1“ – celková délka 594,8 m : 594,8=594,800 [A]</t>
  </si>
  <si>
    <t>875272</t>
  </si>
  <si>
    <t>POTRUBÍ DREN Z TRUB PLAST (I FLEXIBIL) DN DO 100MM DĚROVANÝCH</t>
  </si>
  <si>
    <t>flexibilní drén PVC DN100</t>
  </si>
  <si>
    <t>dle PD D.1.3.1-2, D.1.3.7 : - drén v rýze : 594,8=594,800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</si>
  <si>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</si>
  <si>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A</t>
  </si>
  <si>
    <t>na plynovod prům.32mm chránička PE prům. 63mm vč.vybavení chráničky tj.kluzných objímek a uzavíracích manžet vč. výstražné fólie a vodiče</t>
  </si>
  <si>
    <t>dle PD D.1.3.3 : 6=6,000 [A]</t>
  </si>
  <si>
    <t>B</t>
  </si>
  <si>
    <t>na plynovod prům.63mm chránička PE prům.90mm vč.vybavení chráničky tj.kluzných objímek a uzavíracích manžet vč. výstražné fólie a vodiče</t>
  </si>
  <si>
    <t>891645</t>
  </si>
  <si>
    <t>KLAPKY DN DO 300MM</t>
  </si>
  <si>
    <t>zpětná PE-HD koncová klapka instalace dle PD mostní konstrukce</t>
  </si>
  <si>
    <t>dle PD D.1.3.3 : 1=1,000 [A]</t>
  </si>
  <si>
    <t>- Položka zahrnuje kompletní montáž dle technologického předpisu, dodávku armatury, veškerou mimostaveništní a vnitrostaveništní dopravu.</t>
  </si>
  <si>
    <t>894145</t>
  </si>
  <si>
    <t>ŠACHTY KANALIZAČNÍ Z BETON DÍLCŮ NA POTRUBÍ DN DO 300MM</t>
  </si>
  <si>
    <t>skladba dle PD D.1.3.6 -  tabulky sestav šachet vč.betonových skruží, prstenců, kónusu, dna, tvarovek, těsnění, podmazání a vložek, poklopu a rámu</t>
  </si>
  <si>
    <t>ŠD1.1 :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</si>
  <si>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</si>
  <si>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skladba dle PD D.1.3.6 -  tabulky sestav šachet vč.betonových skruží, prstenců, dna, zákrytové desky, tvarovek, těsnění, podmazání a vložek, poklopu a rámu</t>
  </si>
  <si>
    <t>ŠD1.2 : 1=1,000 [A]</t>
  </si>
  <si>
    <t>C</t>
  </si>
  <si>
    <t>ŠD1.3 : 1=1,000 [A]</t>
  </si>
  <si>
    <t>D</t>
  </si>
  <si>
    <t>ŠD1.4 : 1=1,000 [A]</t>
  </si>
  <si>
    <t>E</t>
  </si>
  <si>
    <t>ŠD1.5 : 1=1,000 [A]</t>
  </si>
  <si>
    <t>F</t>
  </si>
  <si>
    <t>ŠD1.6 : 1=1,000 [A]</t>
  </si>
  <si>
    <t>G</t>
  </si>
  <si>
    <t>ŠD1.7 : 1=1,000 [A]</t>
  </si>
  <si>
    <t>H</t>
  </si>
  <si>
    <t>ŠD1.8 : 1=1,000 [A]</t>
  </si>
  <si>
    <t>CH</t>
  </si>
  <si>
    <t>ŠD1.9 : 1=1,000 [A]</t>
  </si>
  <si>
    <t>I</t>
  </si>
  <si>
    <t>ŠD1.10 : 1=1,000 [A]</t>
  </si>
  <si>
    <t>J</t>
  </si>
  <si>
    <t>ŠD1.11 : 1=1,000 [A]</t>
  </si>
  <si>
    <t>K</t>
  </si>
  <si>
    <t>ŠD1.12 : 1=1,000 [A]</t>
  </si>
  <si>
    <t>L</t>
  </si>
  <si>
    <t>ŠD1.13 : 1=1,000 [A]</t>
  </si>
  <si>
    <t>ŠD1.14 : 1=1,000 [A]</t>
  </si>
  <si>
    <t>N</t>
  </si>
  <si>
    <t>ŠD1.15 : 1=1,000 [A]</t>
  </si>
  <si>
    <t>ŠD1.16 : 1=1,000 [A]</t>
  </si>
  <si>
    <t>ŠD1.17 : 1=1,000 [A]</t>
  </si>
  <si>
    <t>Q</t>
  </si>
  <si>
    <t>ŠD1.18 : 1=1,000 [A]</t>
  </si>
  <si>
    <t>ŠD1.19 : 1=1,000 [A]</t>
  </si>
  <si>
    <t>úprava do konečné nivelety ŠD1.1-19 : 19=19,000 [A]</t>
  </si>
  <si>
    <t>dle potřeby v křížení vodovod, plynovod apod. - předpoklad : 16=16,000 [A]</t>
  </si>
  <si>
    <t>899652</t>
  </si>
  <si>
    <t>ZKOUŠKA VODOTĚSNOSTI POTRUBÍ DN DO 300MM</t>
  </si>
  <si>
    <t>dle PD D.1.3.2-3 : 
dešťová kanalizace Stoka „D1“ – celková délka 594,8 m : 594,8=594,800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</si>
  <si>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</si>
  <si>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</si>
  <si>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</si>
  <si>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</si>
  <si>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 801</t>
  </si>
  <si>
    <t>Dopravně inženýrská opatření</t>
  </si>
  <si>
    <t>02720</t>
  </si>
  <si>
    <t>POMOC PRÁCE ZŘÍZ NEBO ZAJIŠŤ REGULACI A OCHRANU DOPRAVY</t>
  </si>
  <si>
    <t>inženýrská činnost, zajištění povolení uzavírky, zajištění objízdných tras.  
PEVNÁ CENA</t>
  </si>
  <si>
    <t>Zajištění DIO a DIR</t>
  </si>
  <si>
    <t>914132</t>
  </si>
  <si>
    <t>DOPRAVNÍ ZNAČKY ZÁKLADNÍ VELIKOSTI OCELOVÉ FÓLIE TŘ 2 - MONTÁŽ S PŘEMÍSTĚNÍM</t>
  </si>
  <si>
    <t>IS 11b 121=121,000 [A] 
IS 11C 48=48,000 [B] 
B1+E13 2*2=4,000 [C] 
B1+E3a 2*2=4,000 [D] 
IP 10a 2=2,000 [E] 
A+B+C+D+E=179,000 [F]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</si>
  <si>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</si>
  <si>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</si>
  <si>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</si>
  <si>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</si>
  <si>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</si>
  <si>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KPL…</t>
  </si>
  <si>
    <t>IS 11b 121=121,000 [A] 
IS 11C 48=48,000 [B] 
B1+E13 2*2=4,000 [C] 
B1+E3a 2*2=4,000 [D] 
IP 10a 2=2,000 [E]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</si>
  <si>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</si>
  <si>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</si>
  <si>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</si>
  <si>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IP 22 67=67,000 [A]</t>
  </si>
  <si>
    <t>914413</t>
  </si>
  <si>
    <t>DOPRAVNÍ ZNAČKY 100X150CM OCELOVÉ - DEMONTÁŽ</t>
  </si>
  <si>
    <t>IP22 67=67,000 [A]</t>
  </si>
  <si>
    <t>914419</t>
  </si>
  <si>
    <t>DOPRAV ZNAČKY 100X150CM OCEL - NÁJEMNÉ</t>
  </si>
  <si>
    <t>IP 22</t>
  </si>
  <si>
    <t>916321</t>
  </si>
  <si>
    <t>DOPRAVNÍ ZÁBRANY Z2 S FÓLIÍ TŘ 2 - DOD A MONTÁŽ</t>
  </si>
  <si>
    <t>Z2 (3xS7 typ 1) 3=3,000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</si>
  <si>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</si>
  <si>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</si>
  <si>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</si>
  <si>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</si>
  <si>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</si>
  <si>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</si>
  <si>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Z2 (3xS7 typ 1)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</si>
  <si>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</si>
  <si>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</si>
  <si>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</si>
  <si>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IS 11b 121=121,000 [A] 
IS 11C 48=48,000 [B] 
B1+E13 2=2,000 [C] 
B1+E3a 2=2,000 [D] 
IP 10a 2=2,000 [E] 
IP 22 67*2=134,000 [F] 
Z2 3*2=6,000 [G] 
A+B+C+D+E+F+G=315,000 [H]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</si>
  <si>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</si>
  <si>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916713</t>
  </si>
  <si>
    <t>UPEVŇOVACÍ KONSTR - PODKLADNÍ DESKA POD 28KG - DEMONTÁŽ</t>
  </si>
  <si>
    <t>916719</t>
  </si>
  <si>
    <t>UPEVŇOVACÍ KONSTR - PODKLAD DESKA POD 28KG - NÁJEMNÉ</t>
  </si>
  <si>
    <t>IS 11b 121=121,000 [A] 
IS 11C 48=48,000 [B] 
B1+E13 2=2,000 [C] 
B1+E3a 2=2,000 [D] 
IP 10a 2=2,000 [E] 
IP 22 67*2=134,000 [F] 
Z2 3*2=6,000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</si>
  <si>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</si>
  <si>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</si>
  <si>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</si>
  <si>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</si>
  <si>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</si>
  <si>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</si>
  <si>
    <t>IS 11b 121=121,000 [A] 
IS 11C 48=48,000 [B] 
B1+E13 2=2,000 [C] 
B1+E3a 2=2,000 [D] 
IP 10a 2=2,000 [E] 
IP 22 67*2=134,000 [F] 
Z2 3*2=6,000 [G]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</si>
</sst>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73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74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75</v>
      </c>
      <c s="23" t="s">
        <v>76</v>
      </c>
      <c s="19" t="s">
        <v>55</v>
      </c>
      <c s="24" t="s">
        <v>77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78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79</v>
      </c>
      <c s="23" t="s">
        <v>80</v>
      </c>
      <c s="19" t="s">
        <v>55</v>
      </c>
      <c s="24" t="s">
        <v>81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14.75">
      <c r="A54" s="28" t="s">
        <v>40</v>
      </c>
      <c r="E54" s="29" t="s">
        <v>82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55</v>
      </c>
    </row>
    <row r="57" spans="1:16" ht="12.75">
      <c r="A57" s="19" t="s">
        <v>35</v>
      </c>
      <c s="23" t="s">
        <v>83</v>
      </c>
      <c s="23" t="s">
        <v>84</v>
      </c>
      <c s="19" t="s">
        <v>55</v>
      </c>
      <c s="24" t="s">
        <v>85</v>
      </c>
      <c s="25" t="s">
        <v>73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86</v>
      </c>
    </row>
    <row r="59" spans="1:5" ht="12.75">
      <c r="A59" s="30" t="s">
        <v>42</v>
      </c>
      <c r="E59" s="31" t="s">
        <v>87</v>
      </c>
    </row>
    <row r="60" spans="1:5" ht="25.5">
      <c r="A60" t="s">
        <v>44</v>
      </c>
      <c r="E60" s="29" t="s">
        <v>88</v>
      </c>
    </row>
    <row r="61" spans="1:16" ht="12.75">
      <c r="A61" s="19" t="s">
        <v>35</v>
      </c>
      <c s="23" t="s">
        <v>89</v>
      </c>
      <c s="23" t="s">
        <v>90</v>
      </c>
      <c s="19" t="s">
        <v>55</v>
      </c>
      <c s="24" t="s">
        <v>91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14.75">
      <c r="A62" s="28" t="s">
        <v>40</v>
      </c>
      <c r="E62" s="29" t="s">
        <v>92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0+O8+O17+O106+O127+O168+O173+O198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</v>
      </c>
      <c s="32">
        <f>0+I8+I17+I106+I127+I168+I173+I198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</v>
      </c>
      <c s="5"/>
      <c s="14" t="s">
        <v>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3999.469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76.5">
      <c r="A11" s="30" t="s">
        <v>42</v>
      </c>
      <c r="E11" s="31" t="s">
        <v>98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81.045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38.25">
      <c r="A15" s="30" t="s">
        <v>42</v>
      </c>
      <c r="E15" s="31" t="s">
        <v>103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12.75">
      <c r="A18" s="19" t="s">
        <v>35</v>
      </c>
      <c s="23" t="s">
        <v>12</v>
      </c>
      <c s="23" t="s">
        <v>105</v>
      </c>
      <c s="19" t="s">
        <v>55</v>
      </c>
      <c s="24" t="s">
        <v>106</v>
      </c>
      <c s="25" t="s">
        <v>107</v>
      </c>
      <c s="26">
        <v>48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38.25">
      <c r="A20" s="30" t="s">
        <v>42</v>
      </c>
      <c r="E20" s="31" t="s">
        <v>108</v>
      </c>
    </row>
    <row r="21" spans="1:5" ht="38.25">
      <c r="A21" t="s">
        <v>44</v>
      </c>
      <c r="E21" s="29" t="s">
        <v>109</v>
      </c>
    </row>
    <row r="22" spans="1:16" ht="12.75">
      <c r="A22" s="19" t="s">
        <v>35</v>
      </c>
      <c s="23" t="s">
        <v>23</v>
      </c>
      <c s="23" t="s">
        <v>110</v>
      </c>
      <c s="19" t="s">
        <v>55</v>
      </c>
      <c s="24" t="s">
        <v>111</v>
      </c>
      <c s="25" t="s">
        <v>112</v>
      </c>
      <c s="26">
        <v>10.05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38.25">
      <c r="A24" s="30" t="s">
        <v>42</v>
      </c>
      <c r="E24" s="31" t="s">
        <v>113</v>
      </c>
    </row>
    <row r="25" spans="1:5" ht="63.75">
      <c r="A25" t="s">
        <v>44</v>
      </c>
      <c r="E25" s="29" t="s">
        <v>114</v>
      </c>
    </row>
    <row r="26" spans="1:16" ht="25.5">
      <c r="A26" s="19" t="s">
        <v>35</v>
      </c>
      <c s="23" t="s">
        <v>25</v>
      </c>
      <c s="23" t="s">
        <v>115</v>
      </c>
      <c s="19" t="s">
        <v>55</v>
      </c>
      <c s="24" t="s">
        <v>116</v>
      </c>
      <c s="25" t="s">
        <v>112</v>
      </c>
      <c s="26">
        <v>161.7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51">
      <c r="A28" s="30" t="s">
        <v>42</v>
      </c>
      <c r="E28" s="31" t="s">
        <v>117</v>
      </c>
    </row>
    <row r="29" spans="1:5" ht="63.75">
      <c r="A29" t="s">
        <v>44</v>
      </c>
      <c r="E29" s="29" t="s">
        <v>114</v>
      </c>
    </row>
    <row r="30" spans="1:16" ht="12.75">
      <c r="A30" s="19" t="s">
        <v>35</v>
      </c>
      <c s="23" t="s">
        <v>27</v>
      </c>
      <c s="23" t="s">
        <v>118</v>
      </c>
      <c s="19" t="s">
        <v>55</v>
      </c>
      <c s="24" t="s">
        <v>119</v>
      </c>
      <c s="25" t="s">
        <v>112</v>
      </c>
      <c s="26">
        <v>49.35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120</v>
      </c>
    </row>
    <row r="32" spans="1:5" ht="51">
      <c r="A32" s="30" t="s">
        <v>42</v>
      </c>
      <c r="E32" s="31" t="s">
        <v>121</v>
      </c>
    </row>
    <row r="33" spans="1:5" ht="63.75">
      <c r="A33" t="s">
        <v>44</v>
      </c>
      <c r="E33" s="29" t="s">
        <v>114</v>
      </c>
    </row>
    <row r="34" spans="1:16" ht="12.75">
      <c r="A34" s="19" t="s">
        <v>35</v>
      </c>
      <c s="23" t="s">
        <v>59</v>
      </c>
      <c s="23" t="s">
        <v>122</v>
      </c>
      <c s="19" t="s">
        <v>55</v>
      </c>
      <c s="24" t="s">
        <v>123</v>
      </c>
      <c s="25" t="s">
        <v>39</v>
      </c>
      <c s="26">
        <v>381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25.5">
      <c r="A36" s="30" t="s">
        <v>42</v>
      </c>
      <c r="E36" s="31" t="s">
        <v>124</v>
      </c>
    </row>
    <row r="37" spans="1:5" ht="63.75">
      <c r="A37" t="s">
        <v>44</v>
      </c>
      <c r="E37" s="29" t="s">
        <v>114</v>
      </c>
    </row>
    <row r="38" spans="1:16" ht="12.75">
      <c r="A38" s="19" t="s">
        <v>35</v>
      </c>
      <c s="23" t="s">
        <v>64</v>
      </c>
      <c s="23" t="s">
        <v>125</v>
      </c>
      <c s="19" t="s">
        <v>55</v>
      </c>
      <c s="24" t="s">
        <v>126</v>
      </c>
      <c s="25" t="s">
        <v>112</v>
      </c>
      <c s="26">
        <v>622.433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127</v>
      </c>
    </row>
    <row r="40" spans="1:5" ht="204">
      <c r="A40" s="30" t="s">
        <v>42</v>
      </c>
      <c r="E40" s="31" t="s">
        <v>128</v>
      </c>
    </row>
    <row r="41" spans="1:5" ht="63.75">
      <c r="A41" t="s">
        <v>44</v>
      </c>
      <c r="E41" s="29" t="s">
        <v>114</v>
      </c>
    </row>
    <row r="42" spans="1:16" ht="12.75">
      <c r="A42" s="19" t="s">
        <v>35</v>
      </c>
      <c s="23" t="s">
        <v>30</v>
      </c>
      <c s="23" t="s">
        <v>129</v>
      </c>
      <c s="19" t="s">
        <v>55</v>
      </c>
      <c s="24" t="s">
        <v>130</v>
      </c>
      <c s="25" t="s">
        <v>112</v>
      </c>
      <c s="26">
        <v>23.436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127.5">
      <c r="A44" s="30" t="s">
        <v>42</v>
      </c>
      <c r="E44" s="31" t="s">
        <v>131</v>
      </c>
    </row>
    <row r="45" spans="1:5" ht="369.75">
      <c r="A45" t="s">
        <v>44</v>
      </c>
      <c r="E45" s="29" t="s">
        <v>132</v>
      </c>
    </row>
    <row r="46" spans="1:16" ht="12.75">
      <c r="A46" s="19" t="s">
        <v>35</v>
      </c>
      <c s="23" t="s">
        <v>32</v>
      </c>
      <c s="23" t="s">
        <v>133</v>
      </c>
      <c s="19" t="s">
        <v>55</v>
      </c>
      <c s="24" t="s">
        <v>134</v>
      </c>
      <c s="25" t="s">
        <v>112</v>
      </c>
      <c s="26">
        <v>92.4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25.5">
      <c r="A48" s="30" t="s">
        <v>42</v>
      </c>
      <c r="E48" s="31" t="s">
        <v>135</v>
      </c>
    </row>
    <row r="49" spans="1:5" ht="306">
      <c r="A49" t="s">
        <v>44</v>
      </c>
      <c r="E49" s="29" t="s">
        <v>136</v>
      </c>
    </row>
    <row r="50" spans="1:16" ht="12.75">
      <c r="A50" s="19" t="s">
        <v>35</v>
      </c>
      <c s="23" t="s">
        <v>75</v>
      </c>
      <c s="23" t="s">
        <v>137</v>
      </c>
      <c s="19" t="s">
        <v>55</v>
      </c>
      <c s="24" t="s">
        <v>138</v>
      </c>
      <c s="25" t="s">
        <v>112</v>
      </c>
      <c s="26">
        <v>9.175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38.25">
      <c r="A52" s="30" t="s">
        <v>42</v>
      </c>
      <c r="E52" s="31" t="s">
        <v>139</v>
      </c>
    </row>
    <row r="53" spans="1:5" ht="63.75">
      <c r="A53" t="s">
        <v>44</v>
      </c>
      <c r="E53" s="29" t="s">
        <v>140</v>
      </c>
    </row>
    <row r="54" spans="1:16" ht="12.75">
      <c r="A54" s="19" t="s">
        <v>35</v>
      </c>
      <c s="23" t="s">
        <v>79</v>
      </c>
      <c s="23" t="s">
        <v>141</v>
      </c>
      <c s="19" t="s">
        <v>55</v>
      </c>
      <c s="24" t="s">
        <v>142</v>
      </c>
      <c s="25" t="s">
        <v>39</v>
      </c>
      <c s="26">
        <v>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25.5">
      <c r="A56" s="30" t="s">
        <v>42</v>
      </c>
      <c r="E56" s="31" t="s">
        <v>143</v>
      </c>
    </row>
    <row r="57" spans="1:5" ht="63.75">
      <c r="A57" t="s">
        <v>44</v>
      </c>
      <c r="E57" s="29" t="s">
        <v>140</v>
      </c>
    </row>
    <row r="58" spans="1:16" ht="12.75">
      <c r="A58" s="19" t="s">
        <v>35</v>
      </c>
      <c s="23" t="s">
        <v>83</v>
      </c>
      <c s="23" t="s">
        <v>144</v>
      </c>
      <c s="19" t="s">
        <v>55</v>
      </c>
      <c s="24" t="s">
        <v>145</v>
      </c>
      <c s="25" t="s">
        <v>112</v>
      </c>
      <c s="26">
        <v>35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38.25">
      <c r="A60" s="30" t="s">
        <v>42</v>
      </c>
      <c r="E60" s="31" t="s">
        <v>146</v>
      </c>
    </row>
    <row r="61" spans="1:5" ht="318.75">
      <c r="A61" t="s">
        <v>44</v>
      </c>
      <c r="E61" s="29" t="s">
        <v>147</v>
      </c>
    </row>
    <row r="62" spans="1:16" ht="12.75">
      <c r="A62" s="19" t="s">
        <v>35</v>
      </c>
      <c s="23" t="s">
        <v>89</v>
      </c>
      <c s="23" t="s">
        <v>148</v>
      </c>
      <c s="19" t="s">
        <v>19</v>
      </c>
      <c s="24" t="s">
        <v>149</v>
      </c>
      <c s="25" t="s">
        <v>112</v>
      </c>
      <c s="26">
        <v>1686.196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293.25">
      <c r="A64" s="30" t="s">
        <v>42</v>
      </c>
      <c r="E64" s="31" t="s">
        <v>150</v>
      </c>
    </row>
    <row r="65" spans="1:5" ht="318.75">
      <c r="A65" t="s">
        <v>44</v>
      </c>
      <c r="E65" s="29" t="s">
        <v>147</v>
      </c>
    </row>
    <row r="66" spans="1:16" ht="12.75">
      <c r="A66" s="19" t="s">
        <v>35</v>
      </c>
      <c s="23" t="s">
        <v>151</v>
      </c>
      <c s="23" t="s">
        <v>148</v>
      </c>
      <c s="19" t="s">
        <v>13</v>
      </c>
      <c s="24" t="s">
        <v>149</v>
      </c>
      <c s="25" t="s">
        <v>112</v>
      </c>
      <c s="26">
        <v>178.2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38.25">
      <c r="A68" s="30" t="s">
        <v>42</v>
      </c>
      <c r="E68" s="31" t="s">
        <v>152</v>
      </c>
    </row>
    <row r="69" spans="1:5" ht="318.75">
      <c r="A69" t="s">
        <v>44</v>
      </c>
      <c r="E69" s="29" t="s">
        <v>147</v>
      </c>
    </row>
    <row r="70" spans="1:16" ht="12.75">
      <c r="A70" s="19" t="s">
        <v>35</v>
      </c>
      <c s="23" t="s">
        <v>153</v>
      </c>
      <c s="23" t="s">
        <v>154</v>
      </c>
      <c s="19" t="s">
        <v>55</v>
      </c>
      <c s="24" t="s">
        <v>155</v>
      </c>
      <c s="25" t="s">
        <v>112</v>
      </c>
      <c s="26">
        <v>2043.552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76.5">
      <c r="A72" s="30" t="s">
        <v>42</v>
      </c>
      <c r="E72" s="31" t="s">
        <v>156</v>
      </c>
    </row>
    <row r="73" spans="1:5" ht="191.25">
      <c r="A73" t="s">
        <v>44</v>
      </c>
      <c r="E73" s="29" t="s">
        <v>157</v>
      </c>
    </row>
    <row r="74" spans="1:16" ht="12.75">
      <c r="A74" s="19" t="s">
        <v>35</v>
      </c>
      <c s="23" t="s">
        <v>158</v>
      </c>
      <c s="23" t="s">
        <v>159</v>
      </c>
      <c s="19" t="s">
        <v>19</v>
      </c>
      <c s="24" t="s">
        <v>160</v>
      </c>
      <c s="25" t="s">
        <v>112</v>
      </c>
      <c s="26">
        <v>152.76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53">
      <c r="A76" s="30" t="s">
        <v>42</v>
      </c>
      <c r="E76" s="31" t="s">
        <v>161</v>
      </c>
    </row>
    <row r="77" spans="1:5" ht="229.5">
      <c r="A77" t="s">
        <v>44</v>
      </c>
      <c r="E77" s="29" t="s">
        <v>162</v>
      </c>
    </row>
    <row r="78" spans="1:16" ht="12.75">
      <c r="A78" s="19" t="s">
        <v>35</v>
      </c>
      <c s="23" t="s">
        <v>163</v>
      </c>
      <c s="23" t="s">
        <v>159</v>
      </c>
      <c s="19" t="s">
        <v>13</v>
      </c>
      <c s="24" t="s">
        <v>160</v>
      </c>
      <c s="25" t="s">
        <v>112</v>
      </c>
      <c s="26">
        <v>60.611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153">
      <c r="A80" s="30" t="s">
        <v>42</v>
      </c>
      <c r="E80" s="31" t="s">
        <v>164</v>
      </c>
    </row>
    <row r="81" spans="1:5" ht="229.5">
      <c r="A81" t="s">
        <v>44</v>
      </c>
      <c r="E81" s="29" t="s">
        <v>162</v>
      </c>
    </row>
    <row r="82" spans="1:16" ht="12.75">
      <c r="A82" s="19" t="s">
        <v>35</v>
      </c>
      <c s="23" t="s">
        <v>165</v>
      </c>
      <c s="23" t="s">
        <v>159</v>
      </c>
      <c s="19" t="s">
        <v>12</v>
      </c>
      <c s="24" t="s">
        <v>160</v>
      </c>
      <c s="25" t="s">
        <v>112</v>
      </c>
      <c s="26">
        <v>13.74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127.5">
      <c r="A84" s="30" t="s">
        <v>42</v>
      </c>
      <c r="E84" s="31" t="s">
        <v>166</v>
      </c>
    </row>
    <row r="85" spans="1:5" ht="229.5">
      <c r="A85" t="s">
        <v>44</v>
      </c>
      <c r="E85" s="29" t="s">
        <v>162</v>
      </c>
    </row>
    <row r="86" spans="1:16" ht="12.75">
      <c r="A86" s="19" t="s">
        <v>35</v>
      </c>
      <c s="23" t="s">
        <v>167</v>
      </c>
      <c s="23" t="s">
        <v>168</v>
      </c>
      <c s="19" t="s">
        <v>19</v>
      </c>
      <c s="24" t="s">
        <v>169</v>
      </c>
      <c s="25" t="s">
        <v>112</v>
      </c>
      <c s="26">
        <v>63.18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7.5">
      <c r="A88" s="30" t="s">
        <v>42</v>
      </c>
      <c r="E88" s="31" t="s">
        <v>170</v>
      </c>
    </row>
    <row r="89" spans="1:5" ht="293.25">
      <c r="A89" t="s">
        <v>44</v>
      </c>
      <c r="E89" s="29" t="s">
        <v>171</v>
      </c>
    </row>
    <row r="90" spans="1:16" ht="12.75">
      <c r="A90" s="19" t="s">
        <v>35</v>
      </c>
      <c s="23" t="s">
        <v>172</v>
      </c>
      <c s="23" t="s">
        <v>168</v>
      </c>
      <c s="19" t="s">
        <v>13</v>
      </c>
      <c s="24" t="s">
        <v>169</v>
      </c>
      <c s="25" t="s">
        <v>112</v>
      </c>
      <c s="26">
        <v>18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55</v>
      </c>
    </row>
    <row r="92" spans="1:5" ht="38.25">
      <c r="A92" s="30" t="s">
        <v>42</v>
      </c>
      <c r="E92" s="31" t="s">
        <v>173</v>
      </c>
    </row>
    <row r="93" spans="1:5" ht="293.25">
      <c r="A93" t="s">
        <v>44</v>
      </c>
      <c r="E93" s="29" t="s">
        <v>171</v>
      </c>
    </row>
    <row r="94" spans="1:16" ht="12.75">
      <c r="A94" s="19" t="s">
        <v>35</v>
      </c>
      <c s="23" t="s">
        <v>174</v>
      </c>
      <c s="23" t="s">
        <v>175</v>
      </c>
      <c s="19" t="s">
        <v>55</v>
      </c>
      <c s="24" t="s">
        <v>176</v>
      </c>
      <c s="25" t="s">
        <v>107</v>
      </c>
      <c s="26">
        <v>616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177</v>
      </c>
    </row>
    <row r="96" spans="1:5" ht="38.25">
      <c r="A96" s="30" t="s">
        <v>42</v>
      </c>
      <c r="E96" s="31" t="s">
        <v>178</v>
      </c>
    </row>
    <row r="97" spans="1:5" ht="38.25">
      <c r="A97" t="s">
        <v>44</v>
      </c>
      <c r="E97" s="29" t="s">
        <v>179</v>
      </c>
    </row>
    <row r="98" spans="1:16" ht="12.75">
      <c r="A98" s="19" t="s">
        <v>35</v>
      </c>
      <c s="23" t="s">
        <v>180</v>
      </c>
      <c s="23" t="s">
        <v>181</v>
      </c>
      <c s="19" t="s">
        <v>55</v>
      </c>
      <c s="24" t="s">
        <v>182</v>
      </c>
      <c s="25" t="s">
        <v>107</v>
      </c>
      <c s="26">
        <v>616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38.25">
      <c r="A100" s="30" t="s">
        <v>42</v>
      </c>
      <c r="E100" s="31" t="s">
        <v>178</v>
      </c>
    </row>
    <row r="101" spans="1:5" ht="25.5">
      <c r="A101" t="s">
        <v>44</v>
      </c>
      <c r="E101" s="29" t="s">
        <v>183</v>
      </c>
    </row>
    <row r="102" spans="1:16" ht="12.75">
      <c r="A102" s="19" t="s">
        <v>35</v>
      </c>
      <c s="23" t="s">
        <v>184</v>
      </c>
      <c s="23" t="s">
        <v>185</v>
      </c>
      <c s="19" t="s">
        <v>55</v>
      </c>
      <c s="24" t="s">
        <v>186</v>
      </c>
      <c s="25" t="s">
        <v>107</v>
      </c>
      <c s="26">
        <v>616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55</v>
      </c>
    </row>
    <row r="104" spans="1:5" ht="12.75">
      <c r="A104" s="30" t="s">
        <v>42</v>
      </c>
      <c r="E104" s="31" t="s">
        <v>187</v>
      </c>
    </row>
    <row r="105" spans="1:5" ht="38.25">
      <c r="A105" t="s">
        <v>44</v>
      </c>
      <c r="E105" s="29" t="s">
        <v>188</v>
      </c>
    </row>
    <row r="106" spans="1:18" ht="12.75" customHeight="1">
      <c r="A106" s="5" t="s">
        <v>33</v>
      </c>
      <c s="5"/>
      <c s="35" t="s">
        <v>13</v>
      </c>
      <c s="5"/>
      <c s="21" t="s">
        <v>189</v>
      </c>
      <c s="5"/>
      <c s="5"/>
      <c s="5"/>
      <c s="36">
        <f>0+Q106</f>
      </c>
      <c r="O106">
        <f>0+R106</f>
      </c>
      <c r="Q106">
        <f>0+I107+I111+I115+I119+I123</f>
      </c>
      <c>
        <f>0+O107+O111+O115+O119+O123</f>
      </c>
    </row>
    <row r="107" spans="1:16" ht="12.75">
      <c r="A107" s="19" t="s">
        <v>35</v>
      </c>
      <c s="23" t="s">
        <v>190</v>
      </c>
      <c s="23" t="s">
        <v>191</v>
      </c>
      <c s="19" t="s">
        <v>55</v>
      </c>
      <c s="24" t="s">
        <v>192</v>
      </c>
      <c s="25" t="s">
        <v>107</v>
      </c>
      <c s="26">
        <v>1509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55</v>
      </c>
    </row>
    <row r="109" spans="1:5" ht="38.25">
      <c r="A109" s="30" t="s">
        <v>42</v>
      </c>
      <c r="E109" s="31" t="s">
        <v>193</v>
      </c>
    </row>
    <row r="110" spans="1:5" ht="25.5">
      <c r="A110" t="s">
        <v>44</v>
      </c>
      <c r="E110" s="29" t="s">
        <v>194</v>
      </c>
    </row>
    <row r="111" spans="1:16" ht="12.75">
      <c r="A111" s="19" t="s">
        <v>35</v>
      </c>
      <c s="23" t="s">
        <v>195</v>
      </c>
      <c s="23" t="s">
        <v>196</v>
      </c>
      <c s="19" t="s">
        <v>55</v>
      </c>
      <c s="24" t="s">
        <v>197</v>
      </c>
      <c s="25" t="s">
        <v>39</v>
      </c>
      <c s="26">
        <v>1006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55</v>
      </c>
    </row>
    <row r="113" spans="1:5" ht="51">
      <c r="A113" s="30" t="s">
        <v>42</v>
      </c>
      <c r="E113" s="31" t="s">
        <v>198</v>
      </c>
    </row>
    <row r="114" spans="1:5" ht="165.75">
      <c r="A114" t="s">
        <v>44</v>
      </c>
      <c r="E114" s="29" t="s">
        <v>199</v>
      </c>
    </row>
    <row r="115" spans="1:16" ht="12.75">
      <c r="A115" s="19" t="s">
        <v>35</v>
      </c>
      <c s="23" t="s">
        <v>200</v>
      </c>
      <c s="23" t="s">
        <v>201</v>
      </c>
      <c s="19" t="s">
        <v>55</v>
      </c>
      <c s="24" t="s">
        <v>202</v>
      </c>
      <c s="25" t="s">
        <v>112</v>
      </c>
      <c s="26">
        <v>566.833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55</v>
      </c>
    </row>
    <row r="117" spans="1:5" ht="102">
      <c r="A117" s="30" t="s">
        <v>42</v>
      </c>
      <c r="E117" s="31" t="s">
        <v>203</v>
      </c>
    </row>
    <row r="118" spans="1:5" ht="38.25">
      <c r="A118" t="s">
        <v>44</v>
      </c>
      <c r="E118" s="29" t="s">
        <v>204</v>
      </c>
    </row>
    <row r="119" spans="1:16" ht="12.75">
      <c r="A119" s="19" t="s">
        <v>35</v>
      </c>
      <c s="23" t="s">
        <v>205</v>
      </c>
      <c s="23" t="s">
        <v>201</v>
      </c>
      <c s="19" t="s">
        <v>37</v>
      </c>
      <c s="24" t="s">
        <v>202</v>
      </c>
      <c s="25" t="s">
        <v>112</v>
      </c>
      <c s="26">
        <v>102.994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55</v>
      </c>
    </row>
    <row r="121" spans="1:5" ht="76.5">
      <c r="A121" s="30" t="s">
        <v>42</v>
      </c>
      <c r="E121" s="31" t="s">
        <v>206</v>
      </c>
    </row>
    <row r="122" spans="1:5" ht="38.25">
      <c r="A122" t="s">
        <v>44</v>
      </c>
      <c r="E122" s="29" t="s">
        <v>204</v>
      </c>
    </row>
    <row r="123" spans="1:16" ht="12.75">
      <c r="A123" s="19" t="s">
        <v>35</v>
      </c>
      <c s="23" t="s">
        <v>207</v>
      </c>
      <c s="23" t="s">
        <v>208</v>
      </c>
      <c s="19" t="s">
        <v>55</v>
      </c>
      <c s="24" t="s">
        <v>209</v>
      </c>
      <c s="25" t="s">
        <v>107</v>
      </c>
      <c s="26">
        <v>1913.79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55</v>
      </c>
    </row>
    <row r="125" spans="1:5" ht="63.75">
      <c r="A125" s="30" t="s">
        <v>42</v>
      </c>
      <c r="E125" s="31" t="s">
        <v>210</v>
      </c>
    </row>
    <row r="126" spans="1:5" ht="102">
      <c r="A126" t="s">
        <v>44</v>
      </c>
      <c r="E126" s="29" t="s">
        <v>211</v>
      </c>
    </row>
    <row r="127" spans="1:18" ht="12.75" customHeight="1">
      <c r="A127" s="5" t="s">
        <v>33</v>
      </c>
      <c s="5"/>
      <c s="35" t="s">
        <v>25</v>
      </c>
      <c s="5"/>
      <c s="21" t="s">
        <v>212</v>
      </c>
      <c s="5"/>
      <c s="5"/>
      <c s="5"/>
      <c s="36">
        <f>0+Q127</f>
      </c>
      <c r="O127">
        <f>0+R127</f>
      </c>
      <c r="Q127">
        <f>0+I128+I132+I136+I140+I144+I148+I152+I156+I160+I164</f>
      </c>
      <c>
        <f>0+O128+O132+O136+O140+O144+O148+O152+O156+O160+O164</f>
      </c>
    </row>
    <row r="128" spans="1:16" ht="12.75">
      <c r="A128" s="19" t="s">
        <v>35</v>
      </c>
      <c s="23" t="s">
        <v>213</v>
      </c>
      <c s="23" t="s">
        <v>214</v>
      </c>
      <c s="19" t="s">
        <v>55</v>
      </c>
      <c s="24" t="s">
        <v>215</v>
      </c>
      <c s="25" t="s">
        <v>107</v>
      </c>
      <c s="26">
        <v>4345.42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55</v>
      </c>
    </row>
    <row r="130" spans="1:5" ht="165.75">
      <c r="A130" s="30" t="s">
        <v>42</v>
      </c>
      <c r="E130" s="31" t="s">
        <v>216</v>
      </c>
    </row>
    <row r="131" spans="1:5" ht="51">
      <c r="A131" t="s">
        <v>44</v>
      </c>
      <c r="E131" s="29" t="s">
        <v>217</v>
      </c>
    </row>
    <row r="132" spans="1:16" ht="12.75">
      <c r="A132" s="19" t="s">
        <v>35</v>
      </c>
      <c s="23" t="s">
        <v>218</v>
      </c>
      <c s="23" t="s">
        <v>219</v>
      </c>
      <c s="19" t="s">
        <v>55</v>
      </c>
      <c s="24" t="s">
        <v>220</v>
      </c>
      <c s="25" t="s">
        <v>112</v>
      </c>
      <c s="26">
        <v>287.069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55</v>
      </c>
    </row>
    <row r="134" spans="1:5" ht="76.5">
      <c r="A134" s="30" t="s">
        <v>42</v>
      </c>
      <c r="E134" s="31" t="s">
        <v>221</v>
      </c>
    </row>
    <row r="135" spans="1:5" ht="127.5">
      <c r="A135" t="s">
        <v>44</v>
      </c>
      <c r="E135" s="29" t="s">
        <v>222</v>
      </c>
    </row>
    <row r="136" spans="1:16" ht="12.75">
      <c r="A136" s="19" t="s">
        <v>35</v>
      </c>
      <c s="23" t="s">
        <v>223</v>
      </c>
      <c s="23" t="s">
        <v>224</v>
      </c>
      <c s="19" t="s">
        <v>55</v>
      </c>
      <c s="24" t="s">
        <v>225</v>
      </c>
      <c s="25" t="s">
        <v>107</v>
      </c>
      <c s="26">
        <v>18.35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55</v>
      </c>
    </row>
    <row r="138" spans="1:5" ht="38.25">
      <c r="A138" s="30" t="s">
        <v>42</v>
      </c>
      <c r="E138" s="31" t="s">
        <v>226</v>
      </c>
    </row>
    <row r="139" spans="1:5" ht="38.25">
      <c r="A139" t="s">
        <v>44</v>
      </c>
      <c r="E139" s="29" t="s">
        <v>227</v>
      </c>
    </row>
    <row r="140" spans="1:16" ht="12.75">
      <c r="A140" s="19" t="s">
        <v>35</v>
      </c>
      <c s="23" t="s">
        <v>228</v>
      </c>
      <c s="23" t="s">
        <v>229</v>
      </c>
      <c s="19" t="s">
        <v>55</v>
      </c>
      <c s="24" t="s">
        <v>230</v>
      </c>
      <c s="25" t="s">
        <v>107</v>
      </c>
      <c s="26">
        <v>7373.286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55</v>
      </c>
    </row>
    <row r="142" spans="1:5" ht="76.5">
      <c r="A142" s="30" t="s">
        <v>42</v>
      </c>
      <c r="E142" s="31" t="s">
        <v>231</v>
      </c>
    </row>
    <row r="143" spans="1:5" ht="51">
      <c r="A143" t="s">
        <v>44</v>
      </c>
      <c r="E143" s="29" t="s">
        <v>232</v>
      </c>
    </row>
    <row r="144" spans="1:16" ht="12.75">
      <c r="A144" s="19" t="s">
        <v>35</v>
      </c>
      <c s="23" t="s">
        <v>233</v>
      </c>
      <c s="23" t="s">
        <v>234</v>
      </c>
      <c s="19" t="s">
        <v>55</v>
      </c>
      <c s="24" t="s">
        <v>235</v>
      </c>
      <c s="25" t="s">
        <v>107</v>
      </c>
      <c s="26">
        <v>6114.675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55</v>
      </c>
    </row>
    <row r="146" spans="1:5" ht="76.5">
      <c r="A146" s="30" t="s">
        <v>42</v>
      </c>
      <c r="E146" s="31" t="s">
        <v>236</v>
      </c>
    </row>
    <row r="147" spans="1:5" ht="51">
      <c r="A147" t="s">
        <v>44</v>
      </c>
      <c r="E147" s="29" t="s">
        <v>232</v>
      </c>
    </row>
    <row r="148" spans="1:16" ht="12.75">
      <c r="A148" s="19" t="s">
        <v>35</v>
      </c>
      <c s="23" t="s">
        <v>237</v>
      </c>
      <c s="23" t="s">
        <v>238</v>
      </c>
      <c s="19" t="s">
        <v>55</v>
      </c>
      <c s="24" t="s">
        <v>239</v>
      </c>
      <c s="25" t="s">
        <v>107</v>
      </c>
      <c s="26">
        <v>2493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240</v>
      </c>
    </row>
    <row r="150" spans="1:5" ht="38.25">
      <c r="A150" s="30" t="s">
        <v>42</v>
      </c>
      <c r="E150" s="31" t="s">
        <v>241</v>
      </c>
    </row>
    <row r="151" spans="1:5" ht="51">
      <c r="A151" t="s">
        <v>44</v>
      </c>
      <c r="E151" s="29" t="s">
        <v>242</v>
      </c>
    </row>
    <row r="152" spans="1:16" ht="12.75">
      <c r="A152" s="19" t="s">
        <v>35</v>
      </c>
      <c s="23" t="s">
        <v>243</v>
      </c>
      <c s="23" t="s">
        <v>244</v>
      </c>
      <c s="19" t="s">
        <v>55</v>
      </c>
      <c s="24" t="s">
        <v>245</v>
      </c>
      <c s="25" t="s">
        <v>107</v>
      </c>
      <c s="26">
        <v>3612.5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55</v>
      </c>
    </row>
    <row r="154" spans="1:5" ht="38.25">
      <c r="A154" s="30" t="s">
        <v>42</v>
      </c>
      <c r="E154" s="31" t="s">
        <v>246</v>
      </c>
    </row>
    <row r="155" spans="1:5" ht="140.25">
      <c r="A155" t="s">
        <v>44</v>
      </c>
      <c r="E155" s="29" t="s">
        <v>247</v>
      </c>
    </row>
    <row r="156" spans="1:16" ht="12.75">
      <c r="A156" s="19" t="s">
        <v>35</v>
      </c>
      <c s="23" t="s">
        <v>248</v>
      </c>
      <c s="23" t="s">
        <v>249</v>
      </c>
      <c s="19" t="s">
        <v>55</v>
      </c>
      <c s="24" t="s">
        <v>250</v>
      </c>
      <c s="25" t="s">
        <v>107</v>
      </c>
      <c s="26">
        <v>3615.436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55</v>
      </c>
    </row>
    <row r="158" spans="1:5" ht="38.25">
      <c r="A158" s="30" t="s">
        <v>42</v>
      </c>
      <c r="E158" s="31" t="s">
        <v>251</v>
      </c>
    </row>
    <row r="159" spans="1:5" ht="140.25">
      <c r="A159" t="s">
        <v>44</v>
      </c>
      <c r="E159" s="29" t="s">
        <v>247</v>
      </c>
    </row>
    <row r="160" spans="1:16" ht="12.75">
      <c r="A160" s="19" t="s">
        <v>35</v>
      </c>
      <c s="23" t="s">
        <v>252</v>
      </c>
      <c s="23" t="s">
        <v>253</v>
      </c>
      <c s="19" t="s">
        <v>55</v>
      </c>
      <c s="24" t="s">
        <v>254</v>
      </c>
      <c s="25" t="s">
        <v>112</v>
      </c>
      <c s="26">
        <v>281.839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55</v>
      </c>
    </row>
    <row r="162" spans="1:5" ht="38.25">
      <c r="A162" s="30" t="s">
        <v>42</v>
      </c>
      <c r="E162" s="31" t="s">
        <v>255</v>
      </c>
    </row>
    <row r="163" spans="1:5" ht="140.25">
      <c r="A163" t="s">
        <v>44</v>
      </c>
      <c r="E163" s="29" t="s">
        <v>247</v>
      </c>
    </row>
    <row r="164" spans="1:16" ht="12.75">
      <c r="A164" s="19" t="s">
        <v>35</v>
      </c>
      <c s="23" t="s">
        <v>256</v>
      </c>
      <c s="23" t="s">
        <v>257</v>
      </c>
      <c s="19" t="s">
        <v>55</v>
      </c>
      <c s="24" t="s">
        <v>258</v>
      </c>
      <c s="25" t="s">
        <v>107</v>
      </c>
      <c s="26">
        <v>67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55</v>
      </c>
    </row>
    <row r="166" spans="1:5" ht="38.25">
      <c r="A166" s="30" t="s">
        <v>42</v>
      </c>
      <c r="E166" s="31" t="s">
        <v>259</v>
      </c>
    </row>
    <row r="167" spans="1:5" ht="153">
      <c r="A167" t="s">
        <v>44</v>
      </c>
      <c r="E167" s="29" t="s">
        <v>260</v>
      </c>
    </row>
    <row r="168" spans="1:18" ht="12.75" customHeight="1">
      <c r="A168" s="5" t="s">
        <v>33</v>
      </c>
      <c s="5"/>
      <c s="35" t="s">
        <v>59</v>
      </c>
      <c s="5"/>
      <c s="21" t="s">
        <v>261</v>
      </c>
      <c s="5"/>
      <c s="5"/>
      <c s="5"/>
      <c s="36">
        <f>0+Q168</f>
      </c>
      <c r="O168">
        <f>0+R168</f>
      </c>
      <c r="Q168">
        <f>0+I169</f>
      </c>
      <c>
        <f>0+O169</f>
      </c>
    </row>
    <row r="169" spans="1:16" ht="12.75">
      <c r="A169" s="19" t="s">
        <v>35</v>
      </c>
      <c s="23" t="s">
        <v>262</v>
      </c>
      <c s="23" t="s">
        <v>263</v>
      </c>
      <c s="19" t="s">
        <v>55</v>
      </c>
      <c s="24" t="s">
        <v>264</v>
      </c>
      <c s="25" t="s">
        <v>39</v>
      </c>
      <c s="26">
        <v>7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55</v>
      </c>
    </row>
    <row r="171" spans="1:5" ht="38.25">
      <c r="A171" s="30" t="s">
        <v>42</v>
      </c>
      <c r="E171" s="31" t="s">
        <v>265</v>
      </c>
    </row>
    <row r="172" spans="1:5" ht="102">
      <c r="A172" t="s">
        <v>44</v>
      </c>
      <c r="E172" s="29" t="s">
        <v>266</v>
      </c>
    </row>
    <row r="173" spans="1:18" ht="12.75" customHeight="1">
      <c r="A173" s="5" t="s">
        <v>33</v>
      </c>
      <c s="5"/>
      <c s="35" t="s">
        <v>64</v>
      </c>
      <c s="5"/>
      <c s="21" t="s">
        <v>267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9" t="s">
        <v>35</v>
      </c>
      <c s="23" t="s">
        <v>268</v>
      </c>
      <c s="23" t="s">
        <v>269</v>
      </c>
      <c s="19" t="s">
        <v>55</v>
      </c>
      <c s="24" t="s">
        <v>270</v>
      </c>
      <c s="25" t="s">
        <v>39</v>
      </c>
      <c s="26">
        <v>99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55</v>
      </c>
    </row>
    <row r="176" spans="1:5" ht="38.25">
      <c r="A176" s="30" t="s">
        <v>42</v>
      </c>
      <c r="E176" s="31" t="s">
        <v>271</v>
      </c>
    </row>
    <row r="177" spans="1:5" ht="255">
      <c r="A177" t="s">
        <v>44</v>
      </c>
      <c r="E177" s="29" t="s">
        <v>272</v>
      </c>
    </row>
    <row r="178" spans="1:16" ht="12.75">
      <c r="A178" s="19" t="s">
        <v>35</v>
      </c>
      <c s="23" t="s">
        <v>273</v>
      </c>
      <c s="23" t="s">
        <v>274</v>
      </c>
      <c s="19" t="s">
        <v>55</v>
      </c>
      <c s="24" t="s">
        <v>275</v>
      </c>
      <c s="25" t="s">
        <v>39</v>
      </c>
      <c s="26">
        <v>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55</v>
      </c>
    </row>
    <row r="180" spans="1:5" ht="89.25">
      <c r="A180" s="30" t="s">
        <v>42</v>
      </c>
      <c r="E180" s="31" t="s">
        <v>276</v>
      </c>
    </row>
    <row r="181" spans="1:5" ht="242.25">
      <c r="A181" t="s">
        <v>44</v>
      </c>
      <c r="E181" s="29" t="s">
        <v>277</v>
      </c>
    </row>
    <row r="182" spans="1:16" ht="12.75">
      <c r="A182" s="19" t="s">
        <v>35</v>
      </c>
      <c s="23" t="s">
        <v>278</v>
      </c>
      <c s="23" t="s">
        <v>279</v>
      </c>
      <c s="19" t="s">
        <v>55</v>
      </c>
      <c s="24" t="s">
        <v>280</v>
      </c>
      <c s="25" t="s">
        <v>39</v>
      </c>
      <c s="26">
        <v>24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55</v>
      </c>
    </row>
    <row r="184" spans="1:5" ht="38.25">
      <c r="A184" s="30" t="s">
        <v>42</v>
      </c>
      <c r="E184" s="31" t="s">
        <v>281</v>
      </c>
    </row>
    <row r="185" spans="1:5" ht="242.25">
      <c r="A185" t="s">
        <v>44</v>
      </c>
      <c r="E185" s="29" t="s">
        <v>282</v>
      </c>
    </row>
    <row r="186" spans="1:16" ht="12.75">
      <c r="A186" s="19" t="s">
        <v>35</v>
      </c>
      <c s="23" t="s">
        <v>283</v>
      </c>
      <c s="23" t="s">
        <v>284</v>
      </c>
      <c s="19" t="s">
        <v>55</v>
      </c>
      <c s="24" t="s">
        <v>285</v>
      </c>
      <c s="25" t="s">
        <v>73</v>
      </c>
      <c s="26">
        <v>12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55</v>
      </c>
    </row>
    <row r="188" spans="1:5" ht="25.5">
      <c r="A188" s="30" t="s">
        <v>42</v>
      </c>
      <c r="E188" s="31" t="s">
        <v>286</v>
      </c>
    </row>
    <row r="189" spans="1:5" ht="76.5">
      <c r="A189" t="s">
        <v>44</v>
      </c>
      <c r="E189" s="29" t="s">
        <v>287</v>
      </c>
    </row>
    <row r="190" spans="1:16" ht="12.75">
      <c r="A190" s="19" t="s">
        <v>35</v>
      </c>
      <c s="23" t="s">
        <v>288</v>
      </c>
      <c s="23" t="s">
        <v>289</v>
      </c>
      <c s="19" t="s">
        <v>55</v>
      </c>
      <c s="24" t="s">
        <v>290</v>
      </c>
      <c s="25" t="s">
        <v>73</v>
      </c>
      <c s="26">
        <v>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55</v>
      </c>
    </row>
    <row r="192" spans="1:5" ht="12.75">
      <c r="A192" s="30" t="s">
        <v>42</v>
      </c>
      <c r="E192" s="31" t="s">
        <v>187</v>
      </c>
    </row>
    <row r="193" spans="1:5" ht="242.25">
      <c r="A193" t="s">
        <v>44</v>
      </c>
      <c r="E193" s="29" t="s">
        <v>291</v>
      </c>
    </row>
    <row r="194" spans="1:16" ht="12.75">
      <c r="A194" s="19" t="s">
        <v>35</v>
      </c>
      <c s="23" t="s">
        <v>292</v>
      </c>
      <c s="23" t="s">
        <v>293</v>
      </c>
      <c s="19" t="s">
        <v>55</v>
      </c>
      <c s="24" t="s">
        <v>294</v>
      </c>
      <c s="25" t="s">
        <v>73</v>
      </c>
      <c s="26">
        <v>8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55</v>
      </c>
    </row>
    <row r="196" spans="1:5" ht="25.5">
      <c r="A196" s="30" t="s">
        <v>42</v>
      </c>
      <c r="E196" s="31" t="s">
        <v>295</v>
      </c>
    </row>
    <row r="197" spans="1:5" ht="25.5">
      <c r="A197" t="s">
        <v>44</v>
      </c>
      <c r="E197" s="29" t="s">
        <v>296</v>
      </c>
    </row>
    <row r="198" spans="1:18" ht="12.75" customHeight="1">
      <c r="A198" s="5" t="s">
        <v>33</v>
      </c>
      <c s="5"/>
      <c s="35" t="s">
        <v>30</v>
      </c>
      <c s="5"/>
      <c s="21" t="s">
        <v>297</v>
      </c>
      <c s="5"/>
      <c s="5"/>
      <c s="5"/>
      <c s="36">
        <f>0+Q198</f>
      </c>
      <c r="O198">
        <f>0+R198</f>
      </c>
      <c r="Q198">
        <f>0+I199+I203+I207+I211+I215+I219+I223+I227+I231+I235+I239+I243+I247+I251+I255+I259+I263+I267+I271+I275+I279+I283</f>
      </c>
      <c>
        <f>0+O199+O203+O207+O211+O215+O219+O223+O227+O231+O235+O239+O243+O247+O251+O255+O259+O263+O267+O271+O275+O279+O283</f>
      </c>
    </row>
    <row r="199" spans="1:16" ht="25.5">
      <c r="A199" s="19" t="s">
        <v>35</v>
      </c>
      <c s="23" t="s">
        <v>298</v>
      </c>
      <c s="23" t="s">
        <v>299</v>
      </c>
      <c s="19" t="s">
        <v>55</v>
      </c>
      <c s="24" t="s">
        <v>300</v>
      </c>
      <c s="25" t="s">
        <v>39</v>
      </c>
      <c s="26">
        <v>88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55</v>
      </c>
    </row>
    <row r="201" spans="1:5" ht="51">
      <c r="A201" s="30" t="s">
        <v>42</v>
      </c>
      <c r="E201" s="31" t="s">
        <v>301</v>
      </c>
    </row>
    <row r="202" spans="1:5" ht="127.5">
      <c r="A202" t="s">
        <v>44</v>
      </c>
      <c r="E202" s="29" t="s">
        <v>302</v>
      </c>
    </row>
    <row r="203" spans="1:16" ht="25.5">
      <c r="A203" s="19" t="s">
        <v>35</v>
      </c>
      <c s="23" t="s">
        <v>303</v>
      </c>
      <c s="23" t="s">
        <v>304</v>
      </c>
      <c s="19" t="s">
        <v>55</v>
      </c>
      <c s="24" t="s">
        <v>305</v>
      </c>
      <c s="25" t="s">
        <v>39</v>
      </c>
      <c s="26">
        <v>46</v>
      </c>
      <c s="27">
        <v>0</v>
      </c>
      <c s="27">
        <f>ROUND(ROUND(H203,2)*ROUND(G203,3),2)</f>
      </c>
      <c r="O203">
        <f>(I203*0)/100</f>
      </c>
      <c t="s">
        <v>17</v>
      </c>
    </row>
    <row r="204" spans="1:5" ht="12.75">
      <c r="A204" s="28" t="s">
        <v>40</v>
      </c>
      <c r="E204" s="29" t="s">
        <v>306</v>
      </c>
    </row>
    <row r="205" spans="1:5" ht="12.75">
      <c r="A205" s="30" t="s">
        <v>42</v>
      </c>
      <c r="E205" s="31" t="s">
        <v>307</v>
      </c>
    </row>
    <row r="206" spans="1:5" ht="38.25">
      <c r="A206" t="s">
        <v>44</v>
      </c>
      <c r="E206" s="29" t="s">
        <v>308</v>
      </c>
    </row>
    <row r="207" spans="1:16" ht="12.75">
      <c r="A207" s="19" t="s">
        <v>35</v>
      </c>
      <c s="23" t="s">
        <v>309</v>
      </c>
      <c s="23" t="s">
        <v>310</v>
      </c>
      <c s="19" t="s">
        <v>55</v>
      </c>
      <c s="24" t="s">
        <v>311</v>
      </c>
      <c s="25" t="s">
        <v>73</v>
      </c>
      <c s="26">
        <v>6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55</v>
      </c>
    </row>
    <row r="209" spans="1:5" ht="25.5">
      <c r="A209" s="30" t="s">
        <v>42</v>
      </c>
      <c r="E209" s="31" t="s">
        <v>312</v>
      </c>
    </row>
    <row r="210" spans="1:5" ht="51">
      <c r="A210" t="s">
        <v>44</v>
      </c>
      <c r="E210" s="29" t="s">
        <v>313</v>
      </c>
    </row>
    <row r="211" spans="1:16" ht="12.75">
      <c r="A211" s="19" t="s">
        <v>35</v>
      </c>
      <c s="23" t="s">
        <v>314</v>
      </c>
      <c s="23" t="s">
        <v>315</v>
      </c>
      <c s="19" t="s">
        <v>55</v>
      </c>
      <c s="24" t="s">
        <v>316</v>
      </c>
      <c s="25" t="s">
        <v>73</v>
      </c>
      <c s="26">
        <v>17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55</v>
      </c>
    </row>
    <row r="213" spans="1:5" ht="51">
      <c r="A213" s="30" t="s">
        <v>42</v>
      </c>
      <c r="E213" s="31" t="s">
        <v>317</v>
      </c>
    </row>
    <row r="214" spans="1:5" ht="25.5">
      <c r="A214" t="s">
        <v>44</v>
      </c>
      <c r="E214" s="29" t="s">
        <v>318</v>
      </c>
    </row>
    <row r="215" spans="1:16" ht="12.75">
      <c r="A215" s="19" t="s">
        <v>35</v>
      </c>
      <c s="23" t="s">
        <v>319</v>
      </c>
      <c s="23" t="s">
        <v>320</v>
      </c>
      <c s="19" t="s">
        <v>55</v>
      </c>
      <c s="24" t="s">
        <v>321</v>
      </c>
      <c s="25" t="s">
        <v>73</v>
      </c>
      <c s="26">
        <v>1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55</v>
      </c>
    </row>
    <row r="217" spans="1:5" ht="12.75">
      <c r="A217" s="30" t="s">
        <v>42</v>
      </c>
      <c r="E217" s="31" t="s">
        <v>187</v>
      </c>
    </row>
    <row r="218" spans="1:5" ht="63.75">
      <c r="A218" t="s">
        <v>44</v>
      </c>
      <c r="E218" s="29" t="s">
        <v>322</v>
      </c>
    </row>
    <row r="219" spans="1:16" ht="12.75">
      <c r="A219" s="19" t="s">
        <v>35</v>
      </c>
      <c s="23" t="s">
        <v>323</v>
      </c>
      <c s="23" t="s">
        <v>324</v>
      </c>
      <c s="19" t="s">
        <v>55</v>
      </c>
      <c s="24" t="s">
        <v>325</v>
      </c>
      <c s="25" t="s">
        <v>73</v>
      </c>
      <c s="26">
        <v>18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55</v>
      </c>
    </row>
    <row r="221" spans="1:5" ht="12.75">
      <c r="A221" s="30" t="s">
        <v>42</v>
      </c>
      <c r="E221" s="31" t="s">
        <v>187</v>
      </c>
    </row>
    <row r="222" spans="1:5" ht="25.5">
      <c r="A222" t="s">
        <v>44</v>
      </c>
      <c r="E222" s="29" t="s">
        <v>326</v>
      </c>
    </row>
    <row r="223" spans="1:16" ht="25.5">
      <c r="A223" s="19" t="s">
        <v>35</v>
      </c>
      <c s="23" t="s">
        <v>327</v>
      </c>
      <c s="23" t="s">
        <v>328</v>
      </c>
      <c s="19" t="s">
        <v>55</v>
      </c>
      <c s="24" t="s">
        <v>329</v>
      </c>
      <c s="25" t="s">
        <v>73</v>
      </c>
      <c s="26">
        <v>23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55</v>
      </c>
    </row>
    <row r="225" spans="1:5" ht="216.75">
      <c r="A225" s="30" t="s">
        <v>42</v>
      </c>
      <c r="E225" s="31" t="s">
        <v>330</v>
      </c>
    </row>
    <row r="226" spans="1:5" ht="25.5">
      <c r="A226" t="s">
        <v>44</v>
      </c>
      <c r="E226" s="29" t="s">
        <v>331</v>
      </c>
    </row>
    <row r="227" spans="1:16" ht="12.75">
      <c r="A227" s="19" t="s">
        <v>35</v>
      </c>
      <c s="23" t="s">
        <v>332</v>
      </c>
      <c s="23" t="s">
        <v>333</v>
      </c>
      <c s="19" t="s">
        <v>55</v>
      </c>
      <c s="24" t="s">
        <v>334</v>
      </c>
      <c s="25" t="s">
        <v>73</v>
      </c>
      <c s="26">
        <v>2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55</v>
      </c>
    </row>
    <row r="229" spans="1:5" ht="12.75">
      <c r="A229" s="30" t="s">
        <v>42</v>
      </c>
      <c r="E229" s="31" t="s">
        <v>187</v>
      </c>
    </row>
    <row r="230" spans="1:5" ht="25.5">
      <c r="A230" t="s">
        <v>44</v>
      </c>
      <c r="E230" s="29" t="s">
        <v>331</v>
      </c>
    </row>
    <row r="231" spans="1:16" ht="12.75">
      <c r="A231" s="19" t="s">
        <v>35</v>
      </c>
      <c s="23" t="s">
        <v>335</v>
      </c>
      <c s="23" t="s">
        <v>336</v>
      </c>
      <c s="19" t="s">
        <v>55</v>
      </c>
      <c s="24" t="s">
        <v>337</v>
      </c>
      <c s="25" t="s">
        <v>73</v>
      </c>
      <c s="26">
        <v>5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55</v>
      </c>
    </row>
    <row r="233" spans="1:5" ht="12.75">
      <c r="A233" s="30" t="s">
        <v>42</v>
      </c>
      <c r="E233" s="31" t="s">
        <v>187</v>
      </c>
    </row>
    <row r="234" spans="1:5" ht="25.5">
      <c r="A234" t="s">
        <v>44</v>
      </c>
      <c r="E234" s="29" t="s">
        <v>326</v>
      </c>
    </row>
    <row r="235" spans="1:16" ht="25.5">
      <c r="A235" s="19" t="s">
        <v>35</v>
      </c>
      <c s="23" t="s">
        <v>338</v>
      </c>
      <c s="23" t="s">
        <v>339</v>
      </c>
      <c s="19" t="s">
        <v>55</v>
      </c>
      <c s="24" t="s">
        <v>340</v>
      </c>
      <c s="25" t="s">
        <v>73</v>
      </c>
      <c s="26">
        <v>17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55</v>
      </c>
    </row>
    <row r="237" spans="1:5" ht="216.75">
      <c r="A237" s="30" t="s">
        <v>42</v>
      </c>
      <c r="E237" s="31" t="s">
        <v>341</v>
      </c>
    </row>
    <row r="238" spans="1:5" ht="25.5">
      <c r="A238" t="s">
        <v>44</v>
      </c>
      <c r="E238" s="29" t="s">
        <v>342</v>
      </c>
    </row>
    <row r="239" spans="1:16" ht="25.5">
      <c r="A239" s="19" t="s">
        <v>35</v>
      </c>
      <c s="23" t="s">
        <v>343</v>
      </c>
      <c s="23" t="s">
        <v>344</v>
      </c>
      <c s="19" t="s">
        <v>55</v>
      </c>
      <c s="24" t="s">
        <v>345</v>
      </c>
      <c s="25" t="s">
        <v>107</v>
      </c>
      <c s="26">
        <v>119.805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55</v>
      </c>
    </row>
    <row r="241" spans="1:5" ht="229.5">
      <c r="A241" s="30" t="s">
        <v>42</v>
      </c>
      <c r="E241" s="31" t="s">
        <v>346</v>
      </c>
    </row>
    <row r="242" spans="1:5" ht="38.25">
      <c r="A242" t="s">
        <v>44</v>
      </c>
      <c r="E242" s="29" t="s">
        <v>347</v>
      </c>
    </row>
    <row r="243" spans="1:16" ht="25.5">
      <c r="A243" s="19" t="s">
        <v>35</v>
      </c>
      <c s="23" t="s">
        <v>348</v>
      </c>
      <c s="23" t="s">
        <v>349</v>
      </c>
      <c s="19" t="s">
        <v>55</v>
      </c>
      <c s="24" t="s">
        <v>350</v>
      </c>
      <c s="25" t="s">
        <v>107</v>
      </c>
      <c s="26">
        <v>119.805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55</v>
      </c>
    </row>
    <row r="245" spans="1:5" ht="229.5">
      <c r="A245" s="30" t="s">
        <v>42</v>
      </c>
      <c r="E245" s="31" t="s">
        <v>351</v>
      </c>
    </row>
    <row r="246" spans="1:5" ht="38.25">
      <c r="A246" t="s">
        <v>44</v>
      </c>
      <c r="E246" s="29" t="s">
        <v>347</v>
      </c>
    </row>
    <row r="247" spans="1:16" ht="25.5">
      <c r="A247" s="19" t="s">
        <v>35</v>
      </c>
      <c s="23" t="s">
        <v>352</v>
      </c>
      <c s="23" t="s">
        <v>353</v>
      </c>
      <c s="19" t="s">
        <v>55</v>
      </c>
      <c s="24" t="s">
        <v>354</v>
      </c>
      <c s="25" t="s">
        <v>107</v>
      </c>
      <c s="26">
        <v>211.5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355</v>
      </c>
    </row>
    <row r="249" spans="1:5" ht="63.75">
      <c r="A249" s="30" t="s">
        <v>42</v>
      </c>
      <c r="E249" s="31" t="s">
        <v>356</v>
      </c>
    </row>
    <row r="250" spans="1:5" ht="12.75">
      <c r="A250" t="s">
        <v>44</v>
      </c>
      <c r="E250" s="29" t="s">
        <v>357</v>
      </c>
    </row>
    <row r="251" spans="1:16" ht="12.75">
      <c r="A251" s="19" t="s">
        <v>35</v>
      </c>
      <c s="23" t="s">
        <v>358</v>
      </c>
      <c s="23" t="s">
        <v>359</v>
      </c>
      <c s="19" t="s">
        <v>55</v>
      </c>
      <c s="24" t="s">
        <v>360</v>
      </c>
      <c s="25" t="s">
        <v>73</v>
      </c>
      <c s="26">
        <v>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361</v>
      </c>
    </row>
    <row r="253" spans="1:5" ht="25.5">
      <c r="A253" s="30" t="s">
        <v>42</v>
      </c>
      <c r="E253" s="31" t="s">
        <v>362</v>
      </c>
    </row>
    <row r="254" spans="1:5" ht="38.25">
      <c r="A254" t="s">
        <v>44</v>
      </c>
      <c r="E254" s="29" t="s">
        <v>363</v>
      </c>
    </row>
    <row r="255" spans="1:16" ht="12.75">
      <c r="A255" s="19" t="s">
        <v>35</v>
      </c>
      <c s="23" t="s">
        <v>364</v>
      </c>
      <c s="23" t="s">
        <v>359</v>
      </c>
      <c s="19" t="s">
        <v>19</v>
      </c>
      <c s="24" t="s">
        <v>360</v>
      </c>
      <c s="25" t="s">
        <v>73</v>
      </c>
      <c s="26">
        <v>4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365</v>
      </c>
    </row>
    <row r="257" spans="1:5" ht="25.5">
      <c r="A257" s="30" t="s">
        <v>42</v>
      </c>
      <c r="E257" s="31" t="s">
        <v>362</v>
      </c>
    </row>
    <row r="258" spans="1:5" ht="38.25">
      <c r="A258" t="s">
        <v>44</v>
      </c>
      <c r="E258" s="29" t="s">
        <v>363</v>
      </c>
    </row>
    <row r="259" spans="1:16" ht="12.75">
      <c r="A259" s="19" t="s">
        <v>35</v>
      </c>
      <c s="23" t="s">
        <v>366</v>
      </c>
      <c s="23" t="s">
        <v>367</v>
      </c>
      <c s="19" t="s">
        <v>55</v>
      </c>
      <c s="24" t="s">
        <v>368</v>
      </c>
      <c s="25" t="s">
        <v>39</v>
      </c>
      <c s="26">
        <v>1035.3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355</v>
      </c>
    </row>
    <row r="261" spans="1:5" ht="51">
      <c r="A261" s="30" t="s">
        <v>42</v>
      </c>
      <c r="E261" s="31" t="s">
        <v>369</v>
      </c>
    </row>
    <row r="262" spans="1:5" ht="51">
      <c r="A262" t="s">
        <v>44</v>
      </c>
      <c r="E262" s="29" t="s">
        <v>370</v>
      </c>
    </row>
    <row r="263" spans="1:16" ht="12.75">
      <c r="A263" s="19" t="s">
        <v>35</v>
      </c>
      <c s="23" t="s">
        <v>371</v>
      </c>
      <c s="23" t="s">
        <v>372</v>
      </c>
      <c s="19" t="s">
        <v>55</v>
      </c>
      <c s="24" t="s">
        <v>373</v>
      </c>
      <c s="25" t="s">
        <v>39</v>
      </c>
      <c s="26">
        <v>16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355</v>
      </c>
    </row>
    <row r="265" spans="1:5" ht="178.5">
      <c r="A265" s="30" t="s">
        <v>42</v>
      </c>
      <c r="E265" s="31" t="s">
        <v>374</v>
      </c>
    </row>
    <row r="266" spans="1:5" ht="51">
      <c r="A266" t="s">
        <v>44</v>
      </c>
      <c r="E266" s="29" t="s">
        <v>370</v>
      </c>
    </row>
    <row r="267" spans="1:16" ht="12.75">
      <c r="A267" s="19" t="s">
        <v>35</v>
      </c>
      <c s="23" t="s">
        <v>375</v>
      </c>
      <c s="23" t="s">
        <v>376</v>
      </c>
      <c s="19" t="s">
        <v>55</v>
      </c>
      <c s="24" t="s">
        <v>377</v>
      </c>
      <c s="25" t="s">
        <v>39</v>
      </c>
      <c s="26">
        <v>12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55</v>
      </c>
    </row>
    <row r="269" spans="1:5" ht="38.25">
      <c r="A269" s="30" t="s">
        <v>42</v>
      </c>
      <c r="E269" s="31" t="s">
        <v>378</v>
      </c>
    </row>
    <row r="270" spans="1:5" ht="25.5">
      <c r="A270" t="s">
        <v>44</v>
      </c>
      <c r="E270" s="29" t="s">
        <v>379</v>
      </c>
    </row>
    <row r="271" spans="1:16" ht="12.75">
      <c r="A271" s="19" t="s">
        <v>35</v>
      </c>
      <c s="23" t="s">
        <v>380</v>
      </c>
      <c s="23" t="s">
        <v>381</v>
      </c>
      <c s="19" t="s">
        <v>55</v>
      </c>
      <c s="24" t="s">
        <v>382</v>
      </c>
      <c s="25" t="s">
        <v>39</v>
      </c>
      <c s="26">
        <v>50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55</v>
      </c>
    </row>
    <row r="273" spans="1:5" ht="89.25">
      <c r="A273" s="30" t="s">
        <v>42</v>
      </c>
      <c r="E273" s="31" t="s">
        <v>383</v>
      </c>
    </row>
    <row r="274" spans="1:5" ht="25.5">
      <c r="A274" t="s">
        <v>44</v>
      </c>
      <c r="E274" s="29" t="s">
        <v>379</v>
      </c>
    </row>
    <row r="275" spans="1:16" ht="12.75">
      <c r="A275" s="19" t="s">
        <v>35</v>
      </c>
      <c s="23" t="s">
        <v>384</v>
      </c>
      <c s="23" t="s">
        <v>385</v>
      </c>
      <c s="19" t="s">
        <v>55</v>
      </c>
      <c s="24" t="s">
        <v>386</v>
      </c>
      <c s="25" t="s">
        <v>39</v>
      </c>
      <c s="26">
        <v>50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387</v>
      </c>
    </row>
    <row r="277" spans="1:5" ht="25.5">
      <c r="A277" s="30" t="s">
        <v>42</v>
      </c>
      <c r="E277" s="31" t="s">
        <v>388</v>
      </c>
    </row>
    <row r="278" spans="1:5" ht="38.25">
      <c r="A278" t="s">
        <v>44</v>
      </c>
      <c r="E278" s="29" t="s">
        <v>389</v>
      </c>
    </row>
    <row r="279" spans="1:16" ht="12.75">
      <c r="A279" s="19" t="s">
        <v>35</v>
      </c>
      <c s="23" t="s">
        <v>390</v>
      </c>
      <c s="23" t="s">
        <v>391</v>
      </c>
      <c s="19" t="s">
        <v>55</v>
      </c>
      <c s="24" t="s">
        <v>392</v>
      </c>
      <c s="25" t="s">
        <v>39</v>
      </c>
      <c s="26">
        <v>347.5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355</v>
      </c>
    </row>
    <row r="281" spans="1:5" ht="63.75">
      <c r="A281" s="30" t="s">
        <v>42</v>
      </c>
      <c r="E281" s="31" t="s">
        <v>393</v>
      </c>
    </row>
    <row r="282" spans="1:5" ht="76.5">
      <c r="A282" t="s">
        <v>44</v>
      </c>
      <c r="E282" s="29" t="s">
        <v>394</v>
      </c>
    </row>
    <row r="283" spans="1:16" ht="12.75">
      <c r="A283" s="19" t="s">
        <v>35</v>
      </c>
      <c s="23" t="s">
        <v>395</v>
      </c>
      <c s="23" t="s">
        <v>396</v>
      </c>
      <c s="19" t="s">
        <v>55</v>
      </c>
      <c s="24" t="s">
        <v>397</v>
      </c>
      <c s="25" t="s">
        <v>73</v>
      </c>
      <c s="26">
        <v>12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55</v>
      </c>
    </row>
    <row r="285" spans="1:5" ht="12.75">
      <c r="A285" s="30" t="s">
        <v>42</v>
      </c>
      <c r="E285" s="31" t="s">
        <v>187</v>
      </c>
    </row>
    <row r="286" spans="1:5" ht="89.25">
      <c r="A286" t="s">
        <v>44</v>
      </c>
      <c r="E286" s="29" t="s">
        <v>398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0+O8+O13+O34+O71+O76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399</v>
      </c>
      <c s="32">
        <f>0+I8+I13+I34+I71+I76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399</v>
      </c>
      <c s="5"/>
      <c s="14" t="s">
        <v>400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322.749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.75">
      <c r="A11" s="30" t="s">
        <v>42</v>
      </c>
      <c r="E11" s="31" t="s">
        <v>401</v>
      </c>
    </row>
    <row r="12" spans="1:5" ht="140.25">
      <c r="A12" t="s">
        <v>44</v>
      </c>
      <c r="E12" s="29" t="s">
        <v>99</v>
      </c>
    </row>
    <row r="13" spans="1:18" ht="12.75" customHeight="1">
      <c r="A13" s="5" t="s">
        <v>33</v>
      </c>
      <c s="5"/>
      <c s="35" t="s">
        <v>19</v>
      </c>
      <c s="5"/>
      <c s="21" t="s">
        <v>104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35</v>
      </c>
      <c s="23" t="s">
        <v>13</v>
      </c>
      <c s="23" t="s">
        <v>125</v>
      </c>
      <c s="19" t="s">
        <v>55</v>
      </c>
      <c s="24" t="s">
        <v>126</v>
      </c>
      <c s="25" t="s">
        <v>112</v>
      </c>
      <c s="26">
        <v>56.832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127</v>
      </c>
    </row>
    <row r="16" spans="1:5" ht="114.75">
      <c r="A16" s="30" t="s">
        <v>42</v>
      </c>
      <c r="E16" s="31" t="s">
        <v>402</v>
      </c>
    </row>
    <row r="17" spans="1:5" ht="63.75">
      <c r="A17" t="s">
        <v>44</v>
      </c>
      <c r="E17" s="29" t="s">
        <v>114</v>
      </c>
    </row>
    <row r="18" spans="1:16" ht="12.75">
      <c r="A18" s="19" t="s">
        <v>35</v>
      </c>
      <c s="23" t="s">
        <v>12</v>
      </c>
      <c s="23" t="s">
        <v>403</v>
      </c>
      <c s="19" t="s">
        <v>55</v>
      </c>
      <c s="24" t="s">
        <v>404</v>
      </c>
      <c s="25" t="s">
        <v>112</v>
      </c>
      <c s="26">
        <v>179.305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127.5">
      <c r="A20" s="30" t="s">
        <v>42</v>
      </c>
      <c r="E20" s="31" t="s">
        <v>405</v>
      </c>
    </row>
    <row r="21" spans="1:5" ht="369.75">
      <c r="A21" t="s">
        <v>44</v>
      </c>
      <c r="E21" s="29" t="s">
        <v>132</v>
      </c>
    </row>
    <row r="22" spans="1:16" ht="12.75">
      <c r="A22" s="19" t="s">
        <v>35</v>
      </c>
      <c s="23" t="s">
        <v>23</v>
      </c>
      <c s="23" t="s">
        <v>406</v>
      </c>
      <c s="19" t="s">
        <v>55</v>
      </c>
      <c s="24" t="s">
        <v>407</v>
      </c>
      <c s="25" t="s">
        <v>39</v>
      </c>
      <c s="26">
        <v>39.5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51">
      <c r="A24" s="30" t="s">
        <v>42</v>
      </c>
      <c r="E24" s="31" t="s">
        <v>408</v>
      </c>
    </row>
    <row r="25" spans="1:5" ht="63.75">
      <c r="A25" t="s">
        <v>44</v>
      </c>
      <c r="E25" s="29" t="s">
        <v>140</v>
      </c>
    </row>
    <row r="26" spans="1:16" ht="12.75">
      <c r="A26" s="19" t="s">
        <v>35</v>
      </c>
      <c s="23" t="s">
        <v>25</v>
      </c>
      <c s="23" t="s">
        <v>154</v>
      </c>
      <c s="19" t="s">
        <v>55</v>
      </c>
      <c s="24" t="s">
        <v>155</v>
      </c>
      <c s="25" t="s">
        <v>112</v>
      </c>
      <c s="26">
        <v>179.305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25.5">
      <c r="A28" s="30" t="s">
        <v>42</v>
      </c>
      <c r="E28" s="31" t="s">
        <v>409</v>
      </c>
    </row>
    <row r="29" spans="1:5" ht="191.25">
      <c r="A29" t="s">
        <v>44</v>
      </c>
      <c r="E29" s="29" t="s">
        <v>157</v>
      </c>
    </row>
    <row r="30" spans="1:16" ht="12.75">
      <c r="A30" s="19" t="s">
        <v>35</v>
      </c>
      <c s="23" t="s">
        <v>27</v>
      </c>
      <c s="23" t="s">
        <v>159</v>
      </c>
      <c s="19" t="s">
        <v>13</v>
      </c>
      <c s="24" t="s">
        <v>160</v>
      </c>
      <c s="25" t="s">
        <v>112</v>
      </c>
      <c s="26">
        <v>3.088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38.25">
      <c r="A32" s="30" t="s">
        <v>42</v>
      </c>
      <c r="E32" s="31" t="s">
        <v>410</v>
      </c>
    </row>
    <row r="33" spans="1:5" ht="229.5">
      <c r="A33" t="s">
        <v>44</v>
      </c>
      <c r="E33" s="29" t="s">
        <v>162</v>
      </c>
    </row>
    <row r="34" spans="1:18" ht="12.75" customHeight="1">
      <c r="A34" s="5" t="s">
        <v>33</v>
      </c>
      <c s="5"/>
      <c s="35" t="s">
        <v>25</v>
      </c>
      <c s="5"/>
      <c s="21" t="s">
        <v>212</v>
      </c>
      <c s="5"/>
      <c s="5"/>
      <c s="5"/>
      <c s="36">
        <f>0+Q34</f>
      </c>
      <c r="O34">
        <f>0+R34</f>
      </c>
      <c r="Q34">
        <f>0+I35+I39+I43+I47+I51+I55+I59+I63+I67</f>
      </c>
      <c>
        <f>0+O35+O39+O43+O47+O51+O55+O59+O63+O67</f>
      </c>
    </row>
    <row r="35" spans="1:16" ht="12.75">
      <c r="A35" s="19" t="s">
        <v>35</v>
      </c>
      <c s="23" t="s">
        <v>59</v>
      </c>
      <c s="23" t="s">
        <v>214</v>
      </c>
      <c s="19" t="s">
        <v>55</v>
      </c>
      <c s="24" t="s">
        <v>215</v>
      </c>
      <c s="25" t="s">
        <v>107</v>
      </c>
      <c s="26">
        <v>796.91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55</v>
      </c>
    </row>
    <row r="37" spans="1:5" ht="153">
      <c r="A37" s="30" t="s">
        <v>42</v>
      </c>
      <c r="E37" s="31" t="s">
        <v>411</v>
      </c>
    </row>
    <row r="38" spans="1:5" ht="51">
      <c r="A38" t="s">
        <v>44</v>
      </c>
      <c r="E38" s="29" t="s">
        <v>217</v>
      </c>
    </row>
    <row r="39" spans="1:16" ht="12.75">
      <c r="A39" s="19" t="s">
        <v>35</v>
      </c>
      <c s="23" t="s">
        <v>64</v>
      </c>
      <c s="23" t="s">
        <v>412</v>
      </c>
      <c s="19" t="s">
        <v>55</v>
      </c>
      <c s="24" t="s">
        <v>413</v>
      </c>
      <c s="25" t="s">
        <v>107</v>
      </c>
      <c s="26">
        <v>8.55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55</v>
      </c>
    </row>
    <row r="41" spans="1:5" ht="89.25">
      <c r="A41" s="30" t="s">
        <v>42</v>
      </c>
      <c r="E41" s="31" t="s">
        <v>414</v>
      </c>
    </row>
    <row r="42" spans="1:5" ht="51">
      <c r="A42" t="s">
        <v>44</v>
      </c>
      <c r="E42" s="29" t="s">
        <v>217</v>
      </c>
    </row>
    <row r="43" spans="1:16" ht="12.75">
      <c r="A43" s="19" t="s">
        <v>35</v>
      </c>
      <c s="23" t="s">
        <v>30</v>
      </c>
      <c s="23" t="s">
        <v>229</v>
      </c>
      <c s="19" t="s">
        <v>55</v>
      </c>
      <c s="24" t="s">
        <v>230</v>
      </c>
      <c s="25" t="s">
        <v>107</v>
      </c>
      <c s="26">
        <v>963.91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55</v>
      </c>
    </row>
    <row r="45" spans="1:5" ht="76.5">
      <c r="A45" s="30" t="s">
        <v>42</v>
      </c>
      <c r="E45" s="31" t="s">
        <v>415</v>
      </c>
    </row>
    <row r="46" spans="1:5" ht="51">
      <c r="A46" t="s">
        <v>44</v>
      </c>
      <c r="E46" s="29" t="s">
        <v>232</v>
      </c>
    </row>
    <row r="47" spans="1:16" ht="12.75">
      <c r="A47" s="19" t="s">
        <v>35</v>
      </c>
      <c s="23" t="s">
        <v>32</v>
      </c>
      <c s="23" t="s">
        <v>234</v>
      </c>
      <c s="19" t="s">
        <v>55</v>
      </c>
      <c s="24" t="s">
        <v>235</v>
      </c>
      <c s="25" t="s">
        <v>107</v>
      </c>
      <c s="26">
        <v>565.455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51">
      <c r="A49" s="30" t="s">
        <v>42</v>
      </c>
      <c r="E49" s="31" t="s">
        <v>416</v>
      </c>
    </row>
    <row r="50" spans="1:5" ht="51">
      <c r="A50" t="s">
        <v>44</v>
      </c>
      <c r="E50" s="29" t="s">
        <v>232</v>
      </c>
    </row>
    <row r="51" spans="1:16" ht="12.75">
      <c r="A51" s="19" t="s">
        <v>35</v>
      </c>
      <c s="23" t="s">
        <v>75</v>
      </c>
      <c s="23" t="s">
        <v>244</v>
      </c>
      <c s="19" t="s">
        <v>55</v>
      </c>
      <c s="24" t="s">
        <v>245</v>
      </c>
      <c s="25" t="s">
        <v>107</v>
      </c>
      <c s="26">
        <v>565.455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</v>
      </c>
    </row>
    <row r="53" spans="1:5" ht="38.25">
      <c r="A53" s="30" t="s">
        <v>42</v>
      </c>
      <c r="E53" s="31" t="s">
        <v>417</v>
      </c>
    </row>
    <row r="54" spans="1:5" ht="140.25">
      <c r="A54" t="s">
        <v>44</v>
      </c>
      <c r="E54" s="29" t="s">
        <v>247</v>
      </c>
    </row>
    <row r="55" spans="1:16" ht="12.75">
      <c r="A55" s="19" t="s">
        <v>35</v>
      </c>
      <c s="23" t="s">
        <v>79</v>
      </c>
      <c s="23" t="s">
        <v>249</v>
      </c>
      <c s="19" t="s">
        <v>55</v>
      </c>
      <c s="24" t="s">
        <v>250</v>
      </c>
      <c s="25" t="s">
        <v>107</v>
      </c>
      <c s="26">
        <v>398.455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55</v>
      </c>
    </row>
    <row r="57" spans="1:5" ht="25.5">
      <c r="A57" s="30" t="s">
        <v>42</v>
      </c>
      <c r="E57" s="31" t="s">
        <v>418</v>
      </c>
    </row>
    <row r="58" spans="1:5" ht="140.25">
      <c r="A58" t="s">
        <v>44</v>
      </c>
      <c r="E58" s="29" t="s">
        <v>247</v>
      </c>
    </row>
    <row r="59" spans="1:16" ht="12.75">
      <c r="A59" s="19" t="s">
        <v>35</v>
      </c>
      <c s="23" t="s">
        <v>83</v>
      </c>
      <c s="23" t="s">
        <v>253</v>
      </c>
      <c s="19" t="s">
        <v>55</v>
      </c>
      <c s="24" t="s">
        <v>254</v>
      </c>
      <c s="25" t="s">
        <v>112</v>
      </c>
      <c s="26">
        <v>59.768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55</v>
      </c>
    </row>
    <row r="61" spans="1:5" ht="63.75">
      <c r="A61" s="30" t="s">
        <v>42</v>
      </c>
      <c r="E61" s="31" t="s">
        <v>419</v>
      </c>
    </row>
    <row r="62" spans="1:5" ht="140.25">
      <c r="A62" t="s">
        <v>44</v>
      </c>
      <c r="E62" s="29" t="s">
        <v>247</v>
      </c>
    </row>
    <row r="63" spans="1:16" ht="12.75">
      <c r="A63" s="19" t="s">
        <v>35</v>
      </c>
      <c s="23" t="s">
        <v>89</v>
      </c>
      <c s="23" t="s">
        <v>420</v>
      </c>
      <c s="19" t="s">
        <v>55</v>
      </c>
      <c s="24" t="s">
        <v>421</v>
      </c>
      <c s="25" t="s">
        <v>107</v>
      </c>
      <c s="26">
        <v>167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55</v>
      </c>
    </row>
    <row r="65" spans="1:5" ht="38.25">
      <c r="A65" s="30" t="s">
        <v>42</v>
      </c>
      <c r="E65" s="31" t="s">
        <v>422</v>
      </c>
    </row>
    <row r="66" spans="1:5" ht="140.25">
      <c r="A66" t="s">
        <v>44</v>
      </c>
      <c r="E66" s="29" t="s">
        <v>247</v>
      </c>
    </row>
    <row r="67" spans="1:16" ht="12.75">
      <c r="A67" s="19" t="s">
        <v>35</v>
      </c>
      <c s="23" t="s">
        <v>151</v>
      </c>
      <c s="23" t="s">
        <v>423</v>
      </c>
      <c s="19" t="s">
        <v>55</v>
      </c>
      <c s="24" t="s">
        <v>424</v>
      </c>
      <c s="25" t="s">
        <v>107</v>
      </c>
      <c s="26">
        <v>8.55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55</v>
      </c>
    </row>
    <row r="69" spans="1:5" ht="102">
      <c r="A69" s="30" t="s">
        <v>42</v>
      </c>
      <c r="E69" s="31" t="s">
        <v>425</v>
      </c>
    </row>
    <row r="70" spans="1:5" ht="153">
      <c r="A70" t="s">
        <v>44</v>
      </c>
      <c r="E70" s="29" t="s">
        <v>426</v>
      </c>
    </row>
    <row r="71" spans="1:18" ht="12.75" customHeight="1">
      <c r="A71" s="5" t="s">
        <v>33</v>
      </c>
      <c s="5"/>
      <c s="35" t="s">
        <v>64</v>
      </c>
      <c s="5"/>
      <c s="21" t="s">
        <v>267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9" t="s">
        <v>35</v>
      </c>
      <c s="23" t="s">
        <v>153</v>
      </c>
      <c s="23" t="s">
        <v>427</v>
      </c>
      <c s="19" t="s">
        <v>55</v>
      </c>
      <c s="24" t="s">
        <v>428</v>
      </c>
      <c s="25" t="s">
        <v>73</v>
      </c>
      <c s="26">
        <v>3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187</v>
      </c>
    </row>
    <row r="75" spans="1:5" ht="25.5">
      <c r="A75" t="s">
        <v>44</v>
      </c>
      <c r="E75" s="29" t="s">
        <v>429</v>
      </c>
    </row>
    <row r="76" spans="1:18" ht="12.75" customHeight="1">
      <c r="A76" s="5" t="s">
        <v>33</v>
      </c>
      <c s="5"/>
      <c s="35" t="s">
        <v>30</v>
      </c>
      <c s="5"/>
      <c s="21" t="s">
        <v>297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9" t="s">
        <v>35</v>
      </c>
      <c s="23" t="s">
        <v>158</v>
      </c>
      <c s="23" t="s">
        <v>381</v>
      </c>
      <c s="19" t="s">
        <v>55</v>
      </c>
      <c s="24" t="s">
        <v>382</v>
      </c>
      <c s="25" t="s">
        <v>39</v>
      </c>
      <c s="26">
        <v>40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55</v>
      </c>
    </row>
    <row r="79" spans="1:5" ht="25.5">
      <c r="A79" s="30" t="s">
        <v>42</v>
      </c>
      <c r="E79" s="31" t="s">
        <v>430</v>
      </c>
    </row>
    <row r="80" spans="1:5" ht="25.5">
      <c r="A80" t="s">
        <v>44</v>
      </c>
      <c r="E80" s="29" t="s">
        <v>379</v>
      </c>
    </row>
    <row r="81" spans="1:16" ht="12.75">
      <c r="A81" s="19" t="s">
        <v>35</v>
      </c>
      <c s="23" t="s">
        <v>163</v>
      </c>
      <c s="23" t="s">
        <v>385</v>
      </c>
      <c s="19" t="s">
        <v>55</v>
      </c>
      <c s="24" t="s">
        <v>386</v>
      </c>
      <c s="25" t="s">
        <v>39</v>
      </c>
      <c s="26">
        <v>40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387</v>
      </c>
    </row>
    <row r="83" spans="1:5" ht="25.5">
      <c r="A83" s="30" t="s">
        <v>42</v>
      </c>
      <c r="E83" s="31" t="s">
        <v>430</v>
      </c>
    </row>
    <row r="84" spans="1:5" ht="38.25">
      <c r="A84" t="s">
        <v>44</v>
      </c>
      <c r="E84" s="29" t="s">
        <v>389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431</v>
      </c>
      <c s="32">
        <f>0+I8+I13+I22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431</v>
      </c>
      <c s="5"/>
      <c s="14" t="s">
        <v>432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104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433</v>
      </c>
      <c s="19" t="s">
        <v>55</v>
      </c>
      <c s="24" t="s">
        <v>434</v>
      </c>
      <c s="25" t="s">
        <v>112</v>
      </c>
      <c s="26">
        <v>57.151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65.75">
      <c r="A11" s="30" t="s">
        <v>42</v>
      </c>
      <c r="E11" s="31" t="s">
        <v>435</v>
      </c>
    </row>
    <row r="12" spans="1:5" ht="255">
      <c r="A12" t="s">
        <v>44</v>
      </c>
      <c r="E12" s="29" t="s">
        <v>436</v>
      </c>
    </row>
    <row r="13" spans="1:18" ht="12.75" customHeight="1">
      <c r="A13" s="5" t="s">
        <v>33</v>
      </c>
      <c s="5"/>
      <c s="35" t="s">
        <v>25</v>
      </c>
      <c s="5"/>
      <c s="21" t="s">
        <v>212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9" t="s">
        <v>35</v>
      </c>
      <c s="23" t="s">
        <v>13</v>
      </c>
      <c s="23" t="s">
        <v>437</v>
      </c>
      <c s="19" t="s">
        <v>55</v>
      </c>
      <c s="24" t="s">
        <v>438</v>
      </c>
      <c s="25" t="s">
        <v>112</v>
      </c>
      <c s="26">
        <v>43.62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55</v>
      </c>
    </row>
    <row r="16" spans="1:5" ht="51">
      <c r="A16" s="30" t="s">
        <v>42</v>
      </c>
      <c r="E16" s="31" t="s">
        <v>439</v>
      </c>
    </row>
    <row r="17" spans="1:5" ht="51">
      <c r="A17" t="s">
        <v>44</v>
      </c>
      <c r="E17" s="29" t="s">
        <v>217</v>
      </c>
    </row>
    <row r="18" spans="1:16" ht="12.75">
      <c r="A18" s="19" t="s">
        <v>35</v>
      </c>
      <c s="23" t="s">
        <v>12</v>
      </c>
      <c s="23" t="s">
        <v>440</v>
      </c>
      <c s="19" t="s">
        <v>55</v>
      </c>
      <c s="24" t="s">
        <v>441</v>
      </c>
      <c s="25" t="s">
        <v>107</v>
      </c>
      <c s="26">
        <v>109.05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38.25">
      <c r="A20" s="30" t="s">
        <v>42</v>
      </c>
      <c r="E20" s="31" t="s">
        <v>442</v>
      </c>
    </row>
    <row r="21" spans="1:5" ht="89.25">
      <c r="A21" t="s">
        <v>44</v>
      </c>
      <c r="E21" s="29" t="s">
        <v>443</v>
      </c>
    </row>
    <row r="22" spans="1:18" ht="12.75" customHeight="1">
      <c r="A22" s="5" t="s">
        <v>33</v>
      </c>
      <c s="5"/>
      <c s="35" t="s">
        <v>64</v>
      </c>
      <c s="5"/>
      <c s="21" t="s">
        <v>267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12.75">
      <c r="A23" s="19" t="s">
        <v>35</v>
      </c>
      <c s="23" t="s">
        <v>23</v>
      </c>
      <c s="23" t="s">
        <v>444</v>
      </c>
      <c s="19" t="s">
        <v>445</v>
      </c>
      <c s="24" t="s">
        <v>446</v>
      </c>
      <c s="25" t="s">
        <v>73</v>
      </c>
      <c s="26">
        <v>7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55</v>
      </c>
    </row>
    <row r="25" spans="1:5" ht="38.25">
      <c r="A25" s="30" t="s">
        <v>42</v>
      </c>
      <c r="E25" s="31" t="s">
        <v>447</v>
      </c>
    </row>
    <row r="26" spans="1:5" ht="25.5">
      <c r="A26" t="s">
        <v>44</v>
      </c>
      <c r="E26" s="29" t="s">
        <v>429</v>
      </c>
    </row>
    <row r="27" spans="1:16" ht="12.75">
      <c r="A27" s="19" t="s">
        <v>35</v>
      </c>
      <c s="23" t="s">
        <v>25</v>
      </c>
      <c s="23" t="s">
        <v>427</v>
      </c>
      <c s="19" t="s">
        <v>55</v>
      </c>
      <c s="24" t="s">
        <v>428</v>
      </c>
      <c s="25" t="s">
        <v>73</v>
      </c>
      <c s="26">
        <v>10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55</v>
      </c>
    </row>
    <row r="29" spans="1:5" ht="12.75">
      <c r="A29" s="30" t="s">
        <v>42</v>
      </c>
      <c r="E29" s="31" t="s">
        <v>187</v>
      </c>
    </row>
    <row r="30" spans="1:5" ht="25.5">
      <c r="A30" t="s">
        <v>44</v>
      </c>
      <c r="E30" s="29" t="s">
        <v>429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0+O8+O61+O146+O183+O204+O241+O286+O315+O324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448</v>
      </c>
      <c s="32">
        <f>0+I8+I61+I146+I183+I204+I241+I286+I315+I324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448</v>
      </c>
      <c s="5"/>
      <c s="14" t="s">
        <v>449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616.608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53">
      <c r="A11" s="30" t="s">
        <v>42</v>
      </c>
      <c r="E11" s="31" t="s">
        <v>450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100.348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451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452</v>
      </c>
      <c s="19" t="s">
        <v>55</v>
      </c>
      <c s="24" t="s">
        <v>453</v>
      </c>
      <c s="25" t="s">
        <v>97</v>
      </c>
      <c s="26">
        <v>45.474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51">
      <c r="A19" s="30" t="s">
        <v>42</v>
      </c>
      <c r="E19" s="31" t="s">
        <v>454</v>
      </c>
    </row>
    <row r="20" spans="1:5" ht="140.25">
      <c r="A20" t="s">
        <v>44</v>
      </c>
      <c r="E20" s="29" t="s">
        <v>99</v>
      </c>
    </row>
    <row r="21" spans="1:16" ht="12.75">
      <c r="A21" s="19" t="s">
        <v>35</v>
      </c>
      <c s="23" t="s">
        <v>23</v>
      </c>
      <c s="23" t="s">
        <v>36</v>
      </c>
      <c s="19" t="s">
        <v>55</v>
      </c>
      <c s="24" t="s">
        <v>38</v>
      </c>
      <c s="25" t="s">
        <v>57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455</v>
      </c>
    </row>
    <row r="23" spans="1:5" ht="12.75">
      <c r="A23" s="30" t="s">
        <v>42</v>
      </c>
      <c r="E23" s="31" t="s">
        <v>456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60</v>
      </c>
      <c s="19" t="s">
        <v>55</v>
      </c>
      <c s="24" t="s">
        <v>61</v>
      </c>
      <c s="25" t="s">
        <v>57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457</v>
      </c>
    </row>
    <row r="27" spans="1:5" ht="12.75">
      <c r="A27" s="30" t="s">
        <v>42</v>
      </c>
      <c r="E27" s="31" t="s">
        <v>55</v>
      </c>
    </row>
    <row r="28" spans="1:5" ht="38.25">
      <c r="A28" t="s">
        <v>44</v>
      </c>
      <c r="E28" s="29" t="s">
        <v>458</v>
      </c>
    </row>
    <row r="29" spans="1:16" ht="12.75">
      <c r="A29" s="19" t="s">
        <v>35</v>
      </c>
      <c s="23" t="s">
        <v>27</v>
      </c>
      <c s="23" t="s">
        <v>459</v>
      </c>
      <c s="19" t="s">
        <v>55</v>
      </c>
      <c s="24" t="s">
        <v>460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461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462</v>
      </c>
    </row>
    <row r="33" spans="1:16" ht="12.75">
      <c r="A33" s="19" t="s">
        <v>35</v>
      </c>
      <c s="23" t="s">
        <v>59</v>
      </c>
      <c s="23" t="s">
        <v>463</v>
      </c>
      <c s="19" t="s">
        <v>55</v>
      </c>
      <c s="24" t="s">
        <v>464</v>
      </c>
      <c s="25" t="s">
        <v>73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465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462</v>
      </c>
    </row>
    <row r="37" spans="1:16" ht="12.75">
      <c r="A37" s="19" t="s">
        <v>35</v>
      </c>
      <c s="23" t="s">
        <v>64</v>
      </c>
      <c s="23" t="s">
        <v>80</v>
      </c>
      <c s="19" t="s">
        <v>55</v>
      </c>
      <c s="24" t="s">
        <v>81</v>
      </c>
      <c s="25" t="s">
        <v>57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466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462</v>
      </c>
    </row>
    <row r="41" spans="1:16" ht="12.75">
      <c r="A41" s="19" t="s">
        <v>35</v>
      </c>
      <c s="23" t="s">
        <v>30</v>
      </c>
      <c s="23" t="s">
        <v>467</v>
      </c>
      <c s="19" t="s">
        <v>55</v>
      </c>
      <c s="24" t="s">
        <v>468</v>
      </c>
      <c s="25" t="s">
        <v>57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469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462</v>
      </c>
    </row>
    <row r="45" spans="1:16" ht="12.75">
      <c r="A45" s="19" t="s">
        <v>35</v>
      </c>
      <c s="23" t="s">
        <v>32</v>
      </c>
      <c s="23" t="s">
        <v>470</v>
      </c>
      <c s="19" t="s">
        <v>55</v>
      </c>
      <c s="24" t="s">
        <v>471</v>
      </c>
      <c s="25" t="s">
        <v>57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472</v>
      </c>
    </row>
    <row r="47" spans="1:5" ht="12.75">
      <c r="A47" s="30" t="s">
        <v>42</v>
      </c>
      <c r="E47" s="31" t="s">
        <v>55</v>
      </c>
    </row>
    <row r="48" spans="1:5" ht="63.75">
      <c r="A48" t="s">
        <v>44</v>
      </c>
      <c r="E48" s="29" t="s">
        <v>473</v>
      </c>
    </row>
    <row r="49" spans="1:16" ht="12.75">
      <c r="A49" s="19" t="s">
        <v>35</v>
      </c>
      <c s="23" t="s">
        <v>75</v>
      </c>
      <c s="23" t="s">
        <v>474</v>
      </c>
      <c s="19" t="s">
        <v>55</v>
      </c>
      <c s="24" t="s">
        <v>475</v>
      </c>
      <c s="25" t="s">
        <v>73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476</v>
      </c>
    </row>
    <row r="51" spans="1:5" ht="12.75">
      <c r="A51" s="30" t="s">
        <v>42</v>
      </c>
      <c r="E51" s="31" t="s">
        <v>55</v>
      </c>
    </row>
    <row r="52" spans="1:5" ht="51">
      <c r="A52" t="s">
        <v>44</v>
      </c>
      <c r="E52" s="29" t="s">
        <v>477</v>
      </c>
    </row>
    <row r="53" spans="1:16" ht="12.75">
      <c r="A53" s="19" t="s">
        <v>35</v>
      </c>
      <c s="23" t="s">
        <v>79</v>
      </c>
      <c s="23" t="s">
        <v>478</v>
      </c>
      <c s="19" t="s">
        <v>55</v>
      </c>
      <c s="24" t="s">
        <v>479</v>
      </c>
      <c s="25" t="s">
        <v>57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480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481</v>
      </c>
    </row>
    <row r="57" spans="1:16" ht="12.75">
      <c r="A57" s="19" t="s">
        <v>35</v>
      </c>
      <c s="23" t="s">
        <v>83</v>
      </c>
      <c s="23" t="s">
        <v>482</v>
      </c>
      <c s="19" t="s">
        <v>55</v>
      </c>
      <c s="24" t="s">
        <v>483</v>
      </c>
      <c s="25" t="s">
        <v>57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63.75">
      <c r="A58" s="28" t="s">
        <v>40</v>
      </c>
      <c r="E58" s="29" t="s">
        <v>484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481</v>
      </c>
    </row>
    <row r="61" spans="1:18" ht="12.75" customHeight="1">
      <c r="A61" s="5" t="s">
        <v>33</v>
      </c>
      <c s="5"/>
      <c s="35" t="s">
        <v>19</v>
      </c>
      <c s="5"/>
      <c s="21" t="s">
        <v>104</v>
      </c>
      <c s="5"/>
      <c s="5"/>
      <c s="5"/>
      <c s="36">
        <f>0+Q61</f>
      </c>
      <c r="O61">
        <f>0+R61</f>
      </c>
      <c r="Q61">
        <f>0+I62+I66+I70+I74+I78+I82+I86+I90+I94+I98+I102+I106+I110+I114+I118+I122+I126+I130+I134+I138+I142</f>
      </c>
      <c>
        <f>0+O62+O66+O70+O74+O78+O82+O86+O90+O94+O98+O102+O106+O110+O114+O118+O122+O126+O130+O134+O138+O142</f>
      </c>
    </row>
    <row r="62" spans="1:16" ht="12.75">
      <c r="A62" s="19" t="s">
        <v>35</v>
      </c>
      <c s="23" t="s">
        <v>89</v>
      </c>
      <c s="23" t="s">
        <v>110</v>
      </c>
      <c s="19" t="s">
        <v>55</v>
      </c>
      <c s="24" t="s">
        <v>111</v>
      </c>
      <c s="25" t="s">
        <v>112</v>
      </c>
      <c s="26">
        <v>27.72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485</v>
      </c>
    </row>
    <row r="64" spans="1:5" ht="63.75">
      <c r="A64" s="30" t="s">
        <v>42</v>
      </c>
      <c r="E64" s="31" t="s">
        <v>486</v>
      </c>
    </row>
    <row r="65" spans="1:5" ht="63.75">
      <c r="A65" t="s">
        <v>44</v>
      </c>
      <c r="E65" s="29" t="s">
        <v>114</v>
      </c>
    </row>
    <row r="66" spans="1:16" ht="25.5">
      <c r="A66" s="19" t="s">
        <v>35</v>
      </c>
      <c s="23" t="s">
        <v>151</v>
      </c>
      <c s="23" t="s">
        <v>115</v>
      </c>
      <c s="19" t="s">
        <v>55</v>
      </c>
      <c s="24" t="s">
        <v>116</v>
      </c>
      <c s="25" t="s">
        <v>112</v>
      </c>
      <c s="26">
        <v>33.936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487</v>
      </c>
    </row>
    <row r="68" spans="1:5" ht="25.5">
      <c r="A68" s="30" t="s">
        <v>42</v>
      </c>
      <c r="E68" s="31" t="s">
        <v>488</v>
      </c>
    </row>
    <row r="69" spans="1:5" ht="63.75">
      <c r="A69" t="s">
        <v>44</v>
      </c>
      <c r="E69" s="29" t="s">
        <v>114</v>
      </c>
    </row>
    <row r="70" spans="1:16" ht="12.75">
      <c r="A70" s="19" t="s">
        <v>35</v>
      </c>
      <c s="23" t="s">
        <v>153</v>
      </c>
      <c s="23" t="s">
        <v>122</v>
      </c>
      <c s="19" t="s">
        <v>55</v>
      </c>
      <c s="24" t="s">
        <v>123</v>
      </c>
      <c s="25" t="s">
        <v>39</v>
      </c>
      <c s="26">
        <v>15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12.75">
      <c r="A72" s="30" t="s">
        <v>42</v>
      </c>
      <c r="E72" s="31" t="s">
        <v>489</v>
      </c>
    </row>
    <row r="73" spans="1:5" ht="63.75">
      <c r="A73" t="s">
        <v>44</v>
      </c>
      <c r="E73" s="29" t="s">
        <v>114</v>
      </c>
    </row>
    <row r="74" spans="1:16" ht="25.5">
      <c r="A74" s="19" t="s">
        <v>35</v>
      </c>
      <c s="23" t="s">
        <v>158</v>
      </c>
      <c s="23" t="s">
        <v>490</v>
      </c>
      <c s="19" t="s">
        <v>55</v>
      </c>
      <c s="24" t="s">
        <v>491</v>
      </c>
      <c s="25" t="s">
        <v>112</v>
      </c>
      <c s="26">
        <v>16.968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127</v>
      </c>
    </row>
    <row r="76" spans="1:5" ht="25.5">
      <c r="A76" s="30" t="s">
        <v>42</v>
      </c>
      <c r="E76" s="31" t="s">
        <v>492</v>
      </c>
    </row>
    <row r="77" spans="1:5" ht="63.75">
      <c r="A77" t="s">
        <v>44</v>
      </c>
      <c r="E77" s="29" t="s">
        <v>114</v>
      </c>
    </row>
    <row r="78" spans="1:16" ht="12.75">
      <c r="A78" s="19" t="s">
        <v>35</v>
      </c>
      <c s="23" t="s">
        <v>163</v>
      </c>
      <c s="23" t="s">
        <v>493</v>
      </c>
      <c s="19" t="s">
        <v>55</v>
      </c>
      <c s="24" t="s">
        <v>494</v>
      </c>
      <c s="25" t="s">
        <v>39</v>
      </c>
      <c s="26">
        <v>12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25.5">
      <c r="A80" s="30" t="s">
        <v>42</v>
      </c>
      <c r="E80" s="31" t="s">
        <v>495</v>
      </c>
    </row>
    <row r="81" spans="1:5" ht="25.5">
      <c r="A81" t="s">
        <v>44</v>
      </c>
      <c r="E81" s="29" t="s">
        <v>496</v>
      </c>
    </row>
    <row r="82" spans="1:16" ht="12.75">
      <c r="A82" s="19" t="s">
        <v>35</v>
      </c>
      <c s="23" t="s">
        <v>165</v>
      </c>
      <c s="23" t="s">
        <v>497</v>
      </c>
      <c s="19" t="s">
        <v>55</v>
      </c>
      <c s="24" t="s">
        <v>498</v>
      </c>
      <c s="25" t="s">
        <v>499</v>
      </c>
      <c s="26">
        <v>960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12.75">
      <c r="A84" s="30" t="s">
        <v>42</v>
      </c>
      <c r="E84" s="31" t="s">
        <v>500</v>
      </c>
    </row>
    <row r="85" spans="1:5" ht="38.25">
      <c r="A85" t="s">
        <v>44</v>
      </c>
      <c r="E85" s="29" t="s">
        <v>501</v>
      </c>
    </row>
    <row r="86" spans="1:16" ht="12.75">
      <c r="A86" s="19" t="s">
        <v>35</v>
      </c>
      <c s="23" t="s">
        <v>167</v>
      </c>
      <c s="23" t="s">
        <v>502</v>
      </c>
      <c s="19" t="s">
        <v>55</v>
      </c>
      <c s="24" t="s">
        <v>503</v>
      </c>
      <c s="25" t="s">
        <v>39</v>
      </c>
      <c s="26">
        <v>28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.75">
      <c r="A88" s="30" t="s">
        <v>42</v>
      </c>
      <c r="E88" s="31" t="s">
        <v>504</v>
      </c>
    </row>
    <row r="89" spans="1:5" ht="38.25">
      <c r="A89" t="s">
        <v>44</v>
      </c>
      <c r="E89" s="29" t="s">
        <v>505</v>
      </c>
    </row>
    <row r="90" spans="1:16" ht="12.75">
      <c r="A90" s="19" t="s">
        <v>35</v>
      </c>
      <c s="23" t="s">
        <v>172</v>
      </c>
      <c s="23" t="s">
        <v>506</v>
      </c>
      <c s="19" t="s">
        <v>55</v>
      </c>
      <c s="24" t="s">
        <v>507</v>
      </c>
      <c s="25" t="s">
        <v>112</v>
      </c>
      <c s="26">
        <v>9.6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508</v>
      </c>
    </row>
    <row r="92" spans="1:5" ht="12.75">
      <c r="A92" s="30" t="s">
        <v>42</v>
      </c>
      <c r="E92" s="31" t="s">
        <v>509</v>
      </c>
    </row>
    <row r="93" spans="1:5" ht="38.25">
      <c r="A93" t="s">
        <v>44</v>
      </c>
      <c r="E93" s="29" t="s">
        <v>510</v>
      </c>
    </row>
    <row r="94" spans="1:16" ht="12.75">
      <c r="A94" s="19" t="s">
        <v>35</v>
      </c>
      <c s="23" t="s">
        <v>174</v>
      </c>
      <c s="23" t="s">
        <v>133</v>
      </c>
      <c s="19" t="s">
        <v>46</v>
      </c>
      <c s="24" t="s">
        <v>134</v>
      </c>
      <c s="25" t="s">
        <v>112</v>
      </c>
      <c s="26">
        <v>295.749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55</v>
      </c>
    </row>
    <row r="96" spans="1:5" ht="153">
      <c r="A96" s="30" t="s">
        <v>42</v>
      </c>
      <c r="E96" s="31" t="s">
        <v>511</v>
      </c>
    </row>
    <row r="97" spans="1:5" ht="306">
      <c r="A97" t="s">
        <v>44</v>
      </c>
      <c r="E97" s="29" t="s">
        <v>512</v>
      </c>
    </row>
    <row r="98" spans="1:16" ht="12.75">
      <c r="A98" s="19" t="s">
        <v>35</v>
      </c>
      <c s="23" t="s">
        <v>180</v>
      </c>
      <c s="23" t="s">
        <v>513</v>
      </c>
      <c s="19" t="s">
        <v>37</v>
      </c>
      <c s="24" t="s">
        <v>134</v>
      </c>
      <c s="25" t="s">
        <v>112</v>
      </c>
      <c s="26">
        <v>43.04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76.5">
      <c r="A100" s="30" t="s">
        <v>42</v>
      </c>
      <c r="E100" s="31" t="s">
        <v>514</v>
      </c>
    </row>
    <row r="101" spans="1:5" ht="306">
      <c r="A101" t="s">
        <v>44</v>
      </c>
      <c r="E101" s="29" t="s">
        <v>512</v>
      </c>
    </row>
    <row r="102" spans="1:16" ht="12.75">
      <c r="A102" s="19" t="s">
        <v>35</v>
      </c>
      <c s="23" t="s">
        <v>184</v>
      </c>
      <c s="23" t="s">
        <v>515</v>
      </c>
      <c s="19" t="s">
        <v>55</v>
      </c>
      <c s="24" t="s">
        <v>516</v>
      </c>
      <c s="25" t="s">
        <v>112</v>
      </c>
      <c s="26">
        <v>9.6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517</v>
      </c>
    </row>
    <row r="104" spans="1:5" ht="63.75">
      <c r="A104" s="30" t="s">
        <v>42</v>
      </c>
      <c r="E104" s="31" t="s">
        <v>518</v>
      </c>
    </row>
    <row r="105" spans="1:5" ht="63.75">
      <c r="A105" t="s">
        <v>44</v>
      </c>
      <c r="E105" s="29" t="s">
        <v>519</v>
      </c>
    </row>
    <row r="106" spans="1:16" ht="12.75">
      <c r="A106" s="19" t="s">
        <v>35</v>
      </c>
      <c s="23" t="s">
        <v>190</v>
      </c>
      <c s="23" t="s">
        <v>520</v>
      </c>
      <c s="19" t="s">
        <v>55</v>
      </c>
      <c s="24" t="s">
        <v>145</v>
      </c>
      <c s="25" t="s">
        <v>112</v>
      </c>
      <c s="26">
        <v>274.101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51">
      <c r="A107" s="28" t="s">
        <v>40</v>
      </c>
      <c r="E107" s="29" t="s">
        <v>521</v>
      </c>
    </row>
    <row r="108" spans="1:5" ht="127.5">
      <c r="A108" s="30" t="s">
        <v>42</v>
      </c>
      <c r="E108" s="31" t="s">
        <v>522</v>
      </c>
    </row>
    <row r="109" spans="1:5" ht="318.75">
      <c r="A109" t="s">
        <v>44</v>
      </c>
      <c r="E109" s="29" t="s">
        <v>523</v>
      </c>
    </row>
    <row r="110" spans="1:16" ht="12.75">
      <c r="A110" s="19" t="s">
        <v>35</v>
      </c>
      <c s="23" t="s">
        <v>195</v>
      </c>
      <c s="23" t="s">
        <v>148</v>
      </c>
      <c s="19" t="s">
        <v>55</v>
      </c>
      <c s="24" t="s">
        <v>149</v>
      </c>
      <c s="25" t="s">
        <v>112</v>
      </c>
      <c s="26">
        <v>2.477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51">
      <c r="A111" s="28" t="s">
        <v>40</v>
      </c>
      <c r="E111" s="29" t="s">
        <v>521</v>
      </c>
    </row>
    <row r="112" spans="1:5" ht="63.75">
      <c r="A112" s="30" t="s">
        <v>42</v>
      </c>
      <c r="E112" s="31" t="s">
        <v>524</v>
      </c>
    </row>
    <row r="113" spans="1:5" ht="318.75">
      <c r="A113" t="s">
        <v>44</v>
      </c>
      <c r="E113" s="29" t="s">
        <v>523</v>
      </c>
    </row>
    <row r="114" spans="1:16" ht="12.75">
      <c r="A114" s="19" t="s">
        <v>35</v>
      </c>
      <c s="23" t="s">
        <v>200</v>
      </c>
      <c s="23" t="s">
        <v>154</v>
      </c>
      <c s="19" t="s">
        <v>55</v>
      </c>
      <c s="24" t="s">
        <v>155</v>
      </c>
      <c s="25" t="s">
        <v>112</v>
      </c>
      <c s="26">
        <v>304.853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525</v>
      </c>
    </row>
    <row r="116" spans="1:5" ht="114.75">
      <c r="A116" s="30" t="s">
        <v>42</v>
      </c>
      <c r="E116" s="31" t="s">
        <v>526</v>
      </c>
    </row>
    <row r="117" spans="1:5" ht="191.25">
      <c r="A117" t="s">
        <v>44</v>
      </c>
      <c r="E117" s="29" t="s">
        <v>527</v>
      </c>
    </row>
    <row r="118" spans="1:16" ht="12.75">
      <c r="A118" s="19" t="s">
        <v>35</v>
      </c>
      <c s="23" t="s">
        <v>205</v>
      </c>
      <c s="23" t="s">
        <v>528</v>
      </c>
      <c s="19" t="s">
        <v>55</v>
      </c>
      <c s="24" t="s">
        <v>529</v>
      </c>
      <c s="25" t="s">
        <v>112</v>
      </c>
      <c s="26">
        <v>33.44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55</v>
      </c>
    </row>
    <row r="120" spans="1:5" ht="25.5">
      <c r="A120" s="30" t="s">
        <v>42</v>
      </c>
      <c r="E120" s="31" t="s">
        <v>530</v>
      </c>
    </row>
    <row r="121" spans="1:5" ht="280.5">
      <c r="A121" t="s">
        <v>44</v>
      </c>
      <c r="E121" s="29" t="s">
        <v>531</v>
      </c>
    </row>
    <row r="122" spans="1:16" ht="12.75">
      <c r="A122" s="19" t="s">
        <v>35</v>
      </c>
      <c s="23" t="s">
        <v>207</v>
      </c>
      <c s="23" t="s">
        <v>532</v>
      </c>
      <c s="19" t="s">
        <v>55</v>
      </c>
      <c s="24" t="s">
        <v>533</v>
      </c>
      <c s="25" t="s">
        <v>107</v>
      </c>
      <c s="26">
        <v>139.917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55</v>
      </c>
    </row>
    <row r="124" spans="1:5" ht="89.25">
      <c r="A124" s="30" t="s">
        <v>42</v>
      </c>
      <c r="E124" s="31" t="s">
        <v>534</v>
      </c>
    </row>
    <row r="125" spans="1:5" ht="25.5">
      <c r="A125" t="s">
        <v>44</v>
      </c>
      <c r="E125" s="29" t="s">
        <v>535</v>
      </c>
    </row>
    <row r="126" spans="1:16" ht="12.75">
      <c r="A126" s="19" t="s">
        <v>35</v>
      </c>
      <c s="23" t="s">
        <v>213</v>
      </c>
      <c s="23" t="s">
        <v>536</v>
      </c>
      <c s="19" t="s">
        <v>55</v>
      </c>
      <c s="24" t="s">
        <v>537</v>
      </c>
      <c s="25" t="s">
        <v>107</v>
      </c>
      <c s="26">
        <v>64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55</v>
      </c>
    </row>
    <row r="128" spans="1:5" ht="25.5">
      <c r="A128" s="30" t="s">
        <v>42</v>
      </c>
      <c r="E128" s="31" t="s">
        <v>538</v>
      </c>
    </row>
    <row r="129" spans="1:5" ht="12.75">
      <c r="A129" t="s">
        <v>44</v>
      </c>
      <c r="E129" s="29" t="s">
        <v>539</v>
      </c>
    </row>
    <row r="130" spans="1:16" ht="12.75">
      <c r="A130" s="19" t="s">
        <v>35</v>
      </c>
      <c s="23" t="s">
        <v>218</v>
      </c>
      <c s="23" t="s">
        <v>540</v>
      </c>
      <c s="19" t="s">
        <v>55</v>
      </c>
      <c s="24" t="s">
        <v>541</v>
      </c>
      <c s="25" t="s">
        <v>107</v>
      </c>
      <c s="26">
        <v>64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542</v>
      </c>
    </row>
    <row r="132" spans="1:5" ht="12.75">
      <c r="A132" s="30" t="s">
        <v>42</v>
      </c>
      <c r="E132" s="31" t="s">
        <v>543</v>
      </c>
    </row>
    <row r="133" spans="1:5" ht="38.25">
      <c r="A133" t="s">
        <v>44</v>
      </c>
      <c r="E133" s="29" t="s">
        <v>544</v>
      </c>
    </row>
    <row r="134" spans="1:16" ht="12.75">
      <c r="A134" s="19" t="s">
        <v>35</v>
      </c>
      <c s="23" t="s">
        <v>223</v>
      </c>
      <c s="23" t="s">
        <v>545</v>
      </c>
      <c s="19" t="s">
        <v>55</v>
      </c>
      <c s="24" t="s">
        <v>546</v>
      </c>
      <c s="25" t="s">
        <v>107</v>
      </c>
      <c s="26">
        <v>64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55</v>
      </c>
    </row>
    <row r="136" spans="1:5" ht="12.75">
      <c r="A136" s="30" t="s">
        <v>42</v>
      </c>
      <c r="E136" s="31" t="s">
        <v>543</v>
      </c>
    </row>
    <row r="137" spans="1:5" ht="25.5">
      <c r="A137" t="s">
        <v>44</v>
      </c>
      <c r="E137" s="29" t="s">
        <v>547</v>
      </c>
    </row>
    <row r="138" spans="1:16" ht="12.75">
      <c r="A138" s="19" t="s">
        <v>35</v>
      </c>
      <c s="23" t="s">
        <v>228</v>
      </c>
      <c s="23" t="s">
        <v>185</v>
      </c>
      <c s="19" t="s">
        <v>55</v>
      </c>
      <c s="24" t="s">
        <v>186</v>
      </c>
      <c s="25" t="s">
        <v>107</v>
      </c>
      <c s="26">
        <v>64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55</v>
      </c>
    </row>
    <row r="140" spans="1:5" ht="12.75">
      <c r="A140" s="30" t="s">
        <v>42</v>
      </c>
      <c r="E140" s="31" t="s">
        <v>543</v>
      </c>
    </row>
    <row r="141" spans="1:5" ht="38.25">
      <c r="A141" t="s">
        <v>44</v>
      </c>
      <c r="E141" s="29" t="s">
        <v>548</v>
      </c>
    </row>
    <row r="142" spans="1:16" ht="12.75">
      <c r="A142" s="19" t="s">
        <v>35</v>
      </c>
      <c s="23" t="s">
        <v>233</v>
      </c>
      <c s="23" t="s">
        <v>549</v>
      </c>
      <c s="19" t="s">
        <v>55</v>
      </c>
      <c s="24" t="s">
        <v>550</v>
      </c>
      <c s="25" t="s">
        <v>112</v>
      </c>
      <c s="26">
        <v>4.8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55</v>
      </c>
    </row>
    <row r="144" spans="1:5" ht="12.75">
      <c r="A144" s="30" t="s">
        <v>42</v>
      </c>
      <c r="E144" s="31" t="s">
        <v>551</v>
      </c>
    </row>
    <row r="145" spans="1:5" ht="38.25">
      <c r="A145" t="s">
        <v>44</v>
      </c>
      <c r="E145" s="29" t="s">
        <v>552</v>
      </c>
    </row>
    <row r="146" spans="1:18" ht="12.75" customHeight="1">
      <c r="A146" s="5" t="s">
        <v>33</v>
      </c>
      <c s="5"/>
      <c s="35" t="s">
        <v>13</v>
      </c>
      <c s="5"/>
      <c s="21" t="s">
        <v>189</v>
      </c>
      <c s="5"/>
      <c s="5"/>
      <c s="5"/>
      <c s="36">
        <f>0+Q146</f>
      </c>
      <c r="O146">
        <f>0+R146</f>
      </c>
      <c r="Q146">
        <f>0+I147+I151+I155+I159+I163+I167+I171+I175+I179</f>
      </c>
      <c>
        <f>0+O147+O151+O155+O159+O163+O167+O171+O175+O179</f>
      </c>
    </row>
    <row r="147" spans="1:16" ht="12.75">
      <c r="A147" s="19" t="s">
        <v>35</v>
      </c>
      <c s="23" t="s">
        <v>237</v>
      </c>
      <c s="23" t="s">
        <v>553</v>
      </c>
      <c s="19" t="s">
        <v>55</v>
      </c>
      <c s="24" t="s">
        <v>554</v>
      </c>
      <c s="25" t="s">
        <v>112</v>
      </c>
      <c s="26">
        <v>15.18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55</v>
      </c>
    </row>
    <row r="149" spans="1:5" ht="25.5">
      <c r="A149" s="30" t="s">
        <v>42</v>
      </c>
      <c r="E149" s="31" t="s">
        <v>555</v>
      </c>
    </row>
    <row r="150" spans="1:5" ht="38.25">
      <c r="A150" t="s">
        <v>44</v>
      </c>
      <c r="E150" s="29" t="s">
        <v>556</v>
      </c>
    </row>
    <row r="151" spans="1:16" ht="12.75">
      <c r="A151" s="19" t="s">
        <v>35</v>
      </c>
      <c s="23" t="s">
        <v>243</v>
      </c>
      <c s="23" t="s">
        <v>557</v>
      </c>
      <c s="19" t="s">
        <v>55</v>
      </c>
      <c s="24" t="s">
        <v>558</v>
      </c>
      <c s="25" t="s">
        <v>39</v>
      </c>
      <c s="26">
        <v>12.06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55</v>
      </c>
    </row>
    <row r="153" spans="1:5" ht="12.75">
      <c r="A153" s="30" t="s">
        <v>42</v>
      </c>
      <c r="E153" s="31" t="s">
        <v>559</v>
      </c>
    </row>
    <row r="154" spans="1:5" ht="165.75">
      <c r="A154" t="s">
        <v>44</v>
      </c>
      <c r="E154" s="29" t="s">
        <v>560</v>
      </c>
    </row>
    <row r="155" spans="1:16" ht="12.75">
      <c r="A155" s="19" t="s">
        <v>35</v>
      </c>
      <c s="23" t="s">
        <v>248</v>
      </c>
      <c s="23" t="s">
        <v>561</v>
      </c>
      <c s="19" t="s">
        <v>55</v>
      </c>
      <c s="24" t="s">
        <v>562</v>
      </c>
      <c s="25" t="s">
        <v>112</v>
      </c>
      <c s="26">
        <v>1.085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55</v>
      </c>
    </row>
    <row r="157" spans="1:5" ht="25.5">
      <c r="A157" s="30" t="s">
        <v>42</v>
      </c>
      <c r="E157" s="31" t="s">
        <v>563</v>
      </c>
    </row>
    <row r="158" spans="1:5" ht="51">
      <c r="A158" t="s">
        <v>44</v>
      </c>
      <c r="E158" s="29" t="s">
        <v>564</v>
      </c>
    </row>
    <row r="159" spans="1:16" ht="12.75">
      <c r="A159" s="19" t="s">
        <v>35</v>
      </c>
      <c s="23" t="s">
        <v>252</v>
      </c>
      <c s="23" t="s">
        <v>565</v>
      </c>
      <c s="19" t="s">
        <v>55</v>
      </c>
      <c s="24" t="s">
        <v>566</v>
      </c>
      <c s="25" t="s">
        <v>112</v>
      </c>
      <c s="26">
        <v>18.675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38.25">
      <c r="A160" s="28" t="s">
        <v>40</v>
      </c>
      <c r="E160" s="29" t="s">
        <v>567</v>
      </c>
    </row>
    <row r="161" spans="1:5" ht="12.75">
      <c r="A161" s="30" t="s">
        <v>42</v>
      </c>
      <c r="E161" s="31" t="s">
        <v>568</v>
      </c>
    </row>
    <row r="162" spans="1:5" ht="25.5">
      <c r="A162" t="s">
        <v>44</v>
      </c>
      <c r="E162" s="29" t="s">
        <v>569</v>
      </c>
    </row>
    <row r="163" spans="1:16" ht="12.75">
      <c r="A163" s="19" t="s">
        <v>35</v>
      </c>
      <c s="23" t="s">
        <v>256</v>
      </c>
      <c s="23" t="s">
        <v>570</v>
      </c>
      <c s="19" t="s">
        <v>55</v>
      </c>
      <c s="24" t="s">
        <v>571</v>
      </c>
      <c s="25" t="s">
        <v>39</v>
      </c>
      <c s="26">
        <v>8.6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55</v>
      </c>
    </row>
    <row r="165" spans="1:5" ht="25.5">
      <c r="A165" s="30" t="s">
        <v>42</v>
      </c>
      <c r="E165" s="31" t="s">
        <v>572</v>
      </c>
    </row>
    <row r="166" spans="1:5" ht="63.75">
      <c r="A166" t="s">
        <v>44</v>
      </c>
      <c r="E166" s="29" t="s">
        <v>573</v>
      </c>
    </row>
    <row r="167" spans="1:16" ht="12.75">
      <c r="A167" s="19" t="s">
        <v>35</v>
      </c>
      <c s="23" t="s">
        <v>262</v>
      </c>
      <c s="23" t="s">
        <v>574</v>
      </c>
      <c s="19" t="s">
        <v>55</v>
      </c>
      <c s="24" t="s">
        <v>575</v>
      </c>
      <c s="25" t="s">
        <v>112</v>
      </c>
      <c s="26">
        <v>20.09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55</v>
      </c>
    </row>
    <row r="169" spans="1:5" ht="178.5">
      <c r="A169" s="30" t="s">
        <v>42</v>
      </c>
      <c r="E169" s="31" t="s">
        <v>576</v>
      </c>
    </row>
    <row r="170" spans="1:5" ht="369.75">
      <c r="A170" t="s">
        <v>44</v>
      </c>
      <c r="E170" s="29" t="s">
        <v>577</v>
      </c>
    </row>
    <row r="171" spans="1:16" ht="12.75">
      <c r="A171" s="19" t="s">
        <v>35</v>
      </c>
      <c s="23" t="s">
        <v>268</v>
      </c>
      <c s="23" t="s">
        <v>578</v>
      </c>
      <c s="19" t="s">
        <v>55</v>
      </c>
      <c s="24" t="s">
        <v>579</v>
      </c>
      <c s="25" t="s">
        <v>97</v>
      </c>
      <c s="26">
        <v>3.014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55</v>
      </c>
    </row>
    <row r="173" spans="1:5" ht="12.75">
      <c r="A173" s="30" t="s">
        <v>42</v>
      </c>
      <c r="E173" s="31" t="s">
        <v>580</v>
      </c>
    </row>
    <row r="174" spans="1:5" ht="267.75">
      <c r="A174" t="s">
        <v>44</v>
      </c>
      <c r="E174" s="29" t="s">
        <v>581</v>
      </c>
    </row>
    <row r="175" spans="1:16" ht="12.75">
      <c r="A175" s="19" t="s">
        <v>35</v>
      </c>
      <c s="23" t="s">
        <v>273</v>
      </c>
      <c s="23" t="s">
        <v>582</v>
      </c>
      <c s="19" t="s">
        <v>55</v>
      </c>
      <c s="24" t="s">
        <v>583</v>
      </c>
      <c s="25" t="s">
        <v>107</v>
      </c>
      <c s="26">
        <v>115.776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55</v>
      </c>
    </row>
    <row r="177" spans="1:5" ht="25.5">
      <c r="A177" s="30" t="s">
        <v>42</v>
      </c>
      <c r="E177" s="31" t="s">
        <v>584</v>
      </c>
    </row>
    <row r="178" spans="1:5" ht="102">
      <c r="A178" t="s">
        <v>44</v>
      </c>
      <c r="E178" s="29" t="s">
        <v>585</v>
      </c>
    </row>
    <row r="179" spans="1:16" ht="12.75">
      <c r="A179" s="19" t="s">
        <v>35</v>
      </c>
      <c s="23" t="s">
        <v>278</v>
      </c>
      <c s="23" t="s">
        <v>586</v>
      </c>
      <c s="19" t="s">
        <v>55</v>
      </c>
      <c s="24" t="s">
        <v>587</v>
      </c>
      <c s="25" t="s">
        <v>107</v>
      </c>
      <c s="26">
        <v>57.888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588</v>
      </c>
    </row>
    <row r="181" spans="1:5" ht="12.75">
      <c r="A181" s="30" t="s">
        <v>42</v>
      </c>
      <c r="E181" s="31" t="s">
        <v>589</v>
      </c>
    </row>
    <row r="182" spans="1:5" ht="102">
      <c r="A182" t="s">
        <v>44</v>
      </c>
      <c r="E182" s="29" t="s">
        <v>590</v>
      </c>
    </row>
    <row r="183" spans="1:18" ht="12.75" customHeight="1">
      <c r="A183" s="5" t="s">
        <v>33</v>
      </c>
      <c s="5"/>
      <c s="35" t="s">
        <v>12</v>
      </c>
      <c s="5"/>
      <c s="21" t="s">
        <v>591</v>
      </c>
      <c s="5"/>
      <c s="5"/>
      <c s="5"/>
      <c s="36">
        <f>0+Q183</f>
      </c>
      <c r="O183">
        <f>0+R183</f>
      </c>
      <c r="Q183">
        <f>0+I184+I188+I192+I196+I200</f>
      </c>
      <c>
        <f>0+O184+O188+O192+O196+O200</f>
      </c>
    </row>
    <row r="184" spans="1:16" ht="12.75">
      <c r="A184" s="19" t="s">
        <v>35</v>
      </c>
      <c s="23" t="s">
        <v>283</v>
      </c>
      <c s="23" t="s">
        <v>592</v>
      </c>
      <c s="19" t="s">
        <v>55</v>
      </c>
      <c s="24" t="s">
        <v>593</v>
      </c>
      <c s="25" t="s">
        <v>594</v>
      </c>
      <c s="26">
        <v>258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595</v>
      </c>
    </row>
    <row r="186" spans="1:5" ht="63.75">
      <c r="A186" s="30" t="s">
        <v>42</v>
      </c>
      <c r="E186" s="31" t="s">
        <v>596</v>
      </c>
    </row>
    <row r="187" spans="1:5" ht="25.5">
      <c r="A187" t="s">
        <v>44</v>
      </c>
      <c r="E187" s="29" t="s">
        <v>597</v>
      </c>
    </row>
    <row r="188" spans="1:16" ht="12.75">
      <c r="A188" s="19" t="s">
        <v>35</v>
      </c>
      <c s="23" t="s">
        <v>288</v>
      </c>
      <c s="23" t="s">
        <v>598</v>
      </c>
      <c s="19" t="s">
        <v>55</v>
      </c>
      <c s="24" t="s">
        <v>599</v>
      </c>
      <c s="25" t="s">
        <v>112</v>
      </c>
      <c s="26">
        <v>6.045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600</v>
      </c>
    </row>
    <row r="190" spans="1:5" ht="89.25">
      <c r="A190" s="30" t="s">
        <v>42</v>
      </c>
      <c r="E190" s="31" t="s">
        <v>601</v>
      </c>
    </row>
    <row r="191" spans="1:5" ht="382.5">
      <c r="A191" t="s">
        <v>44</v>
      </c>
      <c r="E191" s="29" t="s">
        <v>602</v>
      </c>
    </row>
    <row r="192" spans="1:16" ht="12.75">
      <c r="A192" s="19" t="s">
        <v>35</v>
      </c>
      <c s="23" t="s">
        <v>292</v>
      </c>
      <c s="23" t="s">
        <v>603</v>
      </c>
      <c s="19" t="s">
        <v>55</v>
      </c>
      <c s="24" t="s">
        <v>604</v>
      </c>
      <c s="25" t="s">
        <v>97</v>
      </c>
      <c s="26">
        <v>1.088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55</v>
      </c>
    </row>
    <row r="194" spans="1:5" ht="12.75">
      <c r="A194" s="30" t="s">
        <v>42</v>
      </c>
      <c r="E194" s="31" t="s">
        <v>605</v>
      </c>
    </row>
    <row r="195" spans="1:5" ht="242.25">
      <c r="A195" t="s">
        <v>44</v>
      </c>
      <c r="E195" s="29" t="s">
        <v>606</v>
      </c>
    </row>
    <row r="196" spans="1:16" ht="12.75">
      <c r="A196" s="19" t="s">
        <v>35</v>
      </c>
      <c s="23" t="s">
        <v>298</v>
      </c>
      <c s="23" t="s">
        <v>607</v>
      </c>
      <c s="19" t="s">
        <v>55</v>
      </c>
      <c s="24" t="s">
        <v>608</v>
      </c>
      <c s="25" t="s">
        <v>112</v>
      </c>
      <c s="26">
        <v>26.54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609</v>
      </c>
    </row>
    <row r="198" spans="1:5" ht="127.5">
      <c r="A198" s="30" t="s">
        <v>42</v>
      </c>
      <c r="E198" s="31" t="s">
        <v>610</v>
      </c>
    </row>
    <row r="199" spans="1:5" ht="369.75">
      <c r="A199" t="s">
        <v>44</v>
      </c>
      <c r="E199" s="29" t="s">
        <v>611</v>
      </c>
    </row>
    <row r="200" spans="1:16" ht="12.75">
      <c r="A200" s="19" t="s">
        <v>35</v>
      </c>
      <c s="23" t="s">
        <v>303</v>
      </c>
      <c s="23" t="s">
        <v>612</v>
      </c>
      <c s="19" t="s">
        <v>55</v>
      </c>
      <c s="24" t="s">
        <v>613</v>
      </c>
      <c s="25" t="s">
        <v>97</v>
      </c>
      <c s="26">
        <v>5.043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55</v>
      </c>
    </row>
    <row r="202" spans="1:5" ht="12.75">
      <c r="A202" s="30" t="s">
        <v>42</v>
      </c>
      <c r="E202" s="31" t="s">
        <v>614</v>
      </c>
    </row>
    <row r="203" spans="1:5" ht="267.75">
      <c r="A203" t="s">
        <v>44</v>
      </c>
      <c r="E203" s="29" t="s">
        <v>581</v>
      </c>
    </row>
    <row r="204" spans="1:18" ht="12.75" customHeight="1">
      <c r="A204" s="5" t="s">
        <v>33</v>
      </c>
      <c s="5"/>
      <c s="35" t="s">
        <v>23</v>
      </c>
      <c s="5"/>
      <c s="21" t="s">
        <v>615</v>
      </c>
      <c s="5"/>
      <c s="5"/>
      <c s="5"/>
      <c s="36">
        <f>0+Q204</f>
      </c>
      <c r="O204">
        <f>0+R204</f>
      </c>
      <c r="Q204">
        <f>0+I205+I209+I213+I217+I221+I225+I229+I233+I237</f>
      </c>
      <c>
        <f>0+O205+O209+O213+O217+O221+O225+O229+O233+O237</f>
      </c>
    </row>
    <row r="205" spans="1:16" ht="12.75">
      <c r="A205" s="19" t="s">
        <v>35</v>
      </c>
      <c s="23" t="s">
        <v>309</v>
      </c>
      <c s="23" t="s">
        <v>616</v>
      </c>
      <c s="19" t="s">
        <v>55</v>
      </c>
      <c s="24" t="s">
        <v>617</v>
      </c>
      <c s="25" t="s">
        <v>112</v>
      </c>
      <c s="26">
        <v>11.127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618</v>
      </c>
    </row>
    <row r="207" spans="1:5" ht="38.25">
      <c r="A207" s="30" t="s">
        <v>42</v>
      </c>
      <c r="E207" s="31" t="s">
        <v>619</v>
      </c>
    </row>
    <row r="208" spans="1:5" ht="369.75">
      <c r="A208" t="s">
        <v>44</v>
      </c>
      <c r="E208" s="29" t="s">
        <v>611</v>
      </c>
    </row>
    <row r="209" spans="1:16" ht="12.75">
      <c r="A209" s="19" t="s">
        <v>35</v>
      </c>
      <c s="23" t="s">
        <v>314</v>
      </c>
      <c s="23" t="s">
        <v>620</v>
      </c>
      <c s="19" t="s">
        <v>55</v>
      </c>
      <c s="24" t="s">
        <v>621</v>
      </c>
      <c s="25" t="s">
        <v>97</v>
      </c>
      <c s="26">
        <v>2.114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55</v>
      </c>
    </row>
    <row r="211" spans="1:5" ht="12.75">
      <c r="A211" s="30" t="s">
        <v>42</v>
      </c>
      <c r="E211" s="31" t="s">
        <v>622</v>
      </c>
    </row>
    <row r="212" spans="1:5" ht="267.75">
      <c r="A212" t="s">
        <v>44</v>
      </c>
      <c r="E212" s="29" t="s">
        <v>623</v>
      </c>
    </row>
    <row r="213" spans="1:16" ht="12.75">
      <c r="A213" s="19" t="s">
        <v>35</v>
      </c>
      <c s="23" t="s">
        <v>319</v>
      </c>
      <c s="23" t="s">
        <v>624</v>
      </c>
      <c s="19" t="s">
        <v>55</v>
      </c>
      <c s="24" t="s">
        <v>625</v>
      </c>
      <c s="25" t="s">
        <v>112</v>
      </c>
      <c s="26">
        <v>3.799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626</v>
      </c>
    </row>
    <row r="215" spans="1:5" ht="25.5">
      <c r="A215" s="30" t="s">
        <v>42</v>
      </c>
      <c r="E215" s="31" t="s">
        <v>627</v>
      </c>
    </row>
    <row r="216" spans="1:5" ht="369.75">
      <c r="A216" t="s">
        <v>44</v>
      </c>
      <c r="E216" s="29" t="s">
        <v>611</v>
      </c>
    </row>
    <row r="217" spans="1:16" ht="12.75">
      <c r="A217" s="19" t="s">
        <v>35</v>
      </c>
      <c s="23" t="s">
        <v>323</v>
      </c>
      <c s="23" t="s">
        <v>628</v>
      </c>
      <c s="19" t="s">
        <v>55</v>
      </c>
      <c s="24" t="s">
        <v>629</v>
      </c>
      <c s="25" t="s">
        <v>112</v>
      </c>
      <c s="26">
        <v>18.082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630</v>
      </c>
    </row>
    <row r="219" spans="1:5" ht="280.5">
      <c r="A219" s="30" t="s">
        <v>42</v>
      </c>
      <c r="E219" s="31" t="s">
        <v>631</v>
      </c>
    </row>
    <row r="220" spans="1:5" ht="369.75">
      <c r="A220" t="s">
        <v>44</v>
      </c>
      <c r="E220" s="29" t="s">
        <v>611</v>
      </c>
    </row>
    <row r="221" spans="1:16" ht="12.75">
      <c r="A221" s="19" t="s">
        <v>35</v>
      </c>
      <c s="23" t="s">
        <v>327</v>
      </c>
      <c s="23" t="s">
        <v>632</v>
      </c>
      <c s="19" t="s">
        <v>55</v>
      </c>
      <c s="24" t="s">
        <v>633</v>
      </c>
      <c s="25" t="s">
        <v>112</v>
      </c>
      <c s="26">
        <v>24.877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55</v>
      </c>
    </row>
    <row r="223" spans="1:5" ht="76.5">
      <c r="A223" s="30" t="s">
        <v>42</v>
      </c>
      <c r="E223" s="31" t="s">
        <v>634</v>
      </c>
    </row>
    <row r="224" spans="1:5" ht="25.5">
      <c r="A224" t="s">
        <v>44</v>
      </c>
      <c r="E224" s="29" t="s">
        <v>635</v>
      </c>
    </row>
    <row r="225" spans="1:16" ht="12.75">
      <c r="A225" s="19" t="s">
        <v>35</v>
      </c>
      <c s="23" t="s">
        <v>332</v>
      </c>
      <c s="23" t="s">
        <v>636</v>
      </c>
      <c s="19" t="s">
        <v>55</v>
      </c>
      <c s="24" t="s">
        <v>637</v>
      </c>
      <c s="25" t="s">
        <v>112</v>
      </c>
      <c s="26">
        <v>0.019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638</v>
      </c>
    </row>
    <row r="227" spans="1:5" ht="25.5">
      <c r="A227" s="30" t="s">
        <v>42</v>
      </c>
      <c r="E227" s="31" t="s">
        <v>639</v>
      </c>
    </row>
    <row r="228" spans="1:5" ht="38.25">
      <c r="A228" t="s">
        <v>44</v>
      </c>
      <c r="E228" s="29" t="s">
        <v>640</v>
      </c>
    </row>
    <row r="229" spans="1:16" ht="25.5">
      <c r="A229" s="19" t="s">
        <v>35</v>
      </c>
      <c s="23" t="s">
        <v>335</v>
      </c>
      <c s="23" t="s">
        <v>641</v>
      </c>
      <c s="19" t="s">
        <v>55</v>
      </c>
      <c s="24" t="s">
        <v>642</v>
      </c>
      <c s="25" t="s">
        <v>112</v>
      </c>
      <c s="26">
        <v>84.866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55</v>
      </c>
    </row>
    <row r="231" spans="1:5" ht="140.25">
      <c r="A231" s="30" t="s">
        <v>42</v>
      </c>
      <c r="E231" s="31" t="s">
        <v>643</v>
      </c>
    </row>
    <row r="232" spans="1:5" ht="38.25">
      <c r="A232" t="s">
        <v>44</v>
      </c>
      <c r="E232" s="29" t="s">
        <v>644</v>
      </c>
    </row>
    <row r="233" spans="1:16" ht="12.75">
      <c r="A233" s="19" t="s">
        <v>35</v>
      </c>
      <c s="23" t="s">
        <v>338</v>
      </c>
      <c s="23" t="s">
        <v>645</v>
      </c>
      <c s="19" t="s">
        <v>55</v>
      </c>
      <c s="24" t="s">
        <v>646</v>
      </c>
      <c s="25" t="s">
        <v>112</v>
      </c>
      <c s="26">
        <v>7.218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630</v>
      </c>
    </row>
    <row r="235" spans="1:5" ht="114.75">
      <c r="A235" s="30" t="s">
        <v>42</v>
      </c>
      <c r="E235" s="31" t="s">
        <v>647</v>
      </c>
    </row>
    <row r="236" spans="1:5" ht="293.25">
      <c r="A236" t="s">
        <v>44</v>
      </c>
      <c r="E236" s="29" t="s">
        <v>648</v>
      </c>
    </row>
    <row r="237" spans="1:16" ht="12.75">
      <c r="A237" s="19" t="s">
        <v>35</v>
      </c>
      <c s="23" t="s">
        <v>343</v>
      </c>
      <c s="23" t="s">
        <v>649</v>
      </c>
      <c s="19" t="s">
        <v>55</v>
      </c>
      <c s="24" t="s">
        <v>650</v>
      </c>
      <c s="25" t="s">
        <v>112</v>
      </c>
      <c s="26">
        <v>15.507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55</v>
      </c>
    </row>
    <row r="239" spans="1:5" ht="114.75">
      <c r="A239" s="30" t="s">
        <v>42</v>
      </c>
      <c r="E239" s="31" t="s">
        <v>651</v>
      </c>
    </row>
    <row r="240" spans="1:5" ht="102">
      <c r="A240" t="s">
        <v>44</v>
      </c>
      <c r="E240" s="29" t="s">
        <v>652</v>
      </c>
    </row>
    <row r="241" spans="1:18" ht="12.75" customHeight="1">
      <c r="A241" s="5" t="s">
        <v>33</v>
      </c>
      <c s="5"/>
      <c s="35" t="s">
        <v>25</v>
      </c>
      <c s="5"/>
      <c s="21" t="s">
        <v>212</v>
      </c>
      <c s="5"/>
      <c s="5"/>
      <c s="5"/>
      <c s="36">
        <f>0+Q241</f>
      </c>
      <c r="O241">
        <f>0+R241</f>
      </c>
      <c r="Q241">
        <f>0+I242+I246+I250+I254+I258+I262+I266+I270+I274+I278+I282</f>
      </c>
      <c>
        <f>0+O242+O246+O250+O254+O258+O262+O266+O270+O274+O278+O282</f>
      </c>
    </row>
    <row r="242" spans="1:16" ht="12.75">
      <c r="A242" s="19" t="s">
        <v>35</v>
      </c>
      <c s="23" t="s">
        <v>348</v>
      </c>
      <c s="23" t="s">
        <v>437</v>
      </c>
      <c s="19" t="s">
        <v>55</v>
      </c>
      <c s="24" t="s">
        <v>438</v>
      </c>
      <c s="25" t="s">
        <v>112</v>
      </c>
      <c s="26">
        <v>17.145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653</v>
      </c>
    </row>
    <row r="244" spans="1:5" ht="63.75">
      <c r="A244" s="30" t="s">
        <v>42</v>
      </c>
      <c r="E244" s="31" t="s">
        <v>654</v>
      </c>
    </row>
    <row r="245" spans="1:5" ht="51">
      <c r="A245" t="s">
        <v>44</v>
      </c>
      <c r="E245" s="29" t="s">
        <v>655</v>
      </c>
    </row>
    <row r="246" spans="1:16" ht="12.75">
      <c r="A246" s="19" t="s">
        <v>35</v>
      </c>
      <c s="23" t="s">
        <v>352</v>
      </c>
      <c s="23" t="s">
        <v>656</v>
      </c>
      <c s="19" t="s">
        <v>55</v>
      </c>
      <c s="24" t="s">
        <v>657</v>
      </c>
      <c s="25" t="s">
        <v>112</v>
      </c>
      <c s="26">
        <v>0.288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55</v>
      </c>
    </row>
    <row r="248" spans="1:5" ht="25.5">
      <c r="A248" s="30" t="s">
        <v>42</v>
      </c>
      <c r="E248" s="31" t="s">
        <v>658</v>
      </c>
    </row>
    <row r="249" spans="1:5" ht="38.25">
      <c r="A249" t="s">
        <v>44</v>
      </c>
      <c r="E249" s="29" t="s">
        <v>659</v>
      </c>
    </row>
    <row r="250" spans="1:16" ht="12.75">
      <c r="A250" s="19" t="s">
        <v>35</v>
      </c>
      <c s="23" t="s">
        <v>358</v>
      </c>
      <c s="23" t="s">
        <v>660</v>
      </c>
      <c s="19" t="s">
        <v>55</v>
      </c>
      <c s="24" t="s">
        <v>661</v>
      </c>
      <c s="25" t="s">
        <v>107</v>
      </c>
      <c s="26">
        <v>2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55</v>
      </c>
    </row>
    <row r="252" spans="1:5" ht="12.75">
      <c r="A252" s="30" t="s">
        <v>42</v>
      </c>
      <c r="E252" s="31" t="s">
        <v>662</v>
      </c>
    </row>
    <row r="253" spans="1:5" ht="102">
      <c r="A253" t="s">
        <v>44</v>
      </c>
      <c r="E253" s="29" t="s">
        <v>663</v>
      </c>
    </row>
    <row r="254" spans="1:16" ht="12.75">
      <c r="A254" s="19" t="s">
        <v>35</v>
      </c>
      <c s="23" t="s">
        <v>364</v>
      </c>
      <c s="23" t="s">
        <v>664</v>
      </c>
      <c s="19" t="s">
        <v>55</v>
      </c>
      <c s="24" t="s">
        <v>665</v>
      </c>
      <c s="25" t="s">
        <v>107</v>
      </c>
      <c s="26">
        <v>66.6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55</v>
      </c>
    </row>
    <row r="256" spans="1:5" ht="38.25">
      <c r="A256" s="30" t="s">
        <v>42</v>
      </c>
      <c r="E256" s="31" t="s">
        <v>666</v>
      </c>
    </row>
    <row r="257" spans="1:5" ht="51">
      <c r="A257" t="s">
        <v>44</v>
      </c>
      <c r="E257" s="29" t="s">
        <v>667</v>
      </c>
    </row>
    <row r="258" spans="1:16" ht="12.75">
      <c r="A258" s="19" t="s">
        <v>35</v>
      </c>
      <c s="23" t="s">
        <v>366</v>
      </c>
      <c s="23" t="s">
        <v>229</v>
      </c>
      <c s="19" t="s">
        <v>55</v>
      </c>
      <c s="24" t="s">
        <v>230</v>
      </c>
      <c s="25" t="s">
        <v>107</v>
      </c>
      <c s="26">
        <v>163.2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55</v>
      </c>
    </row>
    <row r="260" spans="1:5" ht="38.25">
      <c r="A260" s="30" t="s">
        <v>42</v>
      </c>
      <c r="E260" s="31" t="s">
        <v>668</v>
      </c>
    </row>
    <row r="261" spans="1:5" ht="51">
      <c r="A261" t="s">
        <v>44</v>
      </c>
      <c r="E261" s="29" t="s">
        <v>667</v>
      </c>
    </row>
    <row r="262" spans="1:16" ht="12.75">
      <c r="A262" s="19" t="s">
        <v>35</v>
      </c>
      <c s="23" t="s">
        <v>371</v>
      </c>
      <c s="23" t="s">
        <v>669</v>
      </c>
      <c s="19" t="s">
        <v>55</v>
      </c>
      <c s="24" t="s">
        <v>670</v>
      </c>
      <c s="25" t="s">
        <v>107</v>
      </c>
      <c s="26">
        <v>70.5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55</v>
      </c>
    </row>
    <row r="264" spans="1:5" ht="12.75">
      <c r="A264" s="30" t="s">
        <v>42</v>
      </c>
      <c r="E264" s="31" t="s">
        <v>671</v>
      </c>
    </row>
    <row r="265" spans="1:5" ht="140.25">
      <c r="A265" t="s">
        <v>44</v>
      </c>
      <c r="E265" s="29" t="s">
        <v>672</v>
      </c>
    </row>
    <row r="266" spans="1:16" ht="12.75">
      <c r="A266" s="19" t="s">
        <v>35</v>
      </c>
      <c s="23" t="s">
        <v>375</v>
      </c>
      <c s="23" t="s">
        <v>673</v>
      </c>
      <c s="19" t="s">
        <v>55</v>
      </c>
      <c s="24" t="s">
        <v>674</v>
      </c>
      <c s="25" t="s">
        <v>107</v>
      </c>
      <c s="26">
        <v>25.5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55</v>
      </c>
    </row>
    <row r="268" spans="1:5" ht="12.75">
      <c r="A268" s="30" t="s">
        <v>42</v>
      </c>
      <c r="E268" s="31" t="s">
        <v>675</v>
      </c>
    </row>
    <row r="269" spans="1:5" ht="140.25">
      <c r="A269" t="s">
        <v>44</v>
      </c>
      <c r="E269" s="29" t="s">
        <v>672</v>
      </c>
    </row>
    <row r="270" spans="1:16" ht="12.75">
      <c r="A270" s="19" t="s">
        <v>35</v>
      </c>
      <c s="23" t="s">
        <v>380</v>
      </c>
      <c s="23" t="s">
        <v>249</v>
      </c>
      <c s="19" t="s">
        <v>55</v>
      </c>
      <c s="24" t="s">
        <v>250</v>
      </c>
      <c s="25" t="s">
        <v>107</v>
      </c>
      <c s="26">
        <v>67.2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55</v>
      </c>
    </row>
    <row r="272" spans="1:5" ht="12.75">
      <c r="A272" s="30" t="s">
        <v>42</v>
      </c>
      <c r="E272" s="31" t="s">
        <v>676</v>
      </c>
    </row>
    <row r="273" spans="1:5" ht="140.25">
      <c r="A273" t="s">
        <v>44</v>
      </c>
      <c r="E273" s="29" t="s">
        <v>672</v>
      </c>
    </row>
    <row r="274" spans="1:16" ht="12.75">
      <c r="A274" s="19" t="s">
        <v>35</v>
      </c>
      <c s="23" t="s">
        <v>384</v>
      </c>
      <c s="23" t="s">
        <v>677</v>
      </c>
      <c s="19" t="s">
        <v>55</v>
      </c>
      <c s="24" t="s">
        <v>678</v>
      </c>
      <c s="25" t="s">
        <v>107</v>
      </c>
      <c s="26">
        <v>66.6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55</v>
      </c>
    </row>
    <row r="276" spans="1:5" ht="38.25">
      <c r="A276" s="30" t="s">
        <v>42</v>
      </c>
      <c r="E276" s="31" t="s">
        <v>666</v>
      </c>
    </row>
    <row r="277" spans="1:5" ht="140.25">
      <c r="A277" t="s">
        <v>44</v>
      </c>
      <c r="E277" s="29" t="s">
        <v>672</v>
      </c>
    </row>
    <row r="278" spans="1:16" ht="12.75">
      <c r="A278" s="19" t="s">
        <v>35</v>
      </c>
      <c s="23" t="s">
        <v>390</v>
      </c>
      <c s="23" t="s">
        <v>679</v>
      </c>
      <c s="19" t="s">
        <v>55</v>
      </c>
      <c s="24" t="s">
        <v>680</v>
      </c>
      <c s="25" t="s">
        <v>107</v>
      </c>
      <c s="26">
        <v>25.5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55</v>
      </c>
    </row>
    <row r="280" spans="1:5" ht="12.75">
      <c r="A280" s="30" t="s">
        <v>42</v>
      </c>
      <c r="E280" s="31" t="s">
        <v>675</v>
      </c>
    </row>
    <row r="281" spans="1:5" ht="140.25">
      <c r="A281" t="s">
        <v>44</v>
      </c>
      <c r="E281" s="29" t="s">
        <v>672</v>
      </c>
    </row>
    <row r="282" spans="1:16" ht="12.75">
      <c r="A282" s="19" t="s">
        <v>35</v>
      </c>
      <c s="23" t="s">
        <v>395</v>
      </c>
      <c s="23" t="s">
        <v>681</v>
      </c>
      <c s="19" t="s">
        <v>55</v>
      </c>
      <c s="24" t="s">
        <v>682</v>
      </c>
      <c s="25" t="s">
        <v>112</v>
      </c>
      <c s="26">
        <v>27.72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12.75">
      <c r="A283" s="28" t="s">
        <v>40</v>
      </c>
      <c r="E283" s="29" t="s">
        <v>55</v>
      </c>
    </row>
    <row r="284" spans="1:5" ht="63.75">
      <c r="A284" s="30" t="s">
        <v>42</v>
      </c>
      <c r="E284" s="31" t="s">
        <v>486</v>
      </c>
    </row>
    <row r="285" spans="1:5" ht="153">
      <c r="A285" t="s">
        <v>44</v>
      </c>
      <c r="E285" s="29" t="s">
        <v>683</v>
      </c>
    </row>
    <row r="286" spans="1:18" ht="12.75" customHeight="1">
      <c r="A286" s="5" t="s">
        <v>33</v>
      </c>
      <c s="5"/>
      <c s="35" t="s">
        <v>59</v>
      </c>
      <c s="5"/>
      <c s="21" t="s">
        <v>261</v>
      </c>
      <c s="5"/>
      <c s="5"/>
      <c s="5"/>
      <c s="36">
        <f>0+Q286</f>
      </c>
      <c r="O286">
        <f>0+R286</f>
      </c>
      <c r="Q286">
        <f>0+I287+I291+I295+I299+I303+I307+I311</f>
      </c>
      <c>
        <f>0+O287+O291+O295+O299+O303+O307+O311</f>
      </c>
    </row>
    <row r="287" spans="1:16" ht="25.5">
      <c r="A287" s="19" t="s">
        <v>35</v>
      </c>
      <c s="23" t="s">
        <v>684</v>
      </c>
      <c s="23" t="s">
        <v>685</v>
      </c>
      <c s="19" t="s">
        <v>55</v>
      </c>
      <c s="24" t="s">
        <v>686</v>
      </c>
      <c s="25" t="s">
        <v>107</v>
      </c>
      <c s="26">
        <v>138.379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55</v>
      </c>
    </row>
    <row r="289" spans="1:5" ht="229.5">
      <c r="A289" s="30" t="s">
        <v>42</v>
      </c>
      <c r="E289" s="31" t="s">
        <v>687</v>
      </c>
    </row>
    <row r="290" spans="1:5" ht="191.25">
      <c r="A290" t="s">
        <v>44</v>
      </c>
      <c r="E290" s="29" t="s">
        <v>688</v>
      </c>
    </row>
    <row r="291" spans="1:16" ht="12.75">
      <c r="A291" s="19" t="s">
        <v>35</v>
      </c>
      <c s="23" t="s">
        <v>689</v>
      </c>
      <c s="23" t="s">
        <v>690</v>
      </c>
      <c s="19" t="s">
        <v>55</v>
      </c>
      <c s="24" t="s">
        <v>691</v>
      </c>
      <c s="25" t="s">
        <v>107</v>
      </c>
      <c s="26">
        <v>44.306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55</v>
      </c>
    </row>
    <row r="293" spans="1:5" ht="102">
      <c r="A293" s="30" t="s">
        <v>42</v>
      </c>
      <c r="E293" s="31" t="s">
        <v>692</v>
      </c>
    </row>
    <row r="294" spans="1:5" ht="204">
      <c r="A294" t="s">
        <v>44</v>
      </c>
      <c r="E294" s="29" t="s">
        <v>693</v>
      </c>
    </row>
    <row r="295" spans="1:16" ht="12.75">
      <c r="A295" s="19" t="s">
        <v>35</v>
      </c>
      <c s="23" t="s">
        <v>694</v>
      </c>
      <c s="23" t="s">
        <v>695</v>
      </c>
      <c s="19" t="s">
        <v>55</v>
      </c>
      <c s="24" t="s">
        <v>696</v>
      </c>
      <c s="25" t="s">
        <v>107</v>
      </c>
      <c s="26">
        <v>10.2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697</v>
      </c>
    </row>
    <row r="297" spans="1:5" ht="38.25">
      <c r="A297" s="30" t="s">
        <v>42</v>
      </c>
      <c r="E297" s="31" t="s">
        <v>698</v>
      </c>
    </row>
    <row r="298" spans="1:5" ht="204">
      <c r="A298" t="s">
        <v>44</v>
      </c>
      <c r="E298" s="29" t="s">
        <v>699</v>
      </c>
    </row>
    <row r="299" spans="1:16" ht="25.5">
      <c r="A299" s="19" t="s">
        <v>35</v>
      </c>
      <c s="23" t="s">
        <v>700</v>
      </c>
      <c s="23" t="s">
        <v>701</v>
      </c>
      <c s="19" t="s">
        <v>55</v>
      </c>
      <c s="24" t="s">
        <v>702</v>
      </c>
      <c s="25" t="s">
        <v>107</v>
      </c>
      <c s="26">
        <v>37.185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55</v>
      </c>
    </row>
    <row r="301" spans="1:5" ht="38.25">
      <c r="A301" s="30" t="s">
        <v>42</v>
      </c>
      <c r="E301" s="31" t="s">
        <v>703</v>
      </c>
    </row>
    <row r="302" spans="1:5" ht="204">
      <c r="A302" t="s">
        <v>44</v>
      </c>
      <c r="E302" s="29" t="s">
        <v>693</v>
      </c>
    </row>
    <row r="303" spans="1:16" ht="12.75">
      <c r="A303" s="19" t="s">
        <v>35</v>
      </c>
      <c s="23" t="s">
        <v>704</v>
      </c>
      <c s="23" t="s">
        <v>705</v>
      </c>
      <c s="19" t="s">
        <v>55</v>
      </c>
      <c s="24" t="s">
        <v>706</v>
      </c>
      <c s="25" t="s">
        <v>107</v>
      </c>
      <c s="26">
        <v>138.379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55</v>
      </c>
    </row>
    <row r="305" spans="1:5" ht="229.5">
      <c r="A305" s="30" t="s">
        <v>42</v>
      </c>
      <c r="E305" s="31" t="s">
        <v>687</v>
      </c>
    </row>
    <row r="306" spans="1:5" ht="38.25">
      <c r="A306" t="s">
        <v>44</v>
      </c>
      <c r="E306" s="29" t="s">
        <v>707</v>
      </c>
    </row>
    <row r="307" spans="1:16" ht="12.75">
      <c r="A307" s="19" t="s">
        <v>35</v>
      </c>
      <c s="23" t="s">
        <v>708</v>
      </c>
      <c s="23" t="s">
        <v>709</v>
      </c>
      <c s="19" t="s">
        <v>55</v>
      </c>
      <c s="24" t="s">
        <v>710</v>
      </c>
      <c s="25" t="s">
        <v>107</v>
      </c>
      <c s="26">
        <v>23.56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55</v>
      </c>
    </row>
    <row r="309" spans="1:5" ht="51">
      <c r="A309" s="30" t="s">
        <v>42</v>
      </c>
      <c r="E309" s="31" t="s">
        <v>711</v>
      </c>
    </row>
    <row r="310" spans="1:5" ht="51">
      <c r="A310" t="s">
        <v>44</v>
      </c>
      <c r="E310" s="29" t="s">
        <v>712</v>
      </c>
    </row>
    <row r="311" spans="1:16" ht="12.75">
      <c r="A311" s="19" t="s">
        <v>35</v>
      </c>
      <c s="23" t="s">
        <v>713</v>
      </c>
      <c s="23" t="s">
        <v>714</v>
      </c>
      <c s="19" t="s">
        <v>55</v>
      </c>
      <c s="24" t="s">
        <v>715</v>
      </c>
      <c s="25" t="s">
        <v>107</v>
      </c>
      <c s="26">
        <v>19.38</v>
      </c>
      <c s="27">
        <v>0</v>
      </c>
      <c s="27">
        <f>ROUND(ROUND(H311,2)*ROUND(G311,3),2)</f>
      </c>
      <c r="O311">
        <f>(I311*21)/100</f>
      </c>
      <c t="s">
        <v>13</v>
      </c>
    </row>
    <row r="312" spans="1:5" ht="12.75">
      <c r="A312" s="28" t="s">
        <v>40</v>
      </c>
      <c r="E312" s="29" t="s">
        <v>55</v>
      </c>
    </row>
    <row r="313" spans="1:5" ht="51">
      <c r="A313" s="30" t="s">
        <v>42</v>
      </c>
      <c r="E313" s="31" t="s">
        <v>716</v>
      </c>
    </row>
    <row r="314" spans="1:5" ht="51">
      <c r="A314" t="s">
        <v>44</v>
      </c>
      <c r="E314" s="29" t="s">
        <v>712</v>
      </c>
    </row>
    <row r="315" spans="1:18" ht="12.75" customHeight="1">
      <c r="A315" s="5" t="s">
        <v>33</v>
      </c>
      <c s="5"/>
      <c s="35" t="s">
        <v>64</v>
      </c>
      <c s="5"/>
      <c s="21" t="s">
        <v>267</v>
      </c>
      <c s="5"/>
      <c s="5"/>
      <c s="5"/>
      <c s="36">
        <f>0+Q315</f>
      </c>
      <c r="O315">
        <f>0+R315</f>
      </c>
      <c r="Q315">
        <f>0+I316+I320</f>
      </c>
      <c>
        <f>0+O316+O320</f>
      </c>
    </row>
    <row r="316" spans="1:16" ht="12.75">
      <c r="A316" s="19" t="s">
        <v>35</v>
      </c>
      <c s="23" t="s">
        <v>717</v>
      </c>
      <c s="23" t="s">
        <v>718</v>
      </c>
      <c s="19" t="s">
        <v>55</v>
      </c>
      <c s="24" t="s">
        <v>719</v>
      </c>
      <c s="25" t="s">
        <v>39</v>
      </c>
      <c s="26">
        <v>40.8</v>
      </c>
      <c s="27">
        <v>0</v>
      </c>
      <c s="27">
        <f>ROUND(ROUND(H316,2)*ROUND(G316,3),2)</f>
      </c>
      <c r="O316">
        <f>(I316*21)/100</f>
      </c>
      <c t="s">
        <v>13</v>
      </c>
    </row>
    <row r="317" spans="1:5" ht="12.75">
      <c r="A317" s="28" t="s">
        <v>40</v>
      </c>
      <c r="E317" s="29" t="s">
        <v>55</v>
      </c>
    </row>
    <row r="318" spans="1:5" ht="51">
      <c r="A318" s="30" t="s">
        <v>42</v>
      </c>
      <c r="E318" s="31" t="s">
        <v>720</v>
      </c>
    </row>
    <row r="319" spans="1:5" ht="242.25">
      <c r="A319" t="s">
        <v>44</v>
      </c>
      <c r="E319" s="29" t="s">
        <v>721</v>
      </c>
    </row>
    <row r="320" spans="1:16" ht="12.75">
      <c r="A320" s="19" t="s">
        <v>35</v>
      </c>
      <c s="23" t="s">
        <v>722</v>
      </c>
      <c s="23" t="s">
        <v>723</v>
      </c>
      <c s="19" t="s">
        <v>55</v>
      </c>
      <c s="24" t="s">
        <v>724</v>
      </c>
      <c s="25" t="s">
        <v>73</v>
      </c>
      <c s="26">
        <v>3</v>
      </c>
      <c s="27">
        <v>0</v>
      </c>
      <c s="27">
        <f>ROUND(ROUND(H320,2)*ROUND(G320,3),2)</f>
      </c>
      <c r="O320">
        <f>(I320*21)/100</f>
      </c>
      <c t="s">
        <v>13</v>
      </c>
    </row>
    <row r="321" spans="1:5" ht="12.75">
      <c r="A321" s="28" t="s">
        <v>40</v>
      </c>
      <c r="E321" s="29" t="s">
        <v>55</v>
      </c>
    </row>
    <row r="322" spans="1:5" ht="25.5">
      <c r="A322" s="30" t="s">
        <v>42</v>
      </c>
      <c r="E322" s="31" t="s">
        <v>725</v>
      </c>
    </row>
    <row r="323" spans="1:5" ht="153">
      <c r="A323" t="s">
        <v>44</v>
      </c>
      <c r="E323" s="29" t="s">
        <v>726</v>
      </c>
    </row>
    <row r="324" spans="1:18" ht="12.75" customHeight="1">
      <c r="A324" s="5" t="s">
        <v>33</v>
      </c>
      <c s="5"/>
      <c s="35" t="s">
        <v>30</v>
      </c>
      <c s="5"/>
      <c s="21" t="s">
        <v>297</v>
      </c>
      <c s="5"/>
      <c s="5"/>
      <c s="5"/>
      <c s="36">
        <f>0+Q324</f>
      </c>
      <c r="O324">
        <f>0+R324</f>
      </c>
      <c r="Q324">
        <f>0+I325+I329+I333+I337+I341+I345+I349+I353+I357+I361+I365+I369+I373+I377+I381+I385+I389</f>
      </c>
      <c>
        <f>0+O325+O329+O333+O337+O341+O345+O349+O353+O357+O361+O365+O369+O373+O377+O381+O385+O389</f>
      </c>
    </row>
    <row r="325" spans="1:16" ht="12.75">
      <c r="A325" s="19" t="s">
        <v>35</v>
      </c>
      <c s="23" t="s">
        <v>727</v>
      </c>
      <c s="23" t="s">
        <v>728</v>
      </c>
      <c s="19" t="s">
        <v>55</v>
      </c>
      <c s="24" t="s">
        <v>729</v>
      </c>
      <c s="25" t="s">
        <v>39</v>
      </c>
      <c s="26">
        <v>9.4</v>
      </c>
      <c s="27">
        <v>0</v>
      </c>
      <c s="27">
        <f>ROUND(ROUND(H325,2)*ROUND(G325,3),2)</f>
      </c>
      <c r="O325">
        <f>(I325*21)/100</f>
      </c>
      <c t="s">
        <v>13</v>
      </c>
    </row>
    <row r="326" spans="1:5" ht="12.75">
      <c r="A326" s="28" t="s">
        <v>40</v>
      </c>
      <c r="E326" s="29" t="s">
        <v>55</v>
      </c>
    </row>
    <row r="327" spans="1:5" ht="12.75">
      <c r="A327" s="30" t="s">
        <v>42</v>
      </c>
      <c r="E327" s="31" t="s">
        <v>730</v>
      </c>
    </row>
    <row r="328" spans="1:5" ht="38.25">
      <c r="A328" t="s">
        <v>44</v>
      </c>
      <c r="E328" s="29" t="s">
        <v>731</v>
      </c>
    </row>
    <row r="329" spans="1:16" ht="12.75">
      <c r="A329" s="19" t="s">
        <v>35</v>
      </c>
      <c s="23" t="s">
        <v>732</v>
      </c>
      <c s="23" t="s">
        <v>733</v>
      </c>
      <c s="19" t="s">
        <v>55</v>
      </c>
      <c s="24" t="s">
        <v>734</v>
      </c>
      <c s="25" t="s">
        <v>39</v>
      </c>
      <c s="26">
        <v>20.4</v>
      </c>
      <c s="27">
        <v>0</v>
      </c>
      <c s="27">
        <f>ROUND(ROUND(H329,2)*ROUND(G329,3),2)</f>
      </c>
      <c r="O329">
        <f>(I329*21)/100</f>
      </c>
      <c t="s">
        <v>13</v>
      </c>
    </row>
    <row r="330" spans="1:5" ht="12.75">
      <c r="A330" s="28" t="s">
        <v>40</v>
      </c>
      <c r="E330" s="29" t="s">
        <v>55</v>
      </c>
    </row>
    <row r="331" spans="1:5" ht="12.75">
      <c r="A331" s="30" t="s">
        <v>42</v>
      </c>
      <c r="E331" s="31" t="s">
        <v>735</v>
      </c>
    </row>
    <row r="332" spans="1:5" ht="63.75">
      <c r="A332" t="s">
        <v>44</v>
      </c>
      <c r="E332" s="29" t="s">
        <v>736</v>
      </c>
    </row>
    <row r="333" spans="1:16" ht="12.75">
      <c r="A333" s="19" t="s">
        <v>35</v>
      </c>
      <c s="23" t="s">
        <v>737</v>
      </c>
      <c s="23" t="s">
        <v>738</v>
      </c>
      <c s="19" t="s">
        <v>55</v>
      </c>
      <c s="24" t="s">
        <v>739</v>
      </c>
      <c s="25" t="s">
        <v>73</v>
      </c>
      <c s="26">
        <v>2</v>
      </c>
      <c s="27">
        <v>0</v>
      </c>
      <c s="27">
        <f>ROUND(ROUND(H333,2)*ROUND(G333,3),2)</f>
      </c>
      <c r="O333">
        <f>(I333*21)/100</f>
      </c>
      <c t="s">
        <v>13</v>
      </c>
    </row>
    <row r="334" spans="1:5" ht="12.75">
      <c r="A334" s="28" t="s">
        <v>40</v>
      </c>
      <c r="E334" s="29" t="s">
        <v>55</v>
      </c>
    </row>
    <row r="335" spans="1:5" ht="12.75">
      <c r="A335" s="30" t="s">
        <v>42</v>
      </c>
      <c r="E335" s="31" t="s">
        <v>740</v>
      </c>
    </row>
    <row r="336" spans="1:5" ht="25.5">
      <c r="A336" t="s">
        <v>44</v>
      </c>
      <c r="E336" s="29" t="s">
        <v>741</v>
      </c>
    </row>
    <row r="337" spans="1:16" ht="12.75">
      <c r="A337" s="19" t="s">
        <v>35</v>
      </c>
      <c s="23" t="s">
        <v>742</v>
      </c>
      <c s="23" t="s">
        <v>743</v>
      </c>
      <c s="19" t="s">
        <v>55</v>
      </c>
      <c s="24" t="s">
        <v>744</v>
      </c>
      <c s="25" t="s">
        <v>39</v>
      </c>
      <c s="26">
        <v>10.2</v>
      </c>
      <c s="27">
        <v>0</v>
      </c>
      <c s="27">
        <f>ROUND(ROUND(H337,2)*ROUND(G337,3),2)</f>
      </c>
      <c r="O337">
        <f>(I337*21)/100</f>
      </c>
      <c t="s">
        <v>13</v>
      </c>
    </row>
    <row r="338" spans="1:5" ht="12.75">
      <c r="A338" s="28" t="s">
        <v>40</v>
      </c>
      <c r="E338" s="29" t="s">
        <v>745</v>
      </c>
    </row>
    <row r="339" spans="1:5" ht="38.25">
      <c r="A339" s="30" t="s">
        <v>42</v>
      </c>
      <c r="E339" s="31" t="s">
        <v>746</v>
      </c>
    </row>
    <row r="340" spans="1:5" ht="51">
      <c r="A340" t="s">
        <v>44</v>
      </c>
      <c r="E340" s="29" t="s">
        <v>747</v>
      </c>
    </row>
    <row r="341" spans="1:16" ht="12.75">
      <c r="A341" s="19" t="s">
        <v>35</v>
      </c>
      <c s="23" t="s">
        <v>748</v>
      </c>
      <c s="23" t="s">
        <v>367</v>
      </c>
      <c s="19" t="s">
        <v>55</v>
      </c>
      <c s="24" t="s">
        <v>368</v>
      </c>
      <c s="25" t="s">
        <v>39</v>
      </c>
      <c s="26">
        <v>8</v>
      </c>
      <c s="27">
        <v>0</v>
      </c>
      <c s="27">
        <f>ROUND(ROUND(H341,2)*ROUND(G341,3),2)</f>
      </c>
      <c r="O341">
        <f>(I341*21)/100</f>
      </c>
      <c t="s">
        <v>13</v>
      </c>
    </row>
    <row r="342" spans="1:5" ht="12.75">
      <c r="A342" s="28" t="s">
        <v>40</v>
      </c>
      <c r="E342" s="29" t="s">
        <v>745</v>
      </c>
    </row>
    <row r="343" spans="1:5" ht="12.75">
      <c r="A343" s="30" t="s">
        <v>42</v>
      </c>
      <c r="E343" s="31" t="s">
        <v>749</v>
      </c>
    </row>
    <row r="344" spans="1:5" ht="51">
      <c r="A344" t="s">
        <v>44</v>
      </c>
      <c r="E344" s="29" t="s">
        <v>747</v>
      </c>
    </row>
    <row r="345" spans="1:16" ht="12.75">
      <c r="A345" s="19" t="s">
        <v>35</v>
      </c>
      <c s="23" t="s">
        <v>750</v>
      </c>
      <c s="23" t="s">
        <v>381</v>
      </c>
      <c s="19" t="s">
        <v>55</v>
      </c>
      <c s="24" t="s">
        <v>382</v>
      </c>
      <c s="25" t="s">
        <v>39</v>
      </c>
      <c s="26">
        <v>12</v>
      </c>
      <c s="27">
        <v>0</v>
      </c>
      <c s="27">
        <f>ROUND(ROUND(H345,2)*ROUND(G345,3),2)</f>
      </c>
      <c r="O345">
        <f>(I345*21)/100</f>
      </c>
      <c t="s">
        <v>13</v>
      </c>
    </row>
    <row r="346" spans="1:5" ht="12.75">
      <c r="A346" s="28" t="s">
        <v>40</v>
      </c>
      <c r="E346" s="29" t="s">
        <v>55</v>
      </c>
    </row>
    <row r="347" spans="1:5" ht="12.75">
      <c r="A347" s="30" t="s">
        <v>42</v>
      </c>
      <c r="E347" s="31" t="s">
        <v>751</v>
      </c>
    </row>
    <row r="348" spans="1:5" ht="25.5">
      <c r="A348" t="s">
        <v>44</v>
      </c>
      <c r="E348" s="29" t="s">
        <v>379</v>
      </c>
    </row>
    <row r="349" spans="1:16" ht="12.75">
      <c r="A349" s="19" t="s">
        <v>35</v>
      </c>
      <c s="23" t="s">
        <v>752</v>
      </c>
      <c s="23" t="s">
        <v>753</v>
      </c>
      <c s="19" t="s">
        <v>55</v>
      </c>
      <c s="24" t="s">
        <v>754</v>
      </c>
      <c s="25" t="s">
        <v>107</v>
      </c>
      <c s="26">
        <v>0.593</v>
      </c>
      <c s="27">
        <v>0</v>
      </c>
      <c s="27">
        <f>ROUND(ROUND(H349,2)*ROUND(G349,3),2)</f>
      </c>
      <c r="O349">
        <f>(I349*21)/100</f>
      </c>
      <c t="s">
        <v>13</v>
      </c>
    </row>
    <row r="350" spans="1:5" ht="12.75">
      <c r="A350" s="28" t="s">
        <v>40</v>
      </c>
      <c r="E350" s="29" t="s">
        <v>755</v>
      </c>
    </row>
    <row r="351" spans="1:5" ht="63.75">
      <c r="A351" s="30" t="s">
        <v>42</v>
      </c>
      <c r="E351" s="31" t="s">
        <v>756</v>
      </c>
    </row>
    <row r="352" spans="1:5" ht="25.5">
      <c r="A352" t="s">
        <v>44</v>
      </c>
      <c r="E352" s="29" t="s">
        <v>757</v>
      </c>
    </row>
    <row r="353" spans="1:16" ht="12.75">
      <c r="A353" s="19" t="s">
        <v>35</v>
      </c>
      <c s="23" t="s">
        <v>758</v>
      </c>
      <c s="23" t="s">
        <v>385</v>
      </c>
      <c s="19" t="s">
        <v>55</v>
      </c>
      <c s="24" t="s">
        <v>386</v>
      </c>
      <c s="25" t="s">
        <v>39</v>
      </c>
      <c s="26">
        <v>32.4</v>
      </c>
      <c s="27">
        <v>0</v>
      </c>
      <c s="27">
        <f>ROUND(ROUND(H353,2)*ROUND(G353,3),2)</f>
      </c>
      <c r="O353">
        <f>(I353*21)/100</f>
      </c>
      <c t="s">
        <v>13</v>
      </c>
    </row>
    <row r="354" spans="1:5" ht="12.75">
      <c r="A354" s="28" t="s">
        <v>40</v>
      </c>
      <c r="E354" s="29" t="s">
        <v>55</v>
      </c>
    </row>
    <row r="355" spans="1:5" ht="63.75">
      <c r="A355" s="30" t="s">
        <v>42</v>
      </c>
      <c r="E355" s="31" t="s">
        <v>759</v>
      </c>
    </row>
    <row r="356" spans="1:5" ht="38.25">
      <c r="A356" t="s">
        <v>44</v>
      </c>
      <c r="E356" s="29" t="s">
        <v>760</v>
      </c>
    </row>
    <row r="357" spans="1:16" ht="12.75">
      <c r="A357" s="19" t="s">
        <v>35</v>
      </c>
      <c s="23" t="s">
        <v>761</v>
      </c>
      <c s="23" t="s">
        <v>762</v>
      </c>
      <c s="19" t="s">
        <v>55</v>
      </c>
      <c s="24" t="s">
        <v>763</v>
      </c>
      <c s="25" t="s">
        <v>39</v>
      </c>
      <c s="26">
        <v>3.865</v>
      </c>
      <c s="27">
        <v>0</v>
      </c>
      <c s="27">
        <f>ROUND(ROUND(H357,2)*ROUND(G357,3),2)</f>
      </c>
      <c r="O357">
        <f>(I357*21)/100</f>
      </c>
      <c t="s">
        <v>13</v>
      </c>
    </row>
    <row r="358" spans="1:5" ht="12.75">
      <c r="A358" s="28" t="s">
        <v>40</v>
      </c>
      <c r="E358" s="29" t="s">
        <v>755</v>
      </c>
    </row>
    <row r="359" spans="1:5" ht="51">
      <c r="A359" s="30" t="s">
        <v>42</v>
      </c>
      <c r="E359" s="31" t="s">
        <v>764</v>
      </c>
    </row>
    <row r="360" spans="1:5" ht="25.5">
      <c r="A360" t="s">
        <v>44</v>
      </c>
      <c r="E360" s="29" t="s">
        <v>757</v>
      </c>
    </row>
    <row r="361" spans="1:16" ht="12.75">
      <c r="A361" s="19" t="s">
        <v>35</v>
      </c>
      <c s="23" t="s">
        <v>765</v>
      </c>
      <c s="23" t="s">
        <v>766</v>
      </c>
      <c s="19" t="s">
        <v>55</v>
      </c>
      <c s="24" t="s">
        <v>767</v>
      </c>
      <c s="25" t="s">
        <v>39</v>
      </c>
      <c s="26">
        <v>3.865</v>
      </c>
      <c s="27">
        <v>0</v>
      </c>
      <c s="27">
        <f>ROUND(ROUND(H361,2)*ROUND(G361,3),2)</f>
      </c>
      <c r="O361">
        <f>(I361*21)/100</f>
      </c>
      <c t="s">
        <v>13</v>
      </c>
    </row>
    <row r="362" spans="1:5" ht="12.75">
      <c r="A362" s="28" t="s">
        <v>40</v>
      </c>
      <c r="E362" s="29" t="s">
        <v>755</v>
      </c>
    </row>
    <row r="363" spans="1:5" ht="51">
      <c r="A363" s="30" t="s">
        <v>42</v>
      </c>
      <c r="E363" s="31" t="s">
        <v>764</v>
      </c>
    </row>
    <row r="364" spans="1:5" ht="38.25">
      <c r="A364" t="s">
        <v>44</v>
      </c>
      <c r="E364" s="29" t="s">
        <v>760</v>
      </c>
    </row>
    <row r="365" spans="1:16" ht="12.75">
      <c r="A365" s="19" t="s">
        <v>35</v>
      </c>
      <c s="23" t="s">
        <v>768</v>
      </c>
      <c s="23" t="s">
        <v>769</v>
      </c>
      <c s="19" t="s">
        <v>55</v>
      </c>
      <c s="24" t="s">
        <v>770</v>
      </c>
      <c s="25" t="s">
        <v>112</v>
      </c>
      <c s="26">
        <v>0.032</v>
      </c>
      <c s="27">
        <v>0</v>
      </c>
      <c s="27">
        <f>ROUND(ROUND(H365,2)*ROUND(G365,3),2)</f>
      </c>
      <c r="O365">
        <f>(I365*21)/100</f>
      </c>
      <c t="s">
        <v>13</v>
      </c>
    </row>
    <row r="366" spans="1:5" ht="12.75">
      <c r="A366" s="28" t="s">
        <v>40</v>
      </c>
      <c r="E366" s="29" t="s">
        <v>55</v>
      </c>
    </row>
    <row r="367" spans="1:5" ht="25.5">
      <c r="A367" s="30" t="s">
        <v>42</v>
      </c>
      <c r="E367" s="31" t="s">
        <v>771</v>
      </c>
    </row>
    <row r="368" spans="1:5" ht="63.75">
      <c r="A368" t="s">
        <v>44</v>
      </c>
      <c r="E368" s="29" t="s">
        <v>772</v>
      </c>
    </row>
    <row r="369" spans="1:16" ht="12.75">
      <c r="A369" s="19" t="s">
        <v>35</v>
      </c>
      <c s="23" t="s">
        <v>773</v>
      </c>
      <c s="23" t="s">
        <v>774</v>
      </c>
      <c s="19" t="s">
        <v>55</v>
      </c>
      <c s="24" t="s">
        <v>775</v>
      </c>
      <c s="25" t="s">
        <v>39</v>
      </c>
      <c s="26">
        <v>4.5</v>
      </c>
      <c s="27">
        <v>0</v>
      </c>
      <c s="27">
        <f>ROUND(ROUND(H369,2)*ROUND(G369,3),2)</f>
      </c>
      <c r="O369">
        <f>(I369*21)/100</f>
      </c>
      <c t="s">
        <v>13</v>
      </c>
    </row>
    <row r="370" spans="1:5" ht="12.75">
      <c r="A370" s="28" t="s">
        <v>40</v>
      </c>
      <c r="E370" s="29" t="s">
        <v>55</v>
      </c>
    </row>
    <row r="371" spans="1:5" ht="12.75">
      <c r="A371" s="30" t="s">
        <v>42</v>
      </c>
      <c r="E371" s="31" t="s">
        <v>776</v>
      </c>
    </row>
    <row r="372" spans="1:5" ht="89.25">
      <c r="A372" t="s">
        <v>44</v>
      </c>
      <c r="E372" s="29" t="s">
        <v>777</v>
      </c>
    </row>
    <row r="373" spans="1:16" ht="12.75">
      <c r="A373" s="19" t="s">
        <v>35</v>
      </c>
      <c s="23" t="s">
        <v>778</v>
      </c>
      <c s="23" t="s">
        <v>779</v>
      </c>
      <c s="19" t="s">
        <v>55</v>
      </c>
      <c s="24" t="s">
        <v>780</v>
      </c>
      <c s="25" t="s">
        <v>594</v>
      </c>
      <c s="26">
        <v>64.25</v>
      </c>
      <c s="27">
        <v>0</v>
      </c>
      <c s="27">
        <f>ROUND(ROUND(H373,2)*ROUND(G373,3),2)</f>
      </c>
      <c r="O373">
        <f>(I373*21)/100</f>
      </c>
      <c t="s">
        <v>13</v>
      </c>
    </row>
    <row r="374" spans="1:5" ht="12.75">
      <c r="A374" s="28" t="s">
        <v>40</v>
      </c>
      <c r="E374" s="29" t="s">
        <v>781</v>
      </c>
    </row>
    <row r="375" spans="1:5" ht="63.75">
      <c r="A375" s="30" t="s">
        <v>42</v>
      </c>
      <c r="E375" s="31" t="s">
        <v>782</v>
      </c>
    </row>
    <row r="376" spans="1:5" ht="357">
      <c r="A376" t="s">
        <v>44</v>
      </c>
      <c r="E376" s="29" t="s">
        <v>783</v>
      </c>
    </row>
    <row r="377" spans="1:16" ht="12.75">
      <c r="A377" s="19" t="s">
        <v>35</v>
      </c>
      <c s="23" t="s">
        <v>784</v>
      </c>
      <c s="23" t="s">
        <v>785</v>
      </c>
      <c s="19" t="s">
        <v>55</v>
      </c>
      <c s="24" t="s">
        <v>786</v>
      </c>
      <c s="25" t="s">
        <v>787</v>
      </c>
      <c s="26">
        <v>94.5</v>
      </c>
      <c s="27">
        <v>0</v>
      </c>
      <c s="27">
        <f>ROUND(ROUND(H377,2)*ROUND(G377,3),2)</f>
      </c>
      <c r="O377">
        <f>(I377*21)/100</f>
      </c>
      <c t="s">
        <v>13</v>
      </c>
    </row>
    <row r="378" spans="1:5" ht="12.75">
      <c r="A378" s="28" t="s">
        <v>40</v>
      </c>
      <c r="E378" s="29" t="s">
        <v>55</v>
      </c>
    </row>
    <row r="379" spans="1:5" ht="12.75">
      <c r="A379" s="30" t="s">
        <v>42</v>
      </c>
      <c r="E379" s="31" t="s">
        <v>788</v>
      </c>
    </row>
    <row r="380" spans="1:5" ht="25.5">
      <c r="A380" t="s">
        <v>44</v>
      </c>
      <c r="E380" s="29" t="s">
        <v>789</v>
      </c>
    </row>
    <row r="381" spans="1:16" ht="12.75">
      <c r="A381" s="19" t="s">
        <v>35</v>
      </c>
      <c s="23" t="s">
        <v>790</v>
      </c>
      <c s="23" t="s">
        <v>791</v>
      </c>
      <c s="19" t="s">
        <v>55</v>
      </c>
      <c s="24" t="s">
        <v>792</v>
      </c>
      <c s="25" t="s">
        <v>112</v>
      </c>
      <c s="26">
        <v>22.737</v>
      </c>
      <c s="27">
        <v>0</v>
      </c>
      <c s="27">
        <f>ROUND(ROUND(H381,2)*ROUND(G381,3),2)</f>
      </c>
      <c r="O381">
        <f>(I381*21)/100</f>
      </c>
      <c t="s">
        <v>13</v>
      </c>
    </row>
    <row r="382" spans="1:5" ht="25.5">
      <c r="A382" s="28" t="s">
        <v>40</v>
      </c>
      <c r="E382" s="29" t="s">
        <v>793</v>
      </c>
    </row>
    <row r="383" spans="1:5" ht="114.75">
      <c r="A383" s="30" t="s">
        <v>42</v>
      </c>
      <c r="E383" s="31" t="s">
        <v>794</v>
      </c>
    </row>
    <row r="384" spans="1:5" ht="114.75">
      <c r="A384" t="s">
        <v>44</v>
      </c>
      <c r="E384" s="29" t="s">
        <v>795</v>
      </c>
    </row>
    <row r="385" spans="1:16" ht="12.75">
      <c r="A385" s="19" t="s">
        <v>35</v>
      </c>
      <c s="23" t="s">
        <v>796</v>
      </c>
      <c s="23" t="s">
        <v>797</v>
      </c>
      <c s="19" t="s">
        <v>55</v>
      </c>
      <c s="24" t="s">
        <v>798</v>
      </c>
      <c s="25" t="s">
        <v>112</v>
      </c>
      <c s="26">
        <v>39.897</v>
      </c>
      <c s="27">
        <v>0</v>
      </c>
      <c s="27">
        <f>ROUND(ROUND(H385,2)*ROUND(G385,3),2)</f>
      </c>
      <c r="O385">
        <f>(I385*21)/100</f>
      </c>
      <c t="s">
        <v>13</v>
      </c>
    </row>
    <row r="386" spans="1:5" ht="25.5">
      <c r="A386" s="28" t="s">
        <v>40</v>
      </c>
      <c r="E386" s="29" t="s">
        <v>793</v>
      </c>
    </row>
    <row r="387" spans="1:5" ht="216.75">
      <c r="A387" s="30" t="s">
        <v>42</v>
      </c>
      <c r="E387" s="31" t="s">
        <v>799</v>
      </c>
    </row>
    <row r="388" spans="1:5" ht="114.75">
      <c r="A388" t="s">
        <v>44</v>
      </c>
      <c r="E388" s="29" t="s">
        <v>795</v>
      </c>
    </row>
    <row r="389" spans="1:16" ht="12.75">
      <c r="A389" s="19" t="s">
        <v>35</v>
      </c>
      <c s="23" t="s">
        <v>800</v>
      </c>
      <c s="23" t="s">
        <v>801</v>
      </c>
      <c s="19" t="s">
        <v>55</v>
      </c>
      <c s="24" t="s">
        <v>802</v>
      </c>
      <c s="25" t="s">
        <v>73</v>
      </c>
      <c s="26">
        <v>2</v>
      </c>
      <c s="27">
        <v>0</v>
      </c>
      <c s="27">
        <f>ROUND(ROUND(H389,2)*ROUND(G389,3),2)</f>
      </c>
      <c r="O389">
        <f>(I389*21)/100</f>
      </c>
      <c t="s">
        <v>13</v>
      </c>
    </row>
    <row r="390" spans="1:5" ht="25.5">
      <c r="A390" s="28" t="s">
        <v>40</v>
      </c>
      <c r="E390" s="29" t="s">
        <v>803</v>
      </c>
    </row>
    <row r="391" spans="1:5" ht="12.75">
      <c r="A391" s="30" t="s">
        <v>42</v>
      </c>
      <c r="E391" s="31" t="s">
        <v>740</v>
      </c>
    </row>
    <row r="392" spans="1:5" ht="12.75">
      <c r="A392" t="s">
        <v>44</v>
      </c>
      <c r="E392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0+O8+O25+O66+O71+O80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804</v>
      </c>
      <c s="32">
        <f>0+I8+I25+I66+I71+I80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804</v>
      </c>
      <c s="5"/>
      <c s="14" t="s">
        <v>805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3149.136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63.75">
      <c r="A11" s="30" t="s">
        <v>42</v>
      </c>
      <c r="E11" s="31" t="s">
        <v>806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452</v>
      </c>
      <c s="19" t="s">
        <v>55</v>
      </c>
      <c s="24" t="s">
        <v>453</v>
      </c>
      <c s="25" t="s">
        <v>97</v>
      </c>
      <c s="26">
        <v>693.72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12.75">
      <c r="A15" s="30" t="s">
        <v>42</v>
      </c>
      <c r="E15" s="31" t="s">
        <v>807</v>
      </c>
    </row>
    <row r="16" spans="1:5" ht="140.25">
      <c r="A16" t="s">
        <v>44</v>
      </c>
      <c r="E16" s="29" t="s">
        <v>99</v>
      </c>
    </row>
    <row r="17" spans="1:16" ht="12.75">
      <c r="A17" s="19" t="s">
        <v>35</v>
      </c>
      <c s="23" t="s">
        <v>12</v>
      </c>
      <c s="23" t="s">
        <v>76</v>
      </c>
      <c s="19" t="s">
        <v>55</v>
      </c>
      <c s="24" t="s">
        <v>77</v>
      </c>
      <c s="25" t="s">
        <v>62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808</v>
      </c>
    </row>
    <row r="19" spans="1:5" ht="12.75">
      <c r="A19" s="30" t="s">
        <v>42</v>
      </c>
      <c r="E19" s="31" t="s">
        <v>55</v>
      </c>
    </row>
    <row r="20" spans="1:5" ht="12.75">
      <c r="A20" t="s">
        <v>44</v>
      </c>
      <c r="E20" s="29" t="s">
        <v>55</v>
      </c>
    </row>
    <row r="21" spans="1:16" ht="12.75">
      <c r="A21" s="19" t="s">
        <v>35</v>
      </c>
      <c s="23" t="s">
        <v>23</v>
      </c>
      <c s="23" t="s">
        <v>80</v>
      </c>
      <c s="19" t="s">
        <v>55</v>
      </c>
      <c s="24" t="s">
        <v>81</v>
      </c>
      <c s="25" t="s">
        <v>62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809</v>
      </c>
    </row>
    <row r="23" spans="1:5" ht="12.75">
      <c r="A23" s="30" t="s">
        <v>42</v>
      </c>
      <c r="E23" s="31" t="s">
        <v>55</v>
      </c>
    </row>
    <row r="24" spans="1:5" ht="12.75">
      <c r="A24" t="s">
        <v>44</v>
      </c>
      <c r="E24" s="29" t="s">
        <v>55</v>
      </c>
    </row>
    <row r="25" spans="1:18" ht="12.75" customHeight="1">
      <c r="A25" s="5" t="s">
        <v>33</v>
      </c>
      <c s="5"/>
      <c s="35" t="s">
        <v>19</v>
      </c>
      <c s="5"/>
      <c s="21" t="s">
        <v>104</v>
      </c>
      <c s="5"/>
      <c s="5"/>
      <c s="5"/>
      <c s="36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9" t="s">
        <v>35</v>
      </c>
      <c s="23" t="s">
        <v>25</v>
      </c>
      <c s="23" t="s">
        <v>810</v>
      </c>
      <c s="19" t="s">
        <v>55</v>
      </c>
      <c s="24" t="s">
        <v>811</v>
      </c>
      <c s="25" t="s">
        <v>112</v>
      </c>
      <c s="26">
        <v>365.116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812</v>
      </c>
    </row>
    <row r="28" spans="1:5" ht="127.5">
      <c r="A28" s="30" t="s">
        <v>42</v>
      </c>
      <c r="E28" s="31" t="s">
        <v>813</v>
      </c>
    </row>
    <row r="29" spans="1:5" ht="63.75">
      <c r="A29" t="s">
        <v>44</v>
      </c>
      <c r="E29" s="29" t="s">
        <v>114</v>
      </c>
    </row>
    <row r="30" spans="1:16" ht="12.75">
      <c r="A30" s="19" t="s">
        <v>35</v>
      </c>
      <c s="23" t="s">
        <v>27</v>
      </c>
      <c s="23" t="s">
        <v>814</v>
      </c>
      <c s="19" t="s">
        <v>55</v>
      </c>
      <c s="24" t="s">
        <v>815</v>
      </c>
      <c s="25" t="s">
        <v>112</v>
      </c>
      <c s="26">
        <v>53.644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816</v>
      </c>
    </row>
    <row r="32" spans="1:5" ht="89.25">
      <c r="A32" s="30" t="s">
        <v>42</v>
      </c>
      <c r="E32" s="31" t="s">
        <v>817</v>
      </c>
    </row>
    <row r="33" spans="1:5" ht="63.75">
      <c r="A33" t="s">
        <v>44</v>
      </c>
      <c r="E33" s="29" t="s">
        <v>114</v>
      </c>
    </row>
    <row r="34" spans="1:16" ht="12.75">
      <c r="A34" s="19" t="s">
        <v>35</v>
      </c>
      <c s="23" t="s">
        <v>59</v>
      </c>
      <c s="23" t="s">
        <v>818</v>
      </c>
      <c s="19" t="s">
        <v>55</v>
      </c>
      <c s="24" t="s">
        <v>819</v>
      </c>
      <c s="25" t="s">
        <v>112</v>
      </c>
      <c s="26">
        <v>125.506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820</v>
      </c>
    </row>
    <row r="36" spans="1:5" ht="178.5">
      <c r="A36" s="30" t="s">
        <v>42</v>
      </c>
      <c r="E36" s="31" t="s">
        <v>821</v>
      </c>
    </row>
    <row r="37" spans="1:5" ht="63.75">
      <c r="A37" t="s">
        <v>44</v>
      </c>
      <c r="E37" s="29" t="s">
        <v>114</v>
      </c>
    </row>
    <row r="38" spans="1:16" ht="12.75">
      <c r="A38" s="19" t="s">
        <v>35</v>
      </c>
      <c s="23" t="s">
        <v>64</v>
      </c>
      <c s="23" t="s">
        <v>406</v>
      </c>
      <c s="19" t="s">
        <v>55</v>
      </c>
      <c s="24" t="s">
        <v>407</v>
      </c>
      <c s="25" t="s">
        <v>39</v>
      </c>
      <c s="26">
        <v>594.8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822</v>
      </c>
    </row>
    <row r="40" spans="1:5" ht="12.75">
      <c r="A40" s="30" t="s">
        <v>42</v>
      </c>
      <c r="E40" s="31" t="s">
        <v>823</v>
      </c>
    </row>
    <row r="41" spans="1:5" ht="63.75">
      <c r="A41" t="s">
        <v>44</v>
      </c>
      <c r="E41" s="29" t="s">
        <v>140</v>
      </c>
    </row>
    <row r="42" spans="1:16" ht="12.75">
      <c r="A42" s="19" t="s">
        <v>35</v>
      </c>
      <c s="23" t="s">
        <v>30</v>
      </c>
      <c s="23" t="s">
        <v>824</v>
      </c>
      <c s="19" t="s">
        <v>55</v>
      </c>
      <c s="24" t="s">
        <v>825</v>
      </c>
      <c s="25" t="s">
        <v>112</v>
      </c>
      <c s="26">
        <v>1251.911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826</v>
      </c>
    </row>
    <row r="44" spans="1:5" ht="102">
      <c r="A44" s="30" t="s">
        <v>42</v>
      </c>
      <c r="E44" s="31" t="s">
        <v>827</v>
      </c>
    </row>
    <row r="45" spans="1:5" ht="318.75">
      <c r="A45" t="s">
        <v>44</v>
      </c>
      <c r="E45" s="29" t="s">
        <v>147</v>
      </c>
    </row>
    <row r="46" spans="1:16" ht="12.75">
      <c r="A46" s="19" t="s">
        <v>35</v>
      </c>
      <c s="23" t="s">
        <v>32</v>
      </c>
      <c s="23" t="s">
        <v>828</v>
      </c>
      <c s="19" t="s">
        <v>55</v>
      </c>
      <c s="24" t="s">
        <v>829</v>
      </c>
      <c s="25" t="s">
        <v>112</v>
      </c>
      <c s="26">
        <v>294.404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830</v>
      </c>
    </row>
    <row r="48" spans="1:5" ht="140.25">
      <c r="A48" s="30" t="s">
        <v>42</v>
      </c>
      <c r="E48" s="31" t="s">
        <v>831</v>
      </c>
    </row>
    <row r="49" spans="1:5" ht="318.75">
      <c r="A49" t="s">
        <v>44</v>
      </c>
      <c r="E49" s="29" t="s">
        <v>147</v>
      </c>
    </row>
    <row r="50" spans="1:16" ht="12.75">
      <c r="A50" s="19" t="s">
        <v>35</v>
      </c>
      <c s="23" t="s">
        <v>75</v>
      </c>
      <c s="23" t="s">
        <v>154</v>
      </c>
      <c s="19" t="s">
        <v>55</v>
      </c>
      <c s="24" t="s">
        <v>155</v>
      </c>
      <c s="25" t="s">
        <v>112</v>
      </c>
      <c s="26">
        <v>1576.055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63.75">
      <c r="A52" s="30" t="s">
        <v>42</v>
      </c>
      <c r="E52" s="31" t="s">
        <v>832</v>
      </c>
    </row>
    <row r="53" spans="1:5" ht="191.25">
      <c r="A53" t="s">
        <v>44</v>
      </c>
      <c r="E53" s="29" t="s">
        <v>157</v>
      </c>
    </row>
    <row r="54" spans="1:16" ht="12.75">
      <c r="A54" s="19" t="s">
        <v>35</v>
      </c>
      <c s="23" t="s">
        <v>79</v>
      </c>
      <c s="23" t="s">
        <v>159</v>
      </c>
      <c s="19" t="s">
        <v>55</v>
      </c>
      <c s="24" t="s">
        <v>160</v>
      </c>
      <c s="25" t="s">
        <v>112</v>
      </c>
      <c s="26">
        <v>908.861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833</v>
      </c>
    </row>
    <row r="56" spans="1:5" ht="204">
      <c r="A56" s="30" t="s">
        <v>42</v>
      </c>
      <c r="E56" s="31" t="s">
        <v>834</v>
      </c>
    </row>
    <row r="57" spans="1:5" ht="229.5">
      <c r="A57" t="s">
        <v>44</v>
      </c>
      <c r="E57" s="29" t="s">
        <v>162</v>
      </c>
    </row>
    <row r="58" spans="1:16" ht="12.75">
      <c r="A58" s="19" t="s">
        <v>35</v>
      </c>
      <c s="23" t="s">
        <v>83</v>
      </c>
      <c s="23" t="s">
        <v>168</v>
      </c>
      <c s="19" t="s">
        <v>55</v>
      </c>
      <c s="24" t="s">
        <v>169</v>
      </c>
      <c s="25" t="s">
        <v>112</v>
      </c>
      <c s="26">
        <v>453.827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835</v>
      </c>
    </row>
    <row r="60" spans="1:5" ht="51">
      <c r="A60" s="30" t="s">
        <v>42</v>
      </c>
      <c r="E60" s="31" t="s">
        <v>836</v>
      </c>
    </row>
    <row r="61" spans="1:5" ht="293.25">
      <c r="A61" t="s">
        <v>44</v>
      </c>
      <c r="E61" s="29" t="s">
        <v>171</v>
      </c>
    </row>
    <row r="62" spans="1:16" ht="12.75">
      <c r="A62" s="19" t="s">
        <v>35</v>
      </c>
      <c s="23" t="s">
        <v>89</v>
      </c>
      <c s="23" t="s">
        <v>532</v>
      </c>
      <c s="19" t="s">
        <v>55</v>
      </c>
      <c s="24" t="s">
        <v>533</v>
      </c>
      <c s="25" t="s">
        <v>107</v>
      </c>
      <c s="26">
        <v>903.211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89.25">
      <c r="A64" s="30" t="s">
        <v>42</v>
      </c>
      <c r="E64" s="31" t="s">
        <v>837</v>
      </c>
    </row>
    <row r="65" spans="1:5" ht="25.5">
      <c r="A65" t="s">
        <v>44</v>
      </c>
      <c r="E65" s="29" t="s">
        <v>535</v>
      </c>
    </row>
    <row r="66" spans="1:18" ht="12.75" customHeight="1">
      <c r="A66" s="5" t="s">
        <v>33</v>
      </c>
      <c s="5"/>
      <c s="35" t="s">
        <v>23</v>
      </c>
      <c s="5"/>
      <c s="21" t="s">
        <v>615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9" t="s">
        <v>35</v>
      </c>
      <c s="23" t="s">
        <v>151</v>
      </c>
      <c s="23" t="s">
        <v>838</v>
      </c>
      <c s="19" t="s">
        <v>55</v>
      </c>
      <c s="24" t="s">
        <v>839</v>
      </c>
      <c s="25" t="s">
        <v>112</v>
      </c>
      <c s="26">
        <v>183.358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840</v>
      </c>
    </row>
    <row r="69" spans="1:5" ht="89.25">
      <c r="A69" s="30" t="s">
        <v>42</v>
      </c>
      <c r="E69" s="31" t="s">
        <v>841</v>
      </c>
    </row>
    <row r="70" spans="1:5" ht="38.25">
      <c r="A70" t="s">
        <v>44</v>
      </c>
      <c r="E70" s="29" t="s">
        <v>204</v>
      </c>
    </row>
    <row r="71" spans="1:18" ht="12.75" customHeight="1">
      <c r="A71" s="5" t="s">
        <v>33</v>
      </c>
      <c s="5"/>
      <c s="35" t="s">
        <v>25</v>
      </c>
      <c s="5"/>
      <c s="21" t="s">
        <v>212</v>
      </c>
      <c s="5"/>
      <c s="5"/>
      <c s="5"/>
      <c s="36">
        <f>0+Q71</f>
      </c>
      <c r="O71">
        <f>0+R71</f>
      </c>
      <c r="Q71">
        <f>0+I72+I76</f>
      </c>
      <c>
        <f>0+O72+O76</f>
      </c>
    </row>
    <row r="72" spans="1:16" ht="12.75">
      <c r="A72" s="19" t="s">
        <v>35</v>
      </c>
      <c s="23" t="s">
        <v>153</v>
      </c>
      <c s="23" t="s">
        <v>842</v>
      </c>
      <c s="19" t="s">
        <v>55</v>
      </c>
      <c s="24" t="s">
        <v>843</v>
      </c>
      <c s="25" t="s">
        <v>112</v>
      </c>
      <c s="26">
        <v>261.363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844</v>
      </c>
    </row>
    <row r="74" spans="1:5" ht="89.25">
      <c r="A74" s="30" t="s">
        <v>42</v>
      </c>
      <c r="E74" s="31" t="s">
        <v>845</v>
      </c>
    </row>
    <row r="75" spans="1:5" ht="51">
      <c r="A75" t="s">
        <v>44</v>
      </c>
      <c r="E75" s="29" t="s">
        <v>217</v>
      </c>
    </row>
    <row r="76" spans="1:16" ht="12.75">
      <c r="A76" s="19" t="s">
        <v>35</v>
      </c>
      <c s="23" t="s">
        <v>158</v>
      </c>
      <c s="23" t="s">
        <v>846</v>
      </c>
      <c s="19" t="s">
        <v>55</v>
      </c>
      <c s="24" t="s">
        <v>847</v>
      </c>
      <c s="25" t="s">
        <v>112</v>
      </c>
      <c s="26">
        <v>258.762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848</v>
      </c>
    </row>
    <row r="78" spans="1:5" ht="114.75">
      <c r="A78" s="30" t="s">
        <v>42</v>
      </c>
      <c r="E78" s="31" t="s">
        <v>849</v>
      </c>
    </row>
    <row r="79" spans="1:5" ht="204">
      <c r="A79" t="s">
        <v>44</v>
      </c>
      <c r="E79" s="29" t="s">
        <v>850</v>
      </c>
    </row>
    <row r="80" spans="1:18" ht="12.75" customHeight="1">
      <c r="A80" s="5" t="s">
        <v>33</v>
      </c>
      <c s="5"/>
      <c s="35" t="s">
        <v>64</v>
      </c>
      <c s="5"/>
      <c s="21" t="s">
        <v>267</v>
      </c>
      <c s="5"/>
      <c s="5"/>
      <c s="5"/>
      <c s="36">
        <f>0+Q80</f>
      </c>
      <c r="O80">
        <f>0+R80</f>
      </c>
      <c r="Q80">
        <f>0+I81+I85+I89+I93+I97+I101+I105+I109+I113+I117+I121+I125+I129+I133+I137+I141+I145+I149+I153+I157+I161+I165+I169+I173+I177+I181+I185+I189</f>
      </c>
      <c>
        <f>0+O81+O85+O89+O93+O97+O101+O105+O109+O113+O117+O121+O125+O129+O133+O137+O141+O145+O149+O153+O157+O161+O165+O169+O173+O177+O181+O185+O189</f>
      </c>
    </row>
    <row r="81" spans="1:16" ht="12.75">
      <c r="A81" s="19" t="s">
        <v>35</v>
      </c>
      <c s="23" t="s">
        <v>163</v>
      </c>
      <c s="23" t="s">
        <v>851</v>
      </c>
      <c s="19" t="s">
        <v>55</v>
      </c>
      <c s="24" t="s">
        <v>852</v>
      </c>
      <c s="25" t="s">
        <v>39</v>
      </c>
      <c s="26">
        <v>594.8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853</v>
      </c>
    </row>
    <row r="83" spans="1:5" ht="25.5">
      <c r="A83" s="30" t="s">
        <v>42</v>
      </c>
      <c r="E83" s="31" t="s">
        <v>854</v>
      </c>
    </row>
    <row r="84" spans="1:5" ht="255">
      <c r="A84" t="s">
        <v>44</v>
      </c>
      <c r="E84" s="29" t="s">
        <v>272</v>
      </c>
    </row>
    <row r="85" spans="1:16" ht="12.75">
      <c r="A85" s="19" t="s">
        <v>35</v>
      </c>
      <c s="23" t="s">
        <v>165</v>
      </c>
      <c s="23" t="s">
        <v>855</v>
      </c>
      <c s="19" t="s">
        <v>55</v>
      </c>
      <c s="24" t="s">
        <v>856</v>
      </c>
      <c s="25" t="s">
        <v>39</v>
      </c>
      <c s="26">
        <v>594.8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857</v>
      </c>
    </row>
    <row r="87" spans="1:5" ht="12.75">
      <c r="A87" s="30" t="s">
        <v>42</v>
      </c>
      <c r="E87" s="31" t="s">
        <v>858</v>
      </c>
    </row>
    <row r="88" spans="1:5" ht="242.25">
      <c r="A88" t="s">
        <v>44</v>
      </c>
      <c r="E88" s="29" t="s">
        <v>859</v>
      </c>
    </row>
    <row r="89" spans="1:16" ht="12.75">
      <c r="A89" s="19" t="s">
        <v>35</v>
      </c>
      <c s="23" t="s">
        <v>167</v>
      </c>
      <c s="23" t="s">
        <v>279</v>
      </c>
      <c s="19" t="s">
        <v>860</v>
      </c>
      <c s="24" t="s">
        <v>280</v>
      </c>
      <c s="25" t="s">
        <v>39</v>
      </c>
      <c s="26">
        <v>6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861</v>
      </c>
    </row>
    <row r="91" spans="1:5" ht="12.75">
      <c r="A91" s="30" t="s">
        <v>42</v>
      </c>
      <c r="E91" s="31" t="s">
        <v>862</v>
      </c>
    </row>
    <row r="92" spans="1:5" ht="242.25">
      <c r="A92" t="s">
        <v>44</v>
      </c>
      <c r="E92" s="29" t="s">
        <v>282</v>
      </c>
    </row>
    <row r="93" spans="1:16" ht="12.75">
      <c r="A93" s="19" t="s">
        <v>35</v>
      </c>
      <c s="23" t="s">
        <v>172</v>
      </c>
      <c s="23" t="s">
        <v>279</v>
      </c>
      <c s="19" t="s">
        <v>863</v>
      </c>
      <c s="24" t="s">
        <v>280</v>
      </c>
      <c s="25" t="s">
        <v>39</v>
      </c>
      <c s="26">
        <v>6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864</v>
      </c>
    </row>
    <row r="95" spans="1:5" ht="12.75">
      <c r="A95" s="30" t="s">
        <v>42</v>
      </c>
      <c r="E95" s="31" t="s">
        <v>862</v>
      </c>
    </row>
    <row r="96" spans="1:5" ht="242.25">
      <c r="A96" t="s">
        <v>44</v>
      </c>
      <c r="E96" s="29" t="s">
        <v>282</v>
      </c>
    </row>
    <row r="97" spans="1:16" ht="12.75">
      <c r="A97" s="19" t="s">
        <v>35</v>
      </c>
      <c s="23" t="s">
        <v>174</v>
      </c>
      <c s="23" t="s">
        <v>865</v>
      </c>
      <c s="19" t="s">
        <v>55</v>
      </c>
      <c s="24" t="s">
        <v>866</v>
      </c>
      <c s="25" t="s">
        <v>73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867</v>
      </c>
    </row>
    <row r="99" spans="1:5" ht="12.75">
      <c r="A99" s="30" t="s">
        <v>42</v>
      </c>
      <c r="E99" s="31" t="s">
        <v>868</v>
      </c>
    </row>
    <row r="100" spans="1:5" ht="25.5">
      <c r="A100" t="s">
        <v>44</v>
      </c>
      <c r="E100" s="29" t="s">
        <v>869</v>
      </c>
    </row>
    <row r="101" spans="1:16" ht="12.75">
      <c r="A101" s="19" t="s">
        <v>35</v>
      </c>
      <c s="23" t="s">
        <v>180</v>
      </c>
      <c s="23" t="s">
        <v>870</v>
      </c>
      <c s="19" t="s">
        <v>860</v>
      </c>
      <c s="24" t="s">
        <v>871</v>
      </c>
      <c s="25" t="s">
        <v>73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872</v>
      </c>
    </row>
    <row r="103" spans="1:5" ht="12.75">
      <c r="A103" s="30" t="s">
        <v>42</v>
      </c>
      <c r="E103" s="31" t="s">
        <v>873</v>
      </c>
    </row>
    <row r="104" spans="1:5" ht="242.25">
      <c r="A104" t="s">
        <v>44</v>
      </c>
      <c r="E104" s="29" t="s">
        <v>874</v>
      </c>
    </row>
    <row r="105" spans="1:16" ht="12.75">
      <c r="A105" s="19" t="s">
        <v>35</v>
      </c>
      <c s="23" t="s">
        <v>184</v>
      </c>
      <c s="23" t="s">
        <v>870</v>
      </c>
      <c s="19" t="s">
        <v>863</v>
      </c>
      <c s="24" t="s">
        <v>871</v>
      </c>
      <c s="25" t="s">
        <v>73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875</v>
      </c>
    </row>
    <row r="107" spans="1:5" ht="12.75">
      <c r="A107" s="30" t="s">
        <v>42</v>
      </c>
      <c r="E107" s="31" t="s">
        <v>876</v>
      </c>
    </row>
    <row r="108" spans="1:5" ht="242.25">
      <c r="A108" t="s">
        <v>44</v>
      </c>
      <c r="E108" s="29" t="s">
        <v>874</v>
      </c>
    </row>
    <row r="109" spans="1:16" ht="12.75">
      <c r="A109" s="19" t="s">
        <v>35</v>
      </c>
      <c s="23" t="s">
        <v>190</v>
      </c>
      <c s="23" t="s">
        <v>870</v>
      </c>
      <c s="19" t="s">
        <v>877</v>
      </c>
      <c s="24" t="s">
        <v>871</v>
      </c>
      <c s="25" t="s">
        <v>73</v>
      </c>
      <c s="26">
        <v>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872</v>
      </c>
    </row>
    <row r="111" spans="1:5" ht="12.75">
      <c r="A111" s="30" t="s">
        <v>42</v>
      </c>
      <c r="E111" s="31" t="s">
        <v>878</v>
      </c>
    </row>
    <row r="112" spans="1:5" ht="242.25">
      <c r="A112" t="s">
        <v>44</v>
      </c>
      <c r="E112" s="29" t="s">
        <v>874</v>
      </c>
    </row>
    <row r="113" spans="1:16" ht="12.75">
      <c r="A113" s="19" t="s">
        <v>35</v>
      </c>
      <c s="23" t="s">
        <v>195</v>
      </c>
      <c s="23" t="s">
        <v>870</v>
      </c>
      <c s="19" t="s">
        <v>879</v>
      </c>
      <c s="24" t="s">
        <v>871</v>
      </c>
      <c s="25" t="s">
        <v>73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872</v>
      </c>
    </row>
    <row r="115" spans="1:5" ht="12.75">
      <c r="A115" s="30" t="s">
        <v>42</v>
      </c>
      <c r="E115" s="31" t="s">
        <v>880</v>
      </c>
    </row>
    <row r="116" spans="1:5" ht="242.25">
      <c r="A116" t="s">
        <v>44</v>
      </c>
      <c r="E116" s="29" t="s">
        <v>874</v>
      </c>
    </row>
    <row r="117" spans="1:16" ht="12.75">
      <c r="A117" s="19" t="s">
        <v>35</v>
      </c>
      <c s="23" t="s">
        <v>200</v>
      </c>
      <c s="23" t="s">
        <v>870</v>
      </c>
      <c s="19" t="s">
        <v>881</v>
      </c>
      <c s="24" t="s">
        <v>871</v>
      </c>
      <c s="25" t="s">
        <v>73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872</v>
      </c>
    </row>
    <row r="119" spans="1:5" ht="12.75">
      <c r="A119" s="30" t="s">
        <v>42</v>
      </c>
      <c r="E119" s="31" t="s">
        <v>882</v>
      </c>
    </row>
    <row r="120" spans="1:5" ht="242.25">
      <c r="A120" t="s">
        <v>44</v>
      </c>
      <c r="E120" s="29" t="s">
        <v>874</v>
      </c>
    </row>
    <row r="121" spans="1:16" ht="12.75">
      <c r="A121" s="19" t="s">
        <v>35</v>
      </c>
      <c s="23" t="s">
        <v>205</v>
      </c>
      <c s="23" t="s">
        <v>870</v>
      </c>
      <c s="19" t="s">
        <v>883</v>
      </c>
      <c s="24" t="s">
        <v>871</v>
      </c>
      <c s="25" t="s">
        <v>73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872</v>
      </c>
    </row>
    <row r="123" spans="1:5" ht="12.75">
      <c r="A123" s="30" t="s">
        <v>42</v>
      </c>
      <c r="E123" s="31" t="s">
        <v>884</v>
      </c>
    </row>
    <row r="124" spans="1:5" ht="242.25">
      <c r="A124" t="s">
        <v>44</v>
      </c>
      <c r="E124" s="29" t="s">
        <v>874</v>
      </c>
    </row>
    <row r="125" spans="1:16" ht="12.75">
      <c r="A125" s="19" t="s">
        <v>35</v>
      </c>
      <c s="23" t="s">
        <v>207</v>
      </c>
      <c s="23" t="s">
        <v>870</v>
      </c>
      <c s="19" t="s">
        <v>885</v>
      </c>
      <c s="24" t="s">
        <v>871</v>
      </c>
      <c s="25" t="s">
        <v>73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872</v>
      </c>
    </row>
    <row r="127" spans="1:5" ht="12.75">
      <c r="A127" s="30" t="s">
        <v>42</v>
      </c>
      <c r="E127" s="31" t="s">
        <v>886</v>
      </c>
    </row>
    <row r="128" spans="1:5" ht="242.25">
      <c r="A128" t="s">
        <v>44</v>
      </c>
      <c r="E128" s="29" t="s">
        <v>874</v>
      </c>
    </row>
    <row r="129" spans="1:16" ht="12.75">
      <c r="A129" s="19" t="s">
        <v>35</v>
      </c>
      <c s="23" t="s">
        <v>213</v>
      </c>
      <c s="23" t="s">
        <v>870</v>
      </c>
      <c s="19" t="s">
        <v>887</v>
      </c>
      <c s="24" t="s">
        <v>871</v>
      </c>
      <c s="25" t="s">
        <v>73</v>
      </c>
      <c s="26">
        <v>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872</v>
      </c>
    </row>
    <row r="131" spans="1:5" ht="12.75">
      <c r="A131" s="30" t="s">
        <v>42</v>
      </c>
      <c r="E131" s="31" t="s">
        <v>888</v>
      </c>
    </row>
    <row r="132" spans="1:5" ht="242.25">
      <c r="A132" t="s">
        <v>44</v>
      </c>
      <c r="E132" s="29" t="s">
        <v>874</v>
      </c>
    </row>
    <row r="133" spans="1:16" ht="12.75">
      <c r="A133" s="19" t="s">
        <v>35</v>
      </c>
      <c s="23" t="s">
        <v>218</v>
      </c>
      <c s="23" t="s">
        <v>870</v>
      </c>
      <c s="19" t="s">
        <v>889</v>
      </c>
      <c s="24" t="s">
        <v>871</v>
      </c>
      <c s="25" t="s">
        <v>73</v>
      </c>
      <c s="26">
        <v>1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872</v>
      </c>
    </row>
    <row r="135" spans="1:5" ht="12.75">
      <c r="A135" s="30" t="s">
        <v>42</v>
      </c>
      <c r="E135" s="31" t="s">
        <v>890</v>
      </c>
    </row>
    <row r="136" spans="1:5" ht="242.25">
      <c r="A136" t="s">
        <v>44</v>
      </c>
      <c r="E136" s="29" t="s">
        <v>874</v>
      </c>
    </row>
    <row r="137" spans="1:16" ht="12.75">
      <c r="A137" s="19" t="s">
        <v>35</v>
      </c>
      <c s="23" t="s">
        <v>223</v>
      </c>
      <c s="23" t="s">
        <v>870</v>
      </c>
      <c s="19" t="s">
        <v>891</v>
      </c>
      <c s="24" t="s">
        <v>871</v>
      </c>
      <c s="25" t="s">
        <v>73</v>
      </c>
      <c s="26">
        <v>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25.5">
      <c r="A138" s="28" t="s">
        <v>40</v>
      </c>
      <c r="E138" s="29" t="s">
        <v>872</v>
      </c>
    </row>
    <row r="139" spans="1:5" ht="12.75">
      <c r="A139" s="30" t="s">
        <v>42</v>
      </c>
      <c r="E139" s="31" t="s">
        <v>892</v>
      </c>
    </row>
    <row r="140" spans="1:5" ht="242.25">
      <c r="A140" t="s">
        <v>44</v>
      </c>
      <c r="E140" s="29" t="s">
        <v>874</v>
      </c>
    </row>
    <row r="141" spans="1:16" ht="12.75">
      <c r="A141" s="19" t="s">
        <v>35</v>
      </c>
      <c s="23" t="s">
        <v>228</v>
      </c>
      <c s="23" t="s">
        <v>870</v>
      </c>
      <c s="19" t="s">
        <v>893</v>
      </c>
      <c s="24" t="s">
        <v>871</v>
      </c>
      <c s="25" t="s">
        <v>73</v>
      </c>
      <c s="26">
        <v>1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872</v>
      </c>
    </row>
    <row r="143" spans="1:5" ht="12.75">
      <c r="A143" s="30" t="s">
        <v>42</v>
      </c>
      <c r="E143" s="31" t="s">
        <v>894</v>
      </c>
    </row>
    <row r="144" spans="1:5" ht="242.25">
      <c r="A144" t="s">
        <v>44</v>
      </c>
      <c r="E144" s="29" t="s">
        <v>874</v>
      </c>
    </row>
    <row r="145" spans="1:16" ht="12.75">
      <c r="A145" s="19" t="s">
        <v>35</v>
      </c>
      <c s="23" t="s">
        <v>233</v>
      </c>
      <c s="23" t="s">
        <v>870</v>
      </c>
      <c s="19" t="s">
        <v>895</v>
      </c>
      <c s="24" t="s">
        <v>871</v>
      </c>
      <c s="25" t="s">
        <v>73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872</v>
      </c>
    </row>
    <row r="147" spans="1:5" ht="12.75">
      <c r="A147" s="30" t="s">
        <v>42</v>
      </c>
      <c r="E147" s="31" t="s">
        <v>896</v>
      </c>
    </row>
    <row r="148" spans="1:5" ht="242.25">
      <c r="A148" t="s">
        <v>44</v>
      </c>
      <c r="E148" s="29" t="s">
        <v>874</v>
      </c>
    </row>
    <row r="149" spans="1:16" ht="12.75">
      <c r="A149" s="19" t="s">
        <v>35</v>
      </c>
      <c s="23" t="s">
        <v>237</v>
      </c>
      <c s="23" t="s">
        <v>870</v>
      </c>
      <c s="19" t="s">
        <v>897</v>
      </c>
      <c s="24" t="s">
        <v>871</v>
      </c>
      <c s="25" t="s">
        <v>73</v>
      </c>
      <c s="26">
        <v>1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25.5">
      <c r="A150" s="28" t="s">
        <v>40</v>
      </c>
      <c r="E150" s="29" t="s">
        <v>872</v>
      </c>
    </row>
    <row r="151" spans="1:5" ht="12.75">
      <c r="A151" s="30" t="s">
        <v>42</v>
      </c>
      <c r="E151" s="31" t="s">
        <v>898</v>
      </c>
    </row>
    <row r="152" spans="1:5" ht="242.25">
      <c r="A152" t="s">
        <v>44</v>
      </c>
      <c r="E152" s="29" t="s">
        <v>874</v>
      </c>
    </row>
    <row r="153" spans="1:16" ht="12.75">
      <c r="A153" s="19" t="s">
        <v>35</v>
      </c>
      <c s="23" t="s">
        <v>243</v>
      </c>
      <c s="23" t="s">
        <v>870</v>
      </c>
      <c s="19" t="s">
        <v>39</v>
      </c>
      <c s="24" t="s">
        <v>871</v>
      </c>
      <c s="25" t="s">
        <v>73</v>
      </c>
      <c s="26">
        <v>1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872</v>
      </c>
    </row>
    <row r="155" spans="1:5" ht="12.75">
      <c r="A155" s="30" t="s">
        <v>42</v>
      </c>
      <c r="E155" s="31" t="s">
        <v>899</v>
      </c>
    </row>
    <row r="156" spans="1:5" ht="242.25">
      <c r="A156" t="s">
        <v>44</v>
      </c>
      <c r="E156" s="29" t="s">
        <v>874</v>
      </c>
    </row>
    <row r="157" spans="1:16" ht="12.75">
      <c r="A157" s="19" t="s">
        <v>35</v>
      </c>
      <c s="23" t="s">
        <v>248</v>
      </c>
      <c s="23" t="s">
        <v>870</v>
      </c>
      <c s="19" t="s">
        <v>900</v>
      </c>
      <c s="24" t="s">
        <v>871</v>
      </c>
      <c s="25" t="s">
        <v>73</v>
      </c>
      <c s="26">
        <v>1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872</v>
      </c>
    </row>
    <row r="159" spans="1:5" ht="12.75">
      <c r="A159" s="30" t="s">
        <v>42</v>
      </c>
      <c r="E159" s="31" t="s">
        <v>901</v>
      </c>
    </row>
    <row r="160" spans="1:5" ht="242.25">
      <c r="A160" t="s">
        <v>44</v>
      </c>
      <c r="E160" s="29" t="s">
        <v>874</v>
      </c>
    </row>
    <row r="161" spans="1:16" ht="12.75">
      <c r="A161" s="19" t="s">
        <v>35</v>
      </c>
      <c s="23" t="s">
        <v>252</v>
      </c>
      <c s="23" t="s">
        <v>870</v>
      </c>
      <c s="19" t="s">
        <v>7</v>
      </c>
      <c s="24" t="s">
        <v>871</v>
      </c>
      <c s="25" t="s">
        <v>73</v>
      </c>
      <c s="26">
        <v>1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872</v>
      </c>
    </row>
    <row r="163" spans="1:5" ht="12.75">
      <c r="A163" s="30" t="s">
        <v>42</v>
      </c>
      <c r="E163" s="31" t="s">
        <v>902</v>
      </c>
    </row>
    <row r="164" spans="1:5" ht="242.25">
      <c r="A164" t="s">
        <v>44</v>
      </c>
      <c r="E164" s="29" t="s">
        <v>874</v>
      </c>
    </row>
    <row r="165" spans="1:16" ht="12.75">
      <c r="A165" s="19" t="s">
        <v>35</v>
      </c>
      <c s="23" t="s">
        <v>256</v>
      </c>
      <c s="23" t="s">
        <v>870</v>
      </c>
      <c s="19" t="s">
        <v>35</v>
      </c>
      <c s="24" t="s">
        <v>871</v>
      </c>
      <c s="25" t="s">
        <v>73</v>
      </c>
      <c s="26">
        <v>1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872</v>
      </c>
    </row>
    <row r="167" spans="1:5" ht="12.75">
      <c r="A167" s="30" t="s">
        <v>42</v>
      </c>
      <c r="E167" s="31" t="s">
        <v>903</v>
      </c>
    </row>
    <row r="168" spans="1:5" ht="242.25">
      <c r="A168" t="s">
        <v>44</v>
      </c>
      <c r="E168" s="29" t="s">
        <v>874</v>
      </c>
    </row>
    <row r="169" spans="1:16" ht="12.75">
      <c r="A169" s="19" t="s">
        <v>35</v>
      </c>
      <c s="23" t="s">
        <v>262</v>
      </c>
      <c s="23" t="s">
        <v>870</v>
      </c>
      <c s="19" t="s">
        <v>904</v>
      </c>
      <c s="24" t="s">
        <v>871</v>
      </c>
      <c s="25" t="s">
        <v>73</v>
      </c>
      <c s="26">
        <v>1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872</v>
      </c>
    </row>
    <row r="171" spans="1:5" ht="12.75">
      <c r="A171" s="30" t="s">
        <v>42</v>
      </c>
      <c r="E171" s="31" t="s">
        <v>905</v>
      </c>
    </row>
    <row r="172" spans="1:5" ht="242.25">
      <c r="A172" t="s">
        <v>44</v>
      </c>
      <c r="E172" s="29" t="s">
        <v>874</v>
      </c>
    </row>
    <row r="173" spans="1:16" ht="12.75">
      <c r="A173" s="19" t="s">
        <v>35</v>
      </c>
      <c s="23" t="s">
        <v>268</v>
      </c>
      <c s="23" t="s">
        <v>870</v>
      </c>
      <c s="19" t="s">
        <v>445</v>
      </c>
      <c s="24" t="s">
        <v>871</v>
      </c>
      <c s="25" t="s">
        <v>73</v>
      </c>
      <c s="26">
        <v>1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25.5">
      <c r="A174" s="28" t="s">
        <v>40</v>
      </c>
      <c r="E174" s="29" t="s">
        <v>872</v>
      </c>
    </row>
    <row r="175" spans="1:5" ht="12.75">
      <c r="A175" s="30" t="s">
        <v>42</v>
      </c>
      <c r="E175" s="31" t="s">
        <v>906</v>
      </c>
    </row>
    <row r="176" spans="1:5" ht="242.25">
      <c r="A176" t="s">
        <v>44</v>
      </c>
      <c r="E176" s="29" t="s">
        <v>874</v>
      </c>
    </row>
    <row r="177" spans="1:16" ht="12.75">
      <c r="A177" s="19" t="s">
        <v>35</v>
      </c>
      <c s="23" t="s">
        <v>273</v>
      </c>
      <c s="23" t="s">
        <v>444</v>
      </c>
      <c s="19" t="s">
        <v>55</v>
      </c>
      <c s="24" t="s">
        <v>446</v>
      </c>
      <c s="25" t="s">
        <v>73</v>
      </c>
      <c s="26">
        <v>19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55</v>
      </c>
    </row>
    <row r="179" spans="1:5" ht="12.75">
      <c r="A179" s="30" t="s">
        <v>42</v>
      </c>
      <c r="E179" s="31" t="s">
        <v>907</v>
      </c>
    </row>
    <row r="180" spans="1:5" ht="25.5">
      <c r="A180" t="s">
        <v>44</v>
      </c>
      <c r="E180" s="29" t="s">
        <v>429</v>
      </c>
    </row>
    <row r="181" spans="1:16" ht="12.75">
      <c r="A181" s="19" t="s">
        <v>35</v>
      </c>
      <c s="23" t="s">
        <v>278</v>
      </c>
      <c s="23" t="s">
        <v>427</v>
      </c>
      <c s="19" t="s">
        <v>55</v>
      </c>
      <c s="24" t="s">
        <v>428</v>
      </c>
      <c s="25" t="s">
        <v>73</v>
      </c>
      <c s="26">
        <v>16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55</v>
      </c>
    </row>
    <row r="183" spans="1:5" ht="12.75">
      <c r="A183" s="30" t="s">
        <v>42</v>
      </c>
      <c r="E183" s="31" t="s">
        <v>908</v>
      </c>
    </row>
    <row r="184" spans="1:5" ht="25.5">
      <c r="A184" t="s">
        <v>44</v>
      </c>
      <c r="E184" s="29" t="s">
        <v>429</v>
      </c>
    </row>
    <row r="185" spans="1:16" ht="12.75">
      <c r="A185" s="19" t="s">
        <v>35</v>
      </c>
      <c s="23" t="s">
        <v>283</v>
      </c>
      <c s="23" t="s">
        <v>909</v>
      </c>
      <c s="19" t="s">
        <v>55</v>
      </c>
      <c s="24" t="s">
        <v>910</v>
      </c>
      <c s="25" t="s">
        <v>39</v>
      </c>
      <c s="26">
        <v>594.8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55</v>
      </c>
    </row>
    <row r="187" spans="1:5" ht="25.5">
      <c r="A187" s="30" t="s">
        <v>42</v>
      </c>
      <c r="E187" s="31" t="s">
        <v>911</v>
      </c>
    </row>
    <row r="188" spans="1:5" ht="51">
      <c r="A188" t="s">
        <v>44</v>
      </c>
      <c r="E188" s="29" t="s">
        <v>912</v>
      </c>
    </row>
    <row r="189" spans="1:16" ht="12.75">
      <c r="A189" s="19" t="s">
        <v>35</v>
      </c>
      <c s="23" t="s">
        <v>288</v>
      </c>
      <c s="23" t="s">
        <v>913</v>
      </c>
      <c s="19" t="s">
        <v>55</v>
      </c>
      <c s="24" t="s">
        <v>914</v>
      </c>
      <c s="25" t="s">
        <v>39</v>
      </c>
      <c s="26">
        <v>594.8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55</v>
      </c>
    </row>
    <row r="191" spans="1:5" ht="25.5">
      <c r="A191" s="30" t="s">
        <v>42</v>
      </c>
      <c r="E191" s="31" t="s">
        <v>911</v>
      </c>
    </row>
    <row r="192" spans="1:5" ht="25.5">
      <c r="A192" t="s">
        <v>44</v>
      </c>
      <c r="E192" s="29" t="s">
        <v>915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916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916</v>
      </c>
      <c s="5"/>
      <c s="14" t="s">
        <v>917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918</v>
      </c>
      <c s="19" t="s">
        <v>55</v>
      </c>
      <c s="24" t="s">
        <v>919</v>
      </c>
      <c s="25" t="s">
        <v>57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920</v>
      </c>
    </row>
    <row r="11" spans="1:5" ht="12.75">
      <c r="A11" s="30" t="s">
        <v>42</v>
      </c>
      <c r="E11" s="31" t="s">
        <v>921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297</v>
      </c>
      <c s="5"/>
      <c s="5"/>
      <c s="5"/>
      <c s="36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25.5">
      <c r="A14" s="19" t="s">
        <v>35</v>
      </c>
      <c s="23" t="s">
        <v>13</v>
      </c>
      <c s="23" t="s">
        <v>922</v>
      </c>
      <c s="19" t="s">
        <v>55</v>
      </c>
      <c s="24" t="s">
        <v>923</v>
      </c>
      <c s="25" t="s">
        <v>73</v>
      </c>
      <c s="26">
        <v>179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55</v>
      </c>
    </row>
    <row r="16" spans="1:5" ht="89.25">
      <c r="A16" s="30" t="s">
        <v>42</v>
      </c>
      <c r="E16" s="31" t="s">
        <v>924</v>
      </c>
    </row>
    <row r="17" spans="1:5" ht="63.75">
      <c r="A17" t="s">
        <v>44</v>
      </c>
      <c r="E17" s="29" t="s">
        <v>925</v>
      </c>
    </row>
    <row r="18" spans="1:16" ht="12.75">
      <c r="A18" s="19" t="s">
        <v>35</v>
      </c>
      <c s="23" t="s">
        <v>12</v>
      </c>
      <c s="23" t="s">
        <v>926</v>
      </c>
      <c s="19" t="s">
        <v>55</v>
      </c>
      <c s="24" t="s">
        <v>927</v>
      </c>
      <c s="25" t="s">
        <v>73</v>
      </c>
      <c s="26">
        <v>179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89.25">
      <c r="A20" s="30" t="s">
        <v>42</v>
      </c>
      <c r="E20" s="31" t="s">
        <v>924</v>
      </c>
    </row>
    <row r="21" spans="1:5" ht="25.5">
      <c r="A21" t="s">
        <v>44</v>
      </c>
      <c r="E21" s="29" t="s">
        <v>326</v>
      </c>
    </row>
    <row r="22" spans="1:16" ht="12.75">
      <c r="A22" s="19" t="s">
        <v>35</v>
      </c>
      <c s="23" t="s">
        <v>23</v>
      </c>
      <c s="23" t="s">
        <v>928</v>
      </c>
      <c s="19" t="s">
        <v>55</v>
      </c>
      <c s="24" t="s">
        <v>929</v>
      </c>
      <c s="25" t="s">
        <v>930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63.75">
      <c r="A24" s="30" t="s">
        <v>42</v>
      </c>
      <c r="E24" s="31" t="s">
        <v>931</v>
      </c>
    </row>
    <row r="25" spans="1:5" ht="25.5">
      <c r="A25" t="s">
        <v>44</v>
      </c>
      <c r="E25" s="29" t="s">
        <v>932</v>
      </c>
    </row>
    <row r="26" spans="1:16" ht="12.75">
      <c r="A26" s="19" t="s">
        <v>35</v>
      </c>
      <c s="23" t="s">
        <v>25</v>
      </c>
      <c s="23" t="s">
        <v>933</v>
      </c>
      <c s="19" t="s">
        <v>55</v>
      </c>
      <c s="24" t="s">
        <v>934</v>
      </c>
      <c s="25" t="s">
        <v>73</v>
      </c>
      <c s="26">
        <v>67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12.75">
      <c r="A28" s="30" t="s">
        <v>42</v>
      </c>
      <c r="E28" s="31" t="s">
        <v>935</v>
      </c>
    </row>
    <row r="29" spans="1:5" ht="63.75">
      <c r="A29" t="s">
        <v>44</v>
      </c>
      <c r="E29" s="29" t="s">
        <v>925</v>
      </c>
    </row>
    <row r="30" spans="1:16" ht="12.75">
      <c r="A30" s="19" t="s">
        <v>35</v>
      </c>
      <c s="23" t="s">
        <v>27</v>
      </c>
      <c s="23" t="s">
        <v>936</v>
      </c>
      <c s="19" t="s">
        <v>55</v>
      </c>
      <c s="24" t="s">
        <v>937</v>
      </c>
      <c s="25" t="s">
        <v>73</v>
      </c>
      <c s="26">
        <v>67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12.75">
      <c r="A32" s="30" t="s">
        <v>42</v>
      </c>
      <c r="E32" s="31" t="s">
        <v>938</v>
      </c>
    </row>
    <row r="33" spans="1:5" ht="25.5">
      <c r="A33" t="s">
        <v>44</v>
      </c>
      <c r="E33" s="29" t="s">
        <v>326</v>
      </c>
    </row>
    <row r="34" spans="1:16" ht="12.75">
      <c r="A34" s="19" t="s">
        <v>35</v>
      </c>
      <c s="23" t="s">
        <v>59</v>
      </c>
      <c s="23" t="s">
        <v>939</v>
      </c>
      <c s="19" t="s">
        <v>55</v>
      </c>
      <c s="24" t="s">
        <v>940</v>
      </c>
      <c s="25" t="s">
        <v>930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12.75">
      <c r="A36" s="30" t="s">
        <v>42</v>
      </c>
      <c r="E36" s="31" t="s">
        <v>941</v>
      </c>
    </row>
    <row r="37" spans="1:5" ht="25.5">
      <c r="A37" t="s">
        <v>44</v>
      </c>
      <c r="E37" s="29" t="s">
        <v>932</v>
      </c>
    </row>
    <row r="38" spans="1:16" ht="12.75">
      <c r="A38" s="19" t="s">
        <v>35</v>
      </c>
      <c s="23" t="s">
        <v>64</v>
      </c>
      <c s="23" t="s">
        <v>942</v>
      </c>
      <c s="19" t="s">
        <v>55</v>
      </c>
      <c s="24" t="s">
        <v>943</v>
      </c>
      <c s="25" t="s">
        <v>73</v>
      </c>
      <c s="26">
        <v>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12.75">
      <c r="A40" s="30" t="s">
        <v>42</v>
      </c>
      <c r="E40" s="31" t="s">
        <v>944</v>
      </c>
    </row>
    <row r="41" spans="1:5" ht="51">
      <c r="A41" t="s">
        <v>44</v>
      </c>
      <c r="E41" s="29" t="s">
        <v>945</v>
      </c>
    </row>
    <row r="42" spans="1:16" ht="12.75">
      <c r="A42" s="19" t="s">
        <v>35</v>
      </c>
      <c s="23" t="s">
        <v>30</v>
      </c>
      <c s="23" t="s">
        <v>946</v>
      </c>
      <c s="19" t="s">
        <v>55</v>
      </c>
      <c s="24" t="s">
        <v>947</v>
      </c>
      <c s="25" t="s">
        <v>73</v>
      </c>
      <c s="26">
        <v>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12.75">
      <c r="A44" s="30" t="s">
        <v>42</v>
      </c>
      <c r="E44" s="31" t="s">
        <v>944</v>
      </c>
    </row>
    <row r="45" spans="1:5" ht="25.5">
      <c r="A45" t="s">
        <v>44</v>
      </c>
      <c r="E45" s="29" t="s">
        <v>948</v>
      </c>
    </row>
    <row r="46" spans="1:16" ht="12.75">
      <c r="A46" s="19" t="s">
        <v>35</v>
      </c>
      <c s="23" t="s">
        <v>32</v>
      </c>
      <c s="23" t="s">
        <v>949</v>
      </c>
      <c s="19" t="s">
        <v>55</v>
      </c>
      <c s="24" t="s">
        <v>950</v>
      </c>
      <c s="25" t="s">
        <v>930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12.75">
      <c r="A48" s="30" t="s">
        <v>42</v>
      </c>
      <c r="E48" s="31" t="s">
        <v>951</v>
      </c>
    </row>
    <row r="49" spans="1:5" ht="25.5">
      <c r="A49" t="s">
        <v>44</v>
      </c>
      <c r="E49" s="29" t="s">
        <v>952</v>
      </c>
    </row>
    <row r="50" spans="1:16" ht="25.5">
      <c r="A50" s="19" t="s">
        <v>35</v>
      </c>
      <c s="23" t="s">
        <v>75</v>
      </c>
      <c s="23" t="s">
        <v>953</v>
      </c>
      <c s="19" t="s">
        <v>55</v>
      </c>
      <c s="24" t="s">
        <v>954</v>
      </c>
      <c s="25" t="s">
        <v>73</v>
      </c>
      <c s="26">
        <v>315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140.25">
      <c r="A52" s="30" t="s">
        <v>42</v>
      </c>
      <c r="E52" s="31" t="s">
        <v>955</v>
      </c>
    </row>
    <row r="53" spans="1:5" ht="63.75">
      <c r="A53" t="s">
        <v>44</v>
      </c>
      <c r="E53" s="29" t="s">
        <v>956</v>
      </c>
    </row>
    <row r="54" spans="1:16" ht="12.75">
      <c r="A54" s="19" t="s">
        <v>35</v>
      </c>
      <c s="23" t="s">
        <v>79</v>
      </c>
      <c s="23" t="s">
        <v>957</v>
      </c>
      <c s="19" t="s">
        <v>55</v>
      </c>
      <c s="24" t="s">
        <v>958</v>
      </c>
      <c s="25" t="s">
        <v>73</v>
      </c>
      <c s="26">
        <v>315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140.25">
      <c r="A56" s="30" t="s">
        <v>42</v>
      </c>
      <c r="E56" s="31" t="s">
        <v>955</v>
      </c>
    </row>
    <row r="57" spans="1:5" ht="25.5">
      <c r="A57" t="s">
        <v>44</v>
      </c>
      <c r="E57" s="29" t="s">
        <v>948</v>
      </c>
    </row>
    <row r="58" spans="1:16" ht="12.75">
      <c r="A58" s="19" t="s">
        <v>35</v>
      </c>
      <c s="23" t="s">
        <v>83</v>
      </c>
      <c s="23" t="s">
        <v>959</v>
      </c>
      <c s="19" t="s">
        <v>55</v>
      </c>
      <c s="24" t="s">
        <v>960</v>
      </c>
      <c s="25" t="s">
        <v>930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114.75">
      <c r="A60" s="30" t="s">
        <v>42</v>
      </c>
      <c r="E60" s="31" t="s">
        <v>961</v>
      </c>
    </row>
    <row r="61" spans="1:5" ht="25.5">
      <c r="A61" t="s">
        <v>44</v>
      </c>
      <c r="E61" s="29" t="s">
        <v>952</v>
      </c>
    </row>
    <row r="62" spans="1:16" ht="12.75">
      <c r="A62" s="19" t="s">
        <v>35</v>
      </c>
      <c s="23" t="s">
        <v>89</v>
      </c>
      <c s="23" t="s">
        <v>962</v>
      </c>
      <c s="19" t="s">
        <v>55</v>
      </c>
      <c s="24" t="s">
        <v>963</v>
      </c>
      <c s="25" t="s">
        <v>73</v>
      </c>
      <c s="26">
        <v>315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140.25">
      <c r="A64" s="30" t="s">
        <v>42</v>
      </c>
      <c r="E64" s="31" t="s">
        <v>955</v>
      </c>
    </row>
    <row r="65" spans="1:5" ht="63.75">
      <c r="A65" t="s">
        <v>44</v>
      </c>
      <c r="E65" s="29" t="s">
        <v>956</v>
      </c>
    </row>
    <row r="66" spans="1:16" ht="12.75">
      <c r="A66" s="19" t="s">
        <v>35</v>
      </c>
      <c s="23" t="s">
        <v>151</v>
      </c>
      <c s="23" t="s">
        <v>964</v>
      </c>
      <c s="19" t="s">
        <v>55</v>
      </c>
      <c s="24" t="s">
        <v>965</v>
      </c>
      <c s="25" t="s">
        <v>73</v>
      </c>
      <c s="26">
        <v>315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140.25">
      <c r="A68" s="30" t="s">
        <v>42</v>
      </c>
      <c r="E68" s="31" t="s">
        <v>955</v>
      </c>
    </row>
    <row r="69" spans="1:5" ht="25.5">
      <c r="A69" t="s">
        <v>44</v>
      </c>
      <c r="E69" s="29" t="s">
        <v>948</v>
      </c>
    </row>
    <row r="70" spans="1:16" ht="12.75">
      <c r="A70" s="19" t="s">
        <v>35</v>
      </c>
      <c s="23" t="s">
        <v>153</v>
      </c>
      <c s="23" t="s">
        <v>966</v>
      </c>
      <c s="19" t="s">
        <v>55</v>
      </c>
      <c s="24" t="s">
        <v>967</v>
      </c>
      <c s="25" t="s">
        <v>930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114.75">
      <c r="A72" s="30" t="s">
        <v>42</v>
      </c>
      <c r="E72" s="31" t="s">
        <v>968</v>
      </c>
    </row>
    <row r="73" spans="1:5" ht="25.5">
      <c r="A73" t="s">
        <v>44</v>
      </c>
      <c r="E73" s="29" t="s">
        <v>952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