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dmin" reservationPassword="0"/>
  <workbookPr/>
  <bookViews>
    <workbookView xWindow="240" yWindow="120" windowWidth="14940" windowHeight="9225" activeTab="0"/>
  </bookViews>
  <sheets>
    <sheet name="SO 004" sheetId="1" r:id="rId1"/>
    <sheet name="SO 104" sheetId="2" r:id="rId2"/>
    <sheet name="SO 104.1" sheetId="3" r:id="rId3"/>
    <sheet name="SO 104.2.1" sheetId="4" r:id="rId4"/>
    <sheet name="SO 104.3" sheetId="5" r:id="rId5"/>
    <sheet name="SO 203" sheetId="6" r:id="rId6"/>
    <sheet name="SO 302" sheetId="7" r:id="rId7"/>
    <sheet name="SO 303" sheetId="8" r:id="rId8"/>
    <sheet name="SO 804" sheetId="9" r:id="rId9"/>
  </sheets>
  <definedNames/>
  <calcPr/>
  <webPublishing/>
</workbook>
</file>

<file path=xl/sharedStrings.xml><?xml version="1.0" encoding="utf-8"?>
<sst xmlns="http://schemas.openxmlformats.org/spreadsheetml/2006/main" count="4416" uniqueCount="1146">
  <si>
    <t>ASPE10</t>
  </si>
  <si>
    <t>S</t>
  </si>
  <si>
    <t>Firma: ÚDRŽBA SILNIC Královéhradeckého kraje a.s.</t>
  </si>
  <si>
    <t>Soupis prací objektu</t>
  </si>
  <si>
    <t xml:space="preserve">Stavba: </t>
  </si>
  <si>
    <t>32924</t>
  </si>
  <si>
    <t>Silnice II/299 Librantice – hranice okresu Náchod, SO 104, SO 203, SO 302, SO 303_27012023_neoceněný</t>
  </si>
  <si>
    <t>O</t>
  </si>
  <si>
    <t>Rozpočet:</t>
  </si>
  <si>
    <t>0,00</t>
  </si>
  <si>
    <t>15,00</t>
  </si>
  <si>
    <t>21,00</t>
  </si>
  <si>
    <t>3</t>
  </si>
  <si>
    <t>2</t>
  </si>
  <si>
    <t>SO 004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</si>
  <si>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</si>
  <si>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</si>
  <si>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</si>
  <si>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</si>
  <si>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</si>
  <si>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</si>
  <si>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</si>
  <si>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</si>
  <si>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</si>
  <si>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</si>
  <si>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</si>
  <si>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</si>
  <si>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</si>
  <si>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</si>
  <si>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</si>
  <si>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</si>
  <si>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</si>
  <si>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</si>
  <si>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</si>
  <si>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</si>
  <si>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</si>
  <si>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</si>
  <si>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</si>
  <si>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</si>
  <si>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</si>
  <si>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</si>
  <si>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GasNet, vytýčení, manipulace, ochrana. Délka úseku 2,413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</si>
  <si>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</si>
  <si>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</si>
  <si>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</si>
  <si>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</si>
  <si>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</si>
  <si>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2,413 km.   
Pevná cena.</t>
  </si>
  <si>
    <t>c</t>
  </si>
  <si>
    <t>Zajištění inženýrských sítí během realizace stavby dle požadavků správce, vedení ve správě VaK HK.a.s., vytýčení, manipulace, ochrana. Délka úseku 2,413 km.   
Pevná cena.</t>
  </si>
  <si>
    <t>d</t>
  </si>
  <si>
    <t>Zajištění inženýrských sítí během realizace stavby dle požadavků správce, vedení ve správě CETIN, a.s., vytýčení, manipulace, ochrana. Délka úseku 2,413 km.   
Pevná cena.</t>
  </si>
  <si>
    <t>e</t>
  </si>
  <si>
    <t>Zajištění inženýrských sítí během realizace stavby dle požadavků správce, vedení ve správě Obce Libřice (VO,MR), vytýčení, manipulace, ochrana. Délka úseku 2,413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</si>
  <si>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</si>
  <si>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</si>
  <si>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</si>
  <si>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</si>
  <si>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2,413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</si>
  <si>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</si>
  <si>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</si>
  <si>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</si>
  <si>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</si>
  <si>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 + 1x elektronicky). Elektronicky ve formátu dle zadávací dokumentace.  
Délka úseku 2,413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</si>
  <si>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</si>
  <si>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</si>
  <si>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</si>
  <si>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2,413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</si>
  <si>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</si>
  <si>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</si>
  <si>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2,413 km.   
Pevná cena.</t>
  </si>
  <si>
    <t>02938</t>
  </si>
  <si>
    <t>OSTATNÍ POŽADAVKY - PAMĚTNÍ DESKA</t>
  </si>
  <si>
    <t>KUS</t>
  </si>
  <si>
    <t>osazení pamětní desky na kamenném podstavci s textem dle vzoru objednatele, min. rozměr 400 x 300 mm, pamětní deska musí mít trvanlivou formu, materiál kámen, kov, sklo apod., loga a text dle poskytovatele dotace.   
Pevná cena.</t>
  </si>
  <si>
    <t>11</t>
  </si>
  <si>
    <t>02940</t>
  </si>
  <si>
    <t>OSTATNÍ POŽADAVKY - VYPRACOVÁNÍ DOKUMENTACE</t>
  </si>
  <si>
    <t>Vypracování dokumentace skutečného provedení stavby - 3x DSPS, 3x kompletní fotodokumentace + 1x na flash disku  
2x měsíčně zpráva o průběhu výstavby s fotodokumentací, Délka úseku 2,413 km.   
Pevná cena.</t>
  </si>
  <si>
    <t>12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</si>
  <si>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</si>
  <si>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</si>
  <si>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2,413 km.   
Pevná cena.</t>
  </si>
  <si>
    <t>13</t>
  </si>
  <si>
    <t>03100</t>
  </si>
  <si>
    <t>ZAŘÍZENÍ STAVENIŠTĚ - INFORMAČNÍ TABULE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</si>
  <si>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</si>
  <si>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</si>
  <si>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</si>
  <si>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14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</si>
  <si>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</si>
  <si>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</si>
  <si>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2,413 km   
- PEVNÁ CENA</t>
  </si>
  <si>
    <t>SO 104</t>
  </si>
  <si>
    <t>Úsek Libřice – hranice okresu Náchod</t>
  </si>
  <si>
    <t>015111</t>
  </si>
  <si>
    <t>POPLATKY ZA LIKVIDACI ODPADŮ NEKONTAMINOVANÝCH - 17 05 04  VYTĚŽENÉ ZEMINY A HORNINY -  I. TŘÍDA TĚŽITELNOSTI</t>
  </si>
  <si>
    <t>T</t>
  </si>
  <si>
    <t>z pol. 113328 
3151,536*1,8=5 672,765 [A] 
z pol.12922 
4 368,200*0,1*1,8=786,276 [B] 
z pol. 12932 
990,300*0,5*1,8=891,270 [C] 
z pol. 123738 
6467,711*1,8=11 641,880 [D] 
z pol. 132738 
726,250*1,8=1 307,250 [E] 
z pol. 21263 
209*0,4*0,3=25,080 [F] 
Celkem: A+B+C+D+E+F=20 324,521 [G]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</si>
  <si>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</si>
  <si>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</si>
  <si>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</si>
  <si>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betonová suť kód 17 01 01  
Podmínka IROP: nejméně 70% hmotnosti tohoto odpadu musí být předáno k recyklaci (viz. ZP) pro zpětné využití na stavbách</t>
  </si>
  <si>
    <t>z pol. 11328 
40,11*0,15*2,2=13,236 [A] 
z pol.11352 
224*0,25+0,35*2,2=56,770 [B] 
z pol. 96687 
6*0,5*2,2=6,600 [C] 
z pol. 97611 
23*1*0,5*0,5*2,2=12,650 [D] 
Celkem: A+B+C+D=89,256 [E]</t>
  </si>
  <si>
    <t>Zemní práce</t>
  </si>
  <si>
    <t>111204</t>
  </si>
  <si>
    <t>ODSTRANĚNÍ KŘOVIN S ODVOZEM</t>
  </si>
  <si>
    <t>M2</t>
  </si>
  <si>
    <t>odměřeno z výkresu Situace D.1.1.4.2 – D.1.1.4.4</t>
  </si>
  <si>
    <t>Odstranění náletových dřevin v příkopu 
100*1=100,000 [A]</t>
  </si>
  <si>
    <t>odstranění křovin a stromů do průměru 100 mm  
doprava dřevin na předepsanou vzdálenost  
spálení na hromadách nebo štěpkování</t>
  </si>
  <si>
    <t>11328</t>
  </si>
  <si>
    <t>ODSTRANĚNÍ PŘÍKOPŮ, ŽLABŮ A RIGOLŮ Z PŘÍKOPOVÝCH TVÁRNIC</t>
  </si>
  <si>
    <t>Odstranění betonových povrchových žlabů šířky 0,7 m 
(10,5+46,8)*0,7=40,110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</si>
  <si>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</si>
  <si>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</si>
  <si>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</t>
  </si>
  <si>
    <t>M3</t>
  </si>
  <si>
    <t>Komunikace km 6,083 20 - 6,373 60 
Štěrkodrť. tl. 280 mm 
6,66*290,4*0,28=541,538 [A] 
Komunikace km 6,373 60 - 8,496 50 
Štěrkodrť, zemina prům. tl. 352,5 mm 
1,75*(2122,9-7,4)*2*0,3525=2 609,998 [B] 
Celkem: A+B=3 151,536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</si>
  <si>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</si>
  <si>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113338</t>
  </si>
  <si>
    <t>ODSTRAN PODKL ZPEVNĚNÝCH PLOCH S ASFALT POJIVEM</t>
  </si>
  <si>
    <t>odměřeno z výkresu Situace D.1.1.4.2 – D.1.1.4.4  
vč. manipulace pro zpětné uložení do sanace</t>
  </si>
  <si>
    <t>Komunikace km 6,083 20 - 6,373 60     
Penetrační makadam tl. 80 mm  
6,66*290,4*0,08=154,725 [A] 
Komunikace km 6,373 60 - 8,496 50 
Asfaltové vrstvy ACO 8 prům tl. 32,5 (30 - 35) mm  
1,75*(2122,9-7,4)*2*0,0325=240,638 [B] 
Penetrační makadam prům. tl. 65 (50-80) mm  
1,75*(2122,9-7,4)*2*0,065=481,276 [C] 
Celkem: A+B+C=876,639 [D]</t>
  </si>
  <si>
    <t>11352</t>
  </si>
  <si>
    <t>ODSTRANĚNÍ CHODNÍKOVÝCH A SILNIČNÍCH OBRUBNÍKŮ BETONOVÝCH</t>
  </si>
  <si>
    <t>Odstranění betonové silniční obruby 
109+67,5+47,5=224,000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</si>
  <si>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</si>
  <si>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</si>
  <si>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</t>
  </si>
  <si>
    <t>odměřeno z výkresu Situace D.1.1.4.2 – D.1.1.4.4  
zhotovitel v ceně zohlední možnost zpětného využití recyklovaného materiálu</t>
  </si>
  <si>
    <t>Komunikace km 6,083 20 - 6,373 60 
Frézování komunikace prům tl. 140 mm 
6,85*290,4*0,14=278,494 [A] 
Komunikace km 6,373 60 - 8,496 50  
Frézování komunikace v průměrné tl. 70 mm 
((6,85*2122,9)-458,69)*0,07=985,822 [B] 
Dofrézování podkladních vrstev 
270=270,000 [C] 
Celkem: A+B+C=1 534,316 [D]</t>
  </si>
  <si>
    <t>113762</t>
  </si>
  <si>
    <t>FRÉZOVÁNÍ DRÁŽKY PRŮŘEZU DO 200MM2 V ASFALTOVÉ VOZOVCE</t>
  </si>
  <si>
    <t>Řezaná spára do asfaltu do 40 mm - prac. spára 
2*6=12,000 [A]</t>
  </si>
  <si>
    <t>Položka zahrnuje veškerou manipulaci s vybouranou sutí a s vybouranými hmotami vč. uložení na skládku.</t>
  </si>
  <si>
    <t>113763</t>
  </si>
  <si>
    <t>FRÉZOVÁNÍ DRÁŽKY PRŮŘEZU DO 300MM2 V ASFALTOVÉ VOZOVCE</t>
  </si>
  <si>
    <t>Řezaná spára do asfaltu do 60 mm - prac. spára 
3*6=18,000 [A]</t>
  </si>
  <si>
    <t>123738</t>
  </si>
  <si>
    <t>ODKOP PRO SPOD STAVBU SILNIC A ŽELEZNIC TŘ. I</t>
  </si>
  <si>
    <t>odměřeno z výkresu Situace D.1.1.4.2 – D.1.1.4.4  
Bude použito se souhlasem investora</t>
  </si>
  <si>
    <t>Sanace zemní pláně km 6,083 20 - 6,373 60 
2 001,628*2*0,2=800,651 [A] 
Sanace krajů vozovky + podloží 6,373 60 - 8,496 50 
11334,12*0,5=5 667,060 [B] 
Celkem: A+B=6 467,711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</si>
  <si>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</si>
  <si>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12573.R</t>
  </si>
  <si>
    <t>VYKOPÁVKY ZE ZEMNÍKŮ A SKLÁDEK TŘ. I</t>
  </si>
  <si>
    <t>včetně získání ornice</t>
  </si>
  <si>
    <t>z pol. 18232 
4 337,420*0,15=650,613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</si>
  <si>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</si>
  <si>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</si>
  <si>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</si>
  <si>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odstranění nánosů z krajnice tl.100 mm 
(2267+2167-18-7,4-7,4-33)*1=4 368,200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</si>
  <si>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</si>
  <si>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</si>
  <si>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</si>
  <si>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120+512,3+60,5+169,5+42+86=990,300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</si>
  <si>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</si>
  <si>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15</t>
  </si>
  <si>
    <t>132738</t>
  </si>
  <si>
    <t>HLOUBENÍ RÝH ŠÍŘ DO 2M PAŽ I NEPAŽ TŘ. I</t>
  </si>
  <si>
    <t>odstranění krajnice tl.150 mm 
4368,2*1*0,15=655,230 [A] 
Zemní práce pro chráničky ČEZ+VO 
0,6*0,6*14,5=5,220 [B] 
Zemní práce pro chráničky VODOVODU 
1,5*0,6*6=5,400 [C] 
Výkop pro vpusti (UV + HV) 
5*1,5=7,500 [D] 
1*2,5=2,500 [E] 
Výkop rýhy přípojky UV 
1,2*1,5*28=50,400 [F] 
Celkem: A+B+C+D+E+F=726,250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</si>
  <si>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</si>
  <si>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16</t>
  </si>
  <si>
    <t>17120</t>
  </si>
  <si>
    <t>ULOŽENÍ SYPANINY DO NÁSYPŮ A NA SKLÁDKY BEZ ZHUTNĚNÍ</t>
  </si>
  <si>
    <t>z pol. 123738 
6467,711=6 467,711 [F] 
z pol. 132738 
726,250=726,250 [G] 
Celkem: F+G=7 193,961 [H]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</si>
  <si>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</si>
  <si>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</t>
  </si>
  <si>
    <t>17481</t>
  </si>
  <si>
    <t>ZÁSYP JAM A RÝH Z NAKUPOVANÝCH MATERIÁLŮ</t>
  </si>
  <si>
    <t>Vybourání uliční vpustí se zásypem 
2,5*5=12,500 [A] 
Zemní práce pro chráničky ČEZ+VO 
0,6*0,3*14,5=2,610 [B] 
Zásyp pro vpusti (UV + HV) 
5*0,5=2,500 [C] 
1*0,75=0,750 [D] 
Zásyp přípojky UV 
0,95*1,2*28=31,920 [F] 
Celkem: A+B+C+D+F=50,280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</si>
  <si>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</si>
  <si>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</si>
  <si>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</si>
  <si>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</si>
  <si>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Obsyp chráničky ČEZ+VO 
0,6*0,2*14,5=1,740 [A] 
Obsyp chráničky VODOVODU 
1,5*0,5*6=4,500 [B] 
Obsyp přípojky UV 
0,45*1,2*28=15,120 [F] 
Celkem: A+B+F=21,360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</si>
  <si>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</si>
  <si>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</si>
  <si>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18110</t>
  </si>
  <si>
    <t>ÚPRAVA PLÁNĚ SE ZHUTNĚNÍM V HORNINĚ TŘ. I</t>
  </si>
  <si>
    <t>km 6,083 20-6,373 60 
2001,628=2 001,628 [A] 
km 6,373 60 - 8,496 50 
11334,12=11 334,120 [B] 
pod krajnicemi 
3207,860=3 207,860 [C] 
Celkem: A+B+C=16 543,608 [D]</t>
  </si>
  <si>
    <t>položka zahrnuje úpravu pláně včetně vyrovnání výškových rozdílů. Míru zhutnění určuje projekt.</t>
  </si>
  <si>
    <t>20</t>
  </si>
  <si>
    <t>18232</t>
  </si>
  <si>
    <t>ROZPROSTŘENÍ ORNICE V ROVINĚ V TL DO 0,15M</t>
  </si>
  <si>
    <t>(257,7+210,30+378,2+165,7+353+256,2+61,5+1258,8+122,5+534,2+558,5+143,5+3,86+33,46)*1,0=4 337,420 [A]</t>
  </si>
  <si>
    <t>položka zahrnuje:  
nutné přemístění ornice z dočasných skládek vzdálených do 50m  
rozprostření ornice v předepsané tloušťce v rovině a ve svahu do 1:5</t>
  </si>
  <si>
    <t>21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</si>
  <si>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</si>
  <si>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</si>
  <si>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</si>
  <si>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22</t>
  </si>
  <si>
    <t>18481</t>
  </si>
  <si>
    <t>OCHRANA STROMŮ BEDNĚNÍM</t>
  </si>
  <si>
    <t>Ochrana stromů dřevěným bedněním do 2,0 m výšky 
30*4*2=240,000 [A]</t>
  </si>
  <si>
    <t>položka zahrnuje veškerý materiál, výrobky a polotovary, včetně mimostaveništní a  
vnitrostaveništní dopravy (rovněž přesuny), včetně naložení a složení, případně s uložením</t>
  </si>
  <si>
    <t>Základy</t>
  </si>
  <si>
    <t>23</t>
  </si>
  <si>
    <t>21263</t>
  </si>
  <si>
    <t>TRATIVODY KOMPLET Z TRUB Z PLAST HMOT DN DO 150MM</t>
  </si>
  <si>
    <t>odměřeno z výkresu Situace D.1.1.4.2 – D.1.1.4.4  
Podsyp ze ŠP tl.100 mm  
Obsyp ze ŠD fr.8/16</t>
  </si>
  <si>
    <t>Trativod FF DRAIN DN 160 
11,5+197,5=209,000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</si>
  <si>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</si>
  <si>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24</t>
  </si>
  <si>
    <t>21450</t>
  </si>
  <si>
    <t>SANAČNÍ VRSTVY Z KAMENIVA</t>
  </si>
  <si>
    <t>odměřeno z výkresu Situace D.1.1.4.2 – D.1.1.4.4  
lomový kámen tl. 350 mm  
Bude použito se souhlasem investora</t>
  </si>
  <si>
    <t>Komunikace km 6,373 60 - 8,496 50 
(1,5*(2122,9-7,5)*2)*0,35=2 221,170 [A] 
(1,20*(257,7+210,30+378,2+165,7+353+256,2+61,5+1258,8+122,5+534,2+558,5))*0,35=1 745,772 [B] 
 A+B=3 966,942 [C] 
použití penetrace z pol. 113338 do sanace 
-876,639=- 876,639 [D] 
Celkem: C+D=3 090,303 [E]</t>
  </si>
  <si>
    <t>položka zahrnuje dodávku předepsaného kameniva, mimostaveništní a vnitrostaveništní dopravu a jeho uložení  
není-li v zadávací dokumentaci uvedeno jinak, jedná se o nakupovaný materiál</t>
  </si>
  <si>
    <t>25</t>
  </si>
  <si>
    <t>promísení stávající penetrace do sanace</t>
  </si>
  <si>
    <t>26</t>
  </si>
  <si>
    <t>21461E</t>
  </si>
  <si>
    <t>SEPARAČNÍ GEOTEXTILIE DO 500G/M2</t>
  </si>
  <si>
    <t>odměřeno z výkresu Situace D.1.1.4.2 – D.1.1.4.4  
Separační geotextílie min. 500g/m2</t>
  </si>
  <si>
    <t>Komunikace km 6,373 60 - 8,496 50  
1,5*(2122,9-7,5)*2=6 346,200 [A] 
1,20*(257,7+210,30+378,2+165,7+353+256,2+61,5+1258,8+122,5+534,2+558,5)=4 987,920 [B] 
Celkem: A+B=11 334,120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</si>
  <si>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</si>
  <si>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27</t>
  </si>
  <si>
    <t>28997B</t>
  </si>
  <si>
    <t>OPLÁŠTĚNÍ (ZPEVNĚNÍ) Z GEOTEXTILIE DO 200G/M2</t>
  </si>
  <si>
    <t>Trativod FF DRAIN DN 160 
1,5*209=313,500 [A]</t>
  </si>
  <si>
    <t>Vodorovné konstrukce</t>
  </si>
  <si>
    <t>28</t>
  </si>
  <si>
    <t>45152</t>
  </si>
  <si>
    <t>PODKLADNÍ A VÝPLŇOVÉ VRSTVY Z KAMENIVA DRCENÉHO</t>
  </si>
  <si>
    <t>odměřeno z výkresu Situace D.1.1.4.2 – D.1.1.4.4  
Doplněná ŠD TL.100 mm pod bet. Dlažbu 50/50 cm</t>
  </si>
  <si>
    <t>47,5*0,5*0,1=2,375 [A]</t>
  </si>
  <si>
    <t>29</t>
  </si>
  <si>
    <t>45157</t>
  </si>
  <si>
    <t>PODKLADNÍ A VÝPLŇOVÉ VRSTVY Z KAMENIVA TĚŽENÉHO</t>
  </si>
  <si>
    <t>odměřeno z výkresu Situace D.1.1.4.2 – D.1.1.4.4  
ŠTĚRK. PODSYP TL.150 mm</t>
  </si>
  <si>
    <t>310*0,5*0,15=23,250 [A]</t>
  </si>
  <si>
    <t>30</t>
  </si>
  <si>
    <t>Lože pod chráničky ČEZ+VO 
0,6*0,1*14,5=0,870 [B] 
Lože pod potrubí přípojky UV 
0,1*1,2*28=3,360 [C] 
Celkem: B+C=4,230 [D]</t>
  </si>
  <si>
    <t>31</t>
  </si>
  <si>
    <t>45159</t>
  </si>
  <si>
    <t>PODKL A VÝPLŇ VRSTVY Z UPRAVENÉHO KAMENE</t>
  </si>
  <si>
    <t>odměřeno z výkresu Situace D.1.1.4.2 – D.1.1.4.4  
Kačírek do záhonu TL.100 mm</t>
  </si>
  <si>
    <t>((13,1+22,6+5,7+6,6)*1,0)*0,1=4,800 [A]</t>
  </si>
  <si>
    <t>položka zahrnuje dodávku předepsaného kamene, mimostaveništní a vnitrostaveništní dopravu a jeho uložení  
není-li v zadávací dokumentaci uvedeno jinak, jedná se o nakupovaný materiál</t>
  </si>
  <si>
    <t>Komunikace</t>
  </si>
  <si>
    <t>32</t>
  </si>
  <si>
    <t>56313</t>
  </si>
  <si>
    <t>VOZOVKOVÉ VRSTVY Z MECHANICKY ZPEVNĚNÉHO KAMENIVA TL. DO 150MM</t>
  </si>
  <si>
    <t>Komunikace km 6,083 20 - 6,373 60 
6,27*290,4=1 820,808 [A] 
0,7*(143,5+3,86+33,46)=126,574 [B] 
Celkem: A+B=1 947,382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</si>
  <si>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</si>
  <si>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</si>
  <si>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56333</t>
  </si>
  <si>
    <t>VOZOVKOVÉ VRSTVY ZE ŠTĚRKODRTI TL. DO 150MM</t>
  </si>
  <si>
    <t>odměřeno z výkresu Situace D.1.1.4.2 – D.1.1.4.4  
Štěrkodrť ŠD fr. 0/63 tl. 150 mm</t>
  </si>
  <si>
    <t>Komunikace km 6,373 60 - 8,496 50 
1,5*(2122,9-7,5) * 2=6 346,200 [A] 
0,90*(257,7+210,30+378,2+165,7+353+256,2+61,5+1258,8+122,5+534,2+558,5)=3 740,940 [B] 
1,5*(2122,9-7,5)*2=6 346,200 [C] 
1,20*(257,7+210,30+378,2+165,7+353+256,2+61,5+1258,8+122,5+534,2+558,5)=4 987,920 [D] 
Celkem: A+B+C+D=21 421,260 [E]</t>
  </si>
  <si>
    <t>34</t>
  </si>
  <si>
    <t>56334</t>
  </si>
  <si>
    <t>VOZOVKOVÉ VRSTVY ZE ŠTĚRKODRTI TL. DO 200MM</t>
  </si>
  <si>
    <t>odměřeno z výkresu Situace D.1.1.4.2 – D.1.1.4.4  
Štěrkodrť ŠD fr. 0/63 tl. 200 mm</t>
  </si>
  <si>
    <t>Komunikace km 6,083 20 - 6,373 60 
6,27*290,4=1 820,808 [A] 
1,0*(143,5+3,86+33,46)=180,820 [B] 
Celkem: A+B=2 001,628 [C]</t>
  </si>
  <si>
    <t>35</t>
  </si>
  <si>
    <t>odměřeno z výkresu Situace D.1.1.4.2 – D.1.1.4.4  
Sanace vozovky štěrkodrtí ŠD fr 0/63 tl. 200 mm  
Bude použito se souhlasem investora</t>
  </si>
  <si>
    <t>Sanace komunikace km 6,083 20 - 6,373 60 
v celé ploše komunikace 
2001,628*2=4 003,256 [A]</t>
  </si>
  <si>
    <t>36</t>
  </si>
  <si>
    <t>56434</t>
  </si>
  <si>
    <t>VOZOVKOVÉ VRSTVY ZE ŠTĚRKU VYPLŇ CEM MALTOU TL DO 200MM</t>
  </si>
  <si>
    <t>odměřeno z výkresu Situace D.1.1.4.2 – D.1.1.4.4  
ŠCM fr 32/63 tl. 150 mm</t>
  </si>
  <si>
    <t>Komunikace km 6,373 60 - 8,496 50 
1,5*(2122,9-7,5)*2=6 346,200 [A] 
1,20*(257,7+210,30+378,2+165,7+353+256,2+61,5+1258,8+122,5+534,2+558,5)=4 987,920 [B] 
Celkem: A+B=11 334,120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</si>
  <si>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</si>
  <si>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37</t>
  </si>
  <si>
    <t>56933</t>
  </si>
  <si>
    <t>ZPEVNĚNÍ KRAJNIC ZE ŠTĚRKODRTI TL. DO 150MM</t>
  </si>
  <si>
    <t>odměřeno z výkresu Situace D.1.1.4.2 – D.1.1.4.4  
krajnice z ŠD fr. 0/32-  tl.150 mm</t>
  </si>
  <si>
    <t>(143,5+3,86+33,46)*0,5=90,410 [A] 
(257,7+210,30+378,2+165,7+353+256,2+61,5+1258,8+122,5+534,2+558,5)*0,75=3 117,450 [B] 
Celkem: A+B=3 207,860 [C]</t>
  </si>
  <si>
    <t>- dodání kameniva předepsané kvality a zrnitosti  
- rozprostření a zhutnění vrstvy v předepsané tloušťce  
- zřízení vrstvy bez rozlišení šířky, pokládání vrstvy po etapách</t>
  </si>
  <si>
    <t>38</t>
  </si>
  <si>
    <t>572123</t>
  </si>
  <si>
    <t>INFILTRAČNÍ POSTŘIK Z EMULZE DO 1,0KG/M2</t>
  </si>
  <si>
    <t>odměřeno z výkresu Situace D.1.1.4.2 – D.1.1.4.4  
Infiltrační postřik 1,00 kg/m2</t>
  </si>
  <si>
    <t>Komunikace km 6,083 20 - 6,373 60 
6,27*290,4=1 820,808 [A] 
0,7*(143,5+3,86+33,46)=126,574 [B] 
 Celkem: A+B=1 947,382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</si>
  <si>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</si>
  <si>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39</t>
  </si>
  <si>
    <t>572213</t>
  </si>
  <si>
    <t>SPOJOVACÍ POSTŘIK Z EMULZE DO 0,5KG/M2</t>
  </si>
  <si>
    <t>odměřeno z výkresu Situace D.1.1.4.2 – D.1.1.4.4  
Spojovací postřik Asfalt. emulzí - 0,30 kg/m2</t>
  </si>
  <si>
    <t>Komunikace km 6,083 20 - 6,373 60 
1835,274+1853,356=3 688,630 [A] 
Komunikace km 6,373 60 - 8,496 50 
12829,887=12 829,887 [B] 
na výztužný geokompozit 
8461,6=8 461,600 [C] 
Komunikace km 6,373 60 - 8,496 50     
1,5*(2122,9-7,5)*2=6 346,200 [D] 
0,25*(257,7+210,30+378,2+165,7+353+256,2+61,5+1258,8+122,5+534,2+558,5)=1 039,150 [E] 
Celkem: A+B+C+D+E=32 365,467 [F]</t>
  </si>
  <si>
    <t>40</t>
  </si>
  <si>
    <t>572223</t>
  </si>
  <si>
    <t>SPOJOVACÍ POSTŘIK Z EMULZE DO 1,0KG/M2</t>
  </si>
  <si>
    <t>odměřeno z výkresu Situace D.1.1.4.2 – D.1.1.4.4  
Spojovací postřik Asfalt. emulzí - 1,00 kg/m2</t>
  </si>
  <si>
    <t>Komunikace km 6,373 60 - 8,496 50 
(6,08*2122,9)-409,873(most Lejšovka)=12 497,359 [C] 
0,25*(257,7+210,30+378,2+165,7+353+256,2+61,5+1258,8+122,5+534,2+558,5)=1 039,150 [D] 
Celkem: C+D=13 536,509 [E]</t>
  </si>
  <si>
    <t>41</t>
  </si>
  <si>
    <t>57475</t>
  </si>
  <si>
    <t>VOZOVKOVÉ VÝZTUŽNÉ VRSTVY Z GEOMŘÍŽOVINY</t>
  </si>
  <si>
    <t>odměřeno z výkresu Situace D.1.1.4.2 – D.1.1.4.4  
Geokompozit (překrytí podélných pracovních spár),  
specifikace: výztužný geokompozit pevnost 100/100 kN/m</t>
  </si>
  <si>
    <t>2*(2122,9-7,5)*2=8 461,600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</si>
  <si>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</si>
  <si>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42</t>
  </si>
  <si>
    <t>574A34</t>
  </si>
  <si>
    <t>ASFALTOVÝ BETON PRO OBRUSNÉ VRSTVY ACO 11+, 11S TL. 40MM</t>
  </si>
  <si>
    <t>odměřeno z výkresu Situace D.1.1.4.2 – D.1.1.4.4  
Asfaltový beton pro obrusné vrstvy ACO11S s asfalt. Pojivem 50/70, TL.40 mm</t>
  </si>
  <si>
    <t>Komunikace km 6,083 20 - 6,373 60 
6,27*290,4=1 820,808 [A] 
Komunikace km 6,373 60 - 8,496 50 
(6,08*2122,9)-409,873(most Lejšovka)=12 497,359 [B] 
Celkem: A+B=14 318,167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</si>
  <si>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</si>
  <si>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</si>
  <si>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574C56</t>
  </si>
  <si>
    <t>ASFALTOVÝ BETON PRO LOŽNÍ VRSTVY ACL 16+, 16S TL. 60MM</t>
  </si>
  <si>
    <t>odměřeno z výkresu Situace D.1.1.4.2 – D.1.1.4.4  
Asfalt. Bet. pro ložní vrstvy ACL 16S s asfalt. Pojivem 50/70, TL.60 mm</t>
  </si>
  <si>
    <t>Komunikace km 6,083 20 - 6,373 60 
6,27*290,4=1 820,808 [A] 
0,08*(143,5+3,86+33,46)=14,466 [B] 
Komunikace km 6,373 60 - 8,496 50 
(6,08*2122,9)-415,573(most Lejšovka)=12 491,659 [F] 
0,08*(257,7+210,30+378,2+165,7+353+256,2+61,5+1258,8+122,5+534,2+558,5)=332,528 [D] 
Celkem: A+B+F+D=14 659,461 [G]</t>
  </si>
  <si>
    <t>44</t>
  </si>
  <si>
    <t>574E46</t>
  </si>
  <si>
    <t>ASFALTOVÝ BETON PRO PODKLADNÍ VRSTVY ACP 16+, 16S TL. 50MM</t>
  </si>
  <si>
    <t>odměřeno z výkresu Situace D.1.1.4.2 – D.1.1.4.4  
Asfalt. Bet. pro podkladní vrstvy ACP 16S s asfalt. Pojivem 50/70, TL.50 mm</t>
  </si>
  <si>
    <t>Komunikace km 6,083 20 - 6,373 60 
6,27*290,4=1 820,808 [A] 
0,18*(143,5+3,86+33,46)=32,548 [B] 
Celkem: A+B=1 853,356 [C]</t>
  </si>
  <si>
    <t>45</t>
  </si>
  <si>
    <t>574E68</t>
  </si>
  <si>
    <t>ASFALTOVÝ BETON PRO PODKLADNÍ VRSTVY ACP 22+, 22S TL. 70MM</t>
  </si>
  <si>
    <t>odměřeno z výkresu Situace D.1.1.4.2 – D.1.1.4.4  
Asfalt. Bet. pro podkladní vrstvy ACP 22S s asfalt. Pojivem 50/70, TL.150 mm  
(Položeno ve dvou vrstvách)</t>
  </si>
  <si>
    <t>Komunikace km 6,373 60 - 8,496 50     
1,5*(2122,9-7,5)*2=6 346,200 [A] 
0,25*(257,7+210,30+378,2+165,7+353+256,2+61,5+1258,8+122,5+534,2+558,5)=1 039,150 [B] 
Celkem: A+B=7 385,350 [C]</t>
  </si>
  <si>
    <t>46</t>
  </si>
  <si>
    <t>574E78</t>
  </si>
  <si>
    <t>ASFALTOVÝ BETON PRO PODKLADNÍ VRSTVY ACP 22+, 22S TL. 80MM</t>
  </si>
  <si>
    <t>47</t>
  </si>
  <si>
    <t>58301</t>
  </si>
  <si>
    <t>KRYT ZE SINIČNÍCH DÍLCŮ (PANELŮ) TL 150MM</t>
  </si>
  <si>
    <t>odměřeno z výkresu Situace D.1.1.4.2 – D.1.1.4.4  
Chránička plyn (betonový panel)</t>
  </si>
  <si>
    <t>7+8,5+7+7,5=30,000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</si>
  <si>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</si>
  <si>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</si>
  <si>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587205</t>
  </si>
  <si>
    <t>PŘEDLÁŽDĚNÍ KRYTU Z BETONOVÝCH DLAŽDIC</t>
  </si>
  <si>
    <t>Rozebrání bet. dlažby 50/50cm se zpětným položením 
47,5*0,5=23,750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</si>
  <si>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</si>
  <si>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</si>
  <si>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49</t>
  </si>
  <si>
    <t>702232</t>
  </si>
  <si>
    <t>KABELOVÁ CHRÁNIČKA ZEMNÍ DĚLENÁ DN PŘES 100 DO 200 MM</t>
  </si>
  <si>
    <t>odměřeno z výkresu Situace D.1.1.4.2 – D.1.1.4.4  
Chránička ČEZ + VO</t>
  </si>
  <si>
    <t>7,6+6,9=14,500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</si>
  <si>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</si>
  <si>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Potrubí</t>
  </si>
  <si>
    <t>50</t>
  </si>
  <si>
    <t>87333</t>
  </si>
  <si>
    <t>POTRUBÍ Z TRUB PLASTOVÝCH TLAKOVÝCH SVAŘOVANÝCH DN DO 150MM</t>
  </si>
  <si>
    <t>odměřeno z výkresu Situace D.1.1.4.2 – D.1.1.4.4  
Chránička vodovodu u UV 32,34 a 35 (HDPE SDR17)  
(odpovídající dimenze, včetně kluzných objímek a uzavíracích manžet dělených. Vnitřek chráničky bude vyplněn polyuretanovou pěnou o hustotě min. 80 kg/m3, koeficient tepelné vodivosti izolace 0,04 W/mk, tloušťka izolace 70 mm)</t>
  </si>
  <si>
    <t>Potrubí DN 80 
3=3,000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</si>
  <si>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</si>
  <si>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51</t>
  </si>
  <si>
    <t>87344</t>
  </si>
  <si>
    <t>POTRUBÍ Z TRUB PLASTOVÝCH TLAKOVÝCH SVAŘOVANÝCH DN DO 250MM</t>
  </si>
  <si>
    <t>Potrubí DN 150 
3=3,000 [A]</t>
  </si>
  <si>
    <t>52</t>
  </si>
  <si>
    <t>87433</t>
  </si>
  <si>
    <t>POTRUBÍ Z TRUB PLASTOVÝCH ODPADNÍCH DN DO 150MM</t>
  </si>
  <si>
    <t>odměřeno z výkresu Situace D.1.1.4.2 – D.1.1.4.4  
PVC SN 12 plnostěnné</t>
  </si>
  <si>
    <t>Přípojky uličních vpustí 
4+2+2+3+6+3+2+6=28,000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</si>
  <si>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</si>
  <si>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53</t>
  </si>
  <si>
    <t>89712</t>
  </si>
  <si>
    <t>VPUSŤ KANALIZAČNÍ ULIČNÍ KOMPLETNÍ Z BETONOVÝCH DÍLCŮ</t>
  </si>
  <si>
    <t>odměřeno z výkresu Situace D.1.1.4.2 – D.1.1.4.4  
s roz. mříže 500 x 500 pro zatížení D400 s kalovým košem a dnem s výtokem</t>
  </si>
  <si>
    <t>5=5,000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</si>
  <si>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</si>
  <si>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54</t>
  </si>
  <si>
    <t>89721</t>
  </si>
  <si>
    <t>VPUSŤ KANALIZAČNÍ HORSKÁ KOMPLETNÍ MONOLITICKÁ BETONOVÁ</t>
  </si>
  <si>
    <t>odměřeno z výkresu Situace D.1.1.4.2 – D.1.1.4.4  
(monolitická) s vtokovou mříží</t>
  </si>
  <si>
    <t>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</si>
  <si>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 
zeminou nebo kamenivem,  
- předepsané podkladní konstrukce</t>
  </si>
  <si>
    <t>55</t>
  </si>
  <si>
    <t>899522</t>
  </si>
  <si>
    <t>OBETONOVÁNÍ POTRUBÍ Z PROSTÉHO BETONU DO C12/15</t>
  </si>
  <si>
    <t>obetonování UV 
5*1,5=7,500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</si>
  <si>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</si>
  <si>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</si>
  <si>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56</t>
  </si>
  <si>
    <t>91228</t>
  </si>
  <si>
    <t>SMĚROVÉ SLOUPKY Z PLAST HMOT VČETNĚ ODRAZNÉHO PÁSKU</t>
  </si>
  <si>
    <t>odměřeno z výkresu Situace D.1.1.4.2 – D.1.1.4.4  
Směrový sloupek (bílý) 141-6</t>
  </si>
  <si>
    <t>Z 11a,b 
135=135,000 [A]</t>
  </si>
  <si>
    <t>položka zahrnuje:  
- dodání a osazení sloupku včetně nutných zemních prací  
- vnitrostaveništní a mimostaveništní doprava  
- odrazky plastové nebo z retroreflexní fólie</t>
  </si>
  <si>
    <t>57</t>
  </si>
  <si>
    <t>odměřeno z výkresu Situace D.1.1.4.2 – D.1.1.4.4  
Směrový sloupek (červený)</t>
  </si>
  <si>
    <t>Z 11g 
10=10,000 [A]</t>
  </si>
  <si>
    <t>58</t>
  </si>
  <si>
    <t>912283</t>
  </si>
  <si>
    <t>SMĚROVÉ SLOUPKY Z PLAST HMOT - DEMONTÁŽ A ODVOZ</t>
  </si>
  <si>
    <t>odměřeno z výkresu Situace D.1.1.4.2 – D.1.1.4.4  
odvoz SVDZ,(ÚS Královéhradeckého kraje - Plačice)</t>
  </si>
  <si>
    <t>Odstranění bílých směrových sloupků 
90=90,000 [A] 
Odstranění červených směrových sloupků 
2=2,000 [B] 
Celkem: A+B=92,000 [C]</t>
  </si>
  <si>
    <t>položka zahrnuje demontáž stávajícího sloupku, jeho odvoz do skladu nebo na skládku</t>
  </si>
  <si>
    <t>59</t>
  </si>
  <si>
    <t>91238</t>
  </si>
  <si>
    <t>SMĚROVÉ SLOUPKY Z PLAST HMOT - NÁSTAVCE NA SVODIDLA VČETNĚ ODRAZNÉHO PÁSKU</t>
  </si>
  <si>
    <t>odměřeno z výkresu Situace D.1.1.4.2 – D.1.1.4.4  
Směrové sloupky (bílé) na svodidlech nebo odrazky na svodidla</t>
  </si>
  <si>
    <t>Z11 a,b 
6=6,000 [A]</t>
  </si>
  <si>
    <t>60</t>
  </si>
  <si>
    <t>914131</t>
  </si>
  <si>
    <t>DOPRAVNÍ ZNAČKY ZÁKLADNÍ VELIKOSTI OCELOVÉ FÓLIE TŘ 2 - DODÁVKA A MONTÁŽ</t>
  </si>
  <si>
    <t>odměřeno z výkresu Situace D.1.1.4.2 – D.1.1.4.4  
značky (reflexní) základní velikost</t>
  </si>
  <si>
    <t>IP 6 - Přechod pro chodce 
2=2,000 [A] 
P 2 - Hlavní pozemní komunikace 
3=3,000 [B] 
A 2b + B 3a - Dvojitá zatáčka, první vlevo + Vzdálenost "2 km" 
2*2=4,000 [C] 
P 1 - Křižovatka s vedlejší pozemní komunikací 
2=2,000 [D] 
IS 3d - Směrová tabule s cílem "SMIŘICE 6, LEJŠOVKA 1" 
2=2,000 [E] 
A 14- Zvěř 
1=1,000 [F] 
IS 14- Hranice územního celku "OKRES NÁCHOD", "OKRES HRADEC KRÁLOVÉ" 
1=1,000 [G] 
IS 3a - Směrová tabule s cílem "299 TŘEBECHOVICE p/O" 
1=1,000 [H] 
P 4 + E 3b- Dej přednost v jízdě! + Vzdálenost "STOP - 75 m" 
1*2=2,000 [I] 
1* IS 3a + IS 3c + IS 3d - Směrová tabule s cílem "299 TŘEBECHOVICE p/O" + Směrová tabule s cílem "308 NÁCHOD 26" "NOVÉ MĚSTO n/M"+ Směrová tabule s cílem "308 HRADEC KRÁLOVÉ" 
3=3,000 [J] 
Celkem: A+B+C+D+E+F+G+H+I+J=21,000 [K]</t>
  </si>
  <si>
    <t>položka zahrnuje:  
- dodávku a montáž značek v požadovaném provedení</t>
  </si>
  <si>
    <t>61</t>
  </si>
  <si>
    <t>914133</t>
  </si>
  <si>
    <t>DOPRAVNÍ ZNAČKY ZÁKLADNÍ VELIKOSTI OCELOVÉ FÓLIE TŘ 2 - DEMONTÁŽ</t>
  </si>
  <si>
    <t>Odstranění značky SVDZ (bez sloupku) 
25=25,000 [A]</t>
  </si>
  <si>
    <t>Položka zahrnuje odstranění, demontáž a odklizení materiálu s odvozem na předepsané  
místo</t>
  </si>
  <si>
    <t>62</t>
  </si>
  <si>
    <t>914911</t>
  </si>
  <si>
    <t>SLOUPKY A STOJKY DOPRAVNÍCH ZNAČEK Z OCEL TRUBEK SE ZABETONOVÁNÍM - DODÁVKA A MONTÁŽ</t>
  </si>
  <si>
    <t>odměřeno z výkresu Situace D.1.1.4.2 – D.1.1.4.4  
Sloupek + patka</t>
  </si>
  <si>
    <t>15=15,000 [A]</t>
  </si>
  <si>
    <t>položka zahrnuje:  
- sloupky a upevňovací zařízení včetně jejich osazení (betonová patka, zemní práce)</t>
  </si>
  <si>
    <t>63</t>
  </si>
  <si>
    <t>914923</t>
  </si>
  <si>
    <t>SLOUPKY A STOJKY DZ Z OCEL TRUBEK DO PATKY DEMONTÁŽ</t>
  </si>
  <si>
    <t>Odstranění sloupku od SVDZ 
13=13,000 [A]</t>
  </si>
  <si>
    <t>Položka zahrnuje odstranění, demontáž a odklizení materiálu s odvozem na předepsané místo</t>
  </si>
  <si>
    <t>64</t>
  </si>
  <si>
    <t>915111</t>
  </si>
  <si>
    <t>VODOROVNÉ DOPRAVNÍ ZNAČENÍ BARVOU HLADKÉ - DODÁVKA A POKLÁDKA</t>
  </si>
  <si>
    <t>V1a 125 mm (bílá plná) 
(26+29,7+39,7+9,23+84,5+473+103,3+120,7+70,4+45,7+79,6+147,5)*0,125=153,666 [A] 
V2a (3/6/0,125) (bílá přerušovaná) 
(323,3+291)*(3/9)*0,125=25,596 [B] 
V2b (1,5/1,5/0,25) (bílá přerušovaná) 
(21+14+17,7+34,5)*(1,5/3,0)*0,25=10,900 [C] 
V2b (3/1,5/0,125) (bílá přerušovaná) 
(15+19,5+19,5+118,5+114+117+10,5+33+117)*(3/4,5)*0,125=47,000 [D] 
V4 (0,125) bílá plná 
(143,6+44,6+1532,3+2121,9+557)*0,125=549,925 [E] 
V7a (0,50) bílá plná 
(6*4)*0,5=12,000 [F] 
Celkem: A+B+C+D+E+F=799,087 [G]</t>
  </si>
  <si>
    <t>položka zahrnuje:  
- dodání a pokládku nátěrového materiálu (měří se pouze natíraná plocha)  
- předznačení a reflexní úpravu</t>
  </si>
  <si>
    <t>65</t>
  </si>
  <si>
    <t>915211</t>
  </si>
  <si>
    <t>VODOROVNÉ DOPRAVNÍ ZNAČENÍ PLASTEM HLADKÉ - DODÁVKA A POKLÁDKA</t>
  </si>
  <si>
    <t>66</t>
  </si>
  <si>
    <t>915401</t>
  </si>
  <si>
    <t>VODOROVNÉ DOPRAVNÍ ZNAČENÍ BETON PREFABRIK - DODÁVKA A POKLÁDKA</t>
  </si>
  <si>
    <t>odměřeno z výkresu Situace D.1.1.4.2 – D.1.1.4.4  
Betonový vodící pásek TL.100 mm, do betonového lože s boční opěrou</t>
  </si>
  <si>
    <t>(67,5+69,3+147,6)*0,25=71,100 [A]</t>
  </si>
  <si>
    <t>zahrnuje dodávku betonových prefabrikátů a jejich osazení do předepsaného lože</t>
  </si>
  <si>
    <t>67</t>
  </si>
  <si>
    <t>91551</t>
  </si>
  <si>
    <t>VODOROVNÉ DOPRAVNÍ ZNAČENÍ - PŘEDEM PŘIPRAVENÉ SYMBOLY</t>
  </si>
  <si>
    <t>V9 šipky - plast 
3+3+5+5+5=21,000 [A]</t>
  </si>
  <si>
    <t>položka zahrnuje:  
- dodání a pokládku předepsaného symbolu  
- zahrnuje předznačení a reflexní úpravu</t>
  </si>
  <si>
    <t>68</t>
  </si>
  <si>
    <t>V9 šipky - barva 
3+3+5+5+5=21,000 [A]</t>
  </si>
  <si>
    <t>69</t>
  </si>
  <si>
    <t>917224</t>
  </si>
  <si>
    <t>SILNIČNÍ A CHODNÍKOVÉ OBRUBY Z BETONOVÝCH OBRUBNÍKŮ ŠÍŘ 150MM</t>
  </si>
  <si>
    <t>odměřeno z výkresu Situace D.1.1.4.2 – D.1.1.4.4  
SILNIČNÍ OBRUBA (1000/250/150 mm)</t>
  </si>
  <si>
    <t>147,7+47+67,5+47,8=310,000 [A]</t>
  </si>
  <si>
    <t>Položka zahrnuje:  
dodání a pokládku betonových obrubníků o rozměrech předepsaných zadávací dokumentací  
betonové lože i boční betonovou opěrku.</t>
  </si>
  <si>
    <t>70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</si>
  <si>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</si>
  <si>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</si>
  <si>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</si>
  <si>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71</t>
  </si>
  <si>
    <t>931323</t>
  </si>
  <si>
    <t>TĚSNĚNÍ DILATAČ SPAR ASF ZÁLIVKOU MODIFIK PRŮŘ DO 300MM2</t>
  </si>
  <si>
    <t>72</t>
  </si>
  <si>
    <t>93551</t>
  </si>
  <si>
    <t>ŽLABY Z DÍLCŮ Z BETONU SVĚTLÉ ŠÍŘKY DO 100MM VČETNĚ MŘÍŽÍ</t>
  </si>
  <si>
    <t>odměřeno z výkresu Situace D.1.1.4.2 – D.1.1.4.4  
Liniový odvodňovací žlab  
Stavební šířka 160 mm, stavební výška 214 mm</t>
  </si>
  <si>
    <t>47=47,000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</si>
  <si>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</si>
  <si>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73</t>
  </si>
  <si>
    <t>96687</t>
  </si>
  <si>
    <t>VYBOURÁNÍ ULIČNÍCH VPUSTÍ KOMPLETNÍCH</t>
  </si>
  <si>
    <t>Vybourání uliční vpustí bez zasypání 
1=1,000 [A] 
Vybourání uliční vpustí se zásypem 
5=5,000 [B] 
Celkem: A+B=6,000 [C]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</si>
  <si>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</si>
  <si>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74</t>
  </si>
  <si>
    <t>97611</t>
  </si>
  <si>
    <t>VYBOURÁNÍ DROBNÝCH PŘEDMĚTŮ Z BETON DÍLCŮ</t>
  </si>
  <si>
    <t>odměřeno z výkresu Situace D.1.1.4.2 – D.1.1.4.4  
Odstranění betonových sloupků po zábradlí</t>
  </si>
  <si>
    <t>23=23,000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</si>
  <si>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</si>
  <si>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104.1</t>
  </si>
  <si>
    <t>Napojení na komunikaci</t>
  </si>
  <si>
    <t>z pol. 113328 
4,156*1,8=7,481 [A] 
z pol. 123738 
13,5*1,8=24,300 [B] 
z pol. 132738 
13,92*1,8=25,056 [C] 
Celkem: A+B+C=56,837 [D]</t>
  </si>
  <si>
    <t>z pol. 966346 
23*0,259*2,2=2,596 [A] 
z pol. 966357 
4,8*0,306*2,2=3,231 [B] 
Celkem: A+B=5,827 [C]</t>
  </si>
  <si>
    <t>odměřeno z výkresu Situace D.1.1.4.2 – D.1.1.4.4  
Štěrk tl. 100 mm</t>
  </si>
  <si>
    <t>Komunikace km 6,083 20 - 6,373 60 
7*1*0,1=0,700 [A] 
21,6*1,6*0,1=3,456 [B] 
Celkem: A+B=4,156 [C]</t>
  </si>
  <si>
    <t>odměřeno z výkresu Situace D.1.1.4.2 – D.1.1.4.4  
Frézování komunikace tl. 100 mm  
zhotovitel v ceně zohlední možnost zpětného využití recyklovaného materiálu</t>
  </si>
  <si>
    <t>Komunikace km 6,373 60 - 8,496 50 
18*1*0,1=1,800 [A] 
33*1*0,1=3,300 [B] 
Celkem: A+B=5,100 [C]</t>
  </si>
  <si>
    <t>113764</t>
  </si>
  <si>
    <t>FRÉZOVÁNÍ DRÁŽKY PRŮŘEZU DO 400MM2 V ASFALTOVÉ VOZOVCE</t>
  </si>
  <si>
    <t>odměřeno z výkresu Situace D.1.1.4.2 – D.1.1.4.4  
Řezaná spára do asfaltu do 100 mm</t>
  </si>
  <si>
    <t>22+6+18+33,4=79,400 [A]</t>
  </si>
  <si>
    <t>((8+4+3+10+3+3+5)*1,5*0,5)/2=13,500 [A]</t>
  </si>
  <si>
    <t>odměřeno z výkresu Situace D.1.1.4.2 – D.1.1.4.4  
Vyhloubení rýhy pro obrubu</t>
  </si>
  <si>
    <t>(7+21,6+5+6+6+6+6+6+6)*0,5*0,4=13,920 [A]</t>
  </si>
  <si>
    <t>z pol. 113328 
4,156=4,156 [A] 
z pol. 123738 
13,5=13,500 [C] 
z pol. 132738 
13,92=13,920 [D] 
Celkem: A+C+D=31,576 [E]</t>
  </si>
  <si>
    <t>69,6*0,5=34,800 [A] 
41*1=41,000 [B] 
Celkem: A+B=75,800 [C]</t>
  </si>
  <si>
    <t>69,6*0,5*0,15=5,220 [A]</t>
  </si>
  <si>
    <t>56331</t>
  </si>
  <si>
    <t>VOZOVKOVÉ VRSTVY ZE ŠTĚRKODRTI TL. DO 50MM</t>
  </si>
  <si>
    <t>odměřeno z výkresu Situace D.1.1.4.2 – D.1.1.4.4  
Výškové vyrovnání sjezdů štěrkodrtí ŠDA tl.0-50 mm + zhutnění</t>
  </si>
  <si>
    <t>41*1=41,000 [A]</t>
  </si>
  <si>
    <t>Komunikace km 6,083 20 - 8,496 50 
(22+6)*1,5=42,000 [A] 
(22+6)*1,0=28,000 [B] 
(22+6)*0,5=14,000 [C] 
Sjezdy 
(21,6*1,6)=34,560 [D] 
(7+5+6+6+6+6+6+6+18+33,4)*1,0=99,400 [E] 
Celkem: A+B+C+D+E=217,960 [F]</t>
  </si>
  <si>
    <t>Komunikace km 6,083 20 - 8,496 50 
(22+6)*1,5=42,000 [A] 
Sjezdy 
(21,6*1,6)=34,560 [B] 
(7+5+6+6+6+6+6+6+18+33,4)*1,0=99,400 [C] 
Celkem: A+B+C=175,960 [D]</t>
  </si>
  <si>
    <t>Komunikace km 6,083 20 - 8,496 50 
(22+6)*1,0=28,000 [A]</t>
  </si>
  <si>
    <t>Komunikace km 6,083 20 - 8,496 50 
(22+6)*0,5=14,000 [A]</t>
  </si>
  <si>
    <t>574E56</t>
  </si>
  <si>
    <t>ASFALTOVÝ BETON PRO PODKLADNÍ VRSTVY ACP 16+, 16S TL. 60MM</t>
  </si>
  <si>
    <t>odměřeno z výkresu Situace D.1.1.4.2 – D.1.1.4.4  
Asfalt. Bet. pro podkladní vrstvy ACP 16S s asfalt. Pojivem 50/70, TL.60 mm</t>
  </si>
  <si>
    <t>Sjezdy 
(21,6*1,6)=34,560 [A] 
(7+5+6+6+6+6+6+6+18+33,4)*1,0=99,400 [B] 
Celkem: A+B=133,960 [C]</t>
  </si>
  <si>
    <t>(7+21,6+5+6+6+6+6+6+6)=69,600 [A]</t>
  </si>
  <si>
    <t>931324</t>
  </si>
  <si>
    <t>TĚSNĚNÍ DILATAČ SPAR ASF ZÁLIVKOU MODIFIK PRŮŘ DO 400MM2</t>
  </si>
  <si>
    <t>966346</t>
  </si>
  <si>
    <t>BOURÁNÍ PROPUSTŮ Z TRUB DN DO 400MM</t>
  </si>
  <si>
    <t>odměřeno z výkresu Situace D.1.1.4.2 – D.1.1.4.4  
Vybourání bet. Trouby DN 400</t>
  </si>
  <si>
    <t>11,5+11,5=23,000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</si>
  <si>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</si>
  <si>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966357</t>
  </si>
  <si>
    <t>BOURÁNÍ PROPUSTŮ Z TRUB DN DO 500MM</t>
  </si>
  <si>
    <t>odměřeno z výkresu Situace D.1.1.4.2 – D.1.1.4.4  
Vybourání bet. Trouby DN 500</t>
  </si>
  <si>
    <t>4,8=4,800 [A]</t>
  </si>
  <si>
    <t>SO 104.2.1</t>
  </si>
  <si>
    <t>Chodník Libřice - uznatelné</t>
  </si>
  <si>
    <t>odměřeno z výkresu Situace D.1.1.4.2 – D.1.1.4.4  
LOŽNÁ VRSTVA Z DRTI FR. 2/5</t>
  </si>
  <si>
    <t>Chodník 
0,37*14*0,03=0,155 [B]</t>
  </si>
  <si>
    <t>odměřeno z výkresu Situace D.1.1.4.2 – D.1.1.4.4  
Přeskládání stávající zámkové dlažby “Íčko“ 20/10 cm v šířce 0,75 m + doplnění ŠD v tl 200 mm</t>
  </si>
  <si>
    <t>Přeskládání stávající zámkové dlažby  
(67,6+105)*0,75=129,450 [A] 
Chodník 
0,37*14=5,180 [B] 
Celkem: A+B=134,630 [C]</t>
  </si>
  <si>
    <t>582611</t>
  </si>
  <si>
    <t>KRYTY Z BETON DLAŽDIC SE ZÁMKEM ŠEDÝCH TL 60MM DO LOŽE Z KAM</t>
  </si>
  <si>
    <t>odměřeno z výkresu Situace D.1.1.4.2 – D.1.1.4.4  
ZÁMKOVÁ DLAŽBA, barva šedá</t>
  </si>
  <si>
    <t>Chodník 
0,37*14=5,180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</si>
  <si>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</si>
  <si>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</si>
  <si>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</si>
  <si>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odměřeno z výkresu Situace D.1.1.4.2 – D.1.1.4.4  
Přeskládání stávající zámkové dlažby “Íčko“ 20/10 cm v šířce 0,75 m</t>
  </si>
  <si>
    <t>(67,6+105)*0,75=129,450 [A]</t>
  </si>
  <si>
    <t>89921</t>
  </si>
  <si>
    <t>VÝŠKOVÁ ÚPRAVA POKLOPŮ</t>
  </si>
  <si>
    <t>4=4,000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</si>
  <si>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</si>
  <si>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</si>
  <si>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</si>
  <si>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2=2,000 [A]</t>
  </si>
  <si>
    <t>914912</t>
  </si>
  <si>
    <t>SLOUPKY A STOJKY DZ Z OCEL TRUBEK ZABETON MONTÁŽ S PŘESUNEM</t>
  </si>
  <si>
    <t>odměřeno z výkresu Situace D.1.1.4.2 – D.1.1.4.4  
Demontáž + zpětná montáž sloupků v chodníku</t>
  </si>
  <si>
    <t>položka zahrnuje:  
- dopravu demontovaného zařízení z dočasné skládky  
- osazení (betonová patka, zemní práce) a montáž zařízení na místě určeném projektem  
- nutnou opravu poškozených částí  
nezahrnuje dodávku sloupku, stojky a upevňovacího zařízení</t>
  </si>
  <si>
    <t>SO 104.3</t>
  </si>
  <si>
    <t>Propusty</t>
  </si>
  <si>
    <t>z pol. 132738 
116,88*1,8=210,384 [A]</t>
  </si>
  <si>
    <t>z pol. 966346 
30*0,259*2,2=17,094 [A] 
z pol. 966158 
10,704*2,2=23,549 [B] 
Celkem: A+B=40,643 [C]</t>
  </si>
  <si>
    <t>PP24 km 6,366 10 
Zemní práce pro vyhloubení propustku a zajišťovacích prahů 
(2,8*0,3*0,6)*2+38=39,008 [A] 
PP25 km 7,164 80 
Zemní práce pro vyhloubení propustku a zajišťovacích prahů 
(2,8*0,3*0,6)*2+38=39,008 [B]  
PP26 km 7,233 00 
Zemní práce pro vyhloubení propustku a zajišťovacích prahů 
(2,4*0,3*0,6)*2+38=38,864 [C] 
Celkem: A+B+C=116,880 [D]</t>
  </si>
  <si>
    <t>17411</t>
  </si>
  <si>
    <t>ZÁSYP JAM A RÝH ZEMINOU SE ZHUTNĚNÍM</t>
  </si>
  <si>
    <t>odměřeno z výkresu Situace D.1.1.4.2 – D.1.1.4.4  
Hutněný zásyp I=0,8 až 0,9, hutněno po 300 mm</t>
  </si>
  <si>
    <t>PP24 km 6,366 10 
7*0,54=3,780 [A] 
PP25 km 7,164 80 
7*0,54=3,780 [B] 
PP26 km 7,233 00 
7*0,54=3,780 [C] 
Celkem: A+B+C=11,340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</si>
  <si>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</si>
  <si>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odměřeno z výkresu Situace D.1.1.4.2 – D.1.1.4.4  
ŠP frakce 0 – 32 hutněných po 150 mm</t>
  </si>
  <si>
    <t>PP24 km 6,366 10 
7*0,27=1,890 [A] 
PP25 km 7,164 80 
7*0,27=1,890 [B] 
PP26 km 7,233 00 
7*0,27=1,890 [C] 
Celkem: A+B+C=5,670 [D]</t>
  </si>
  <si>
    <t>451312</t>
  </si>
  <si>
    <t>PODKLADNÍ A VÝPLŇOVÉ VRSTVY Z PROSTÉHO BETONU C12/15</t>
  </si>
  <si>
    <t>odměřeno z výkresu Situace D.1.1.4.2 – D.1.1.4.4  
Podkladní beton C12/15 - Xo tl. 100 mm</t>
  </si>
  <si>
    <t>PP24 km 6,366 10 
(7,4*1,2)*0,1=0,888 [A] 
PP25 km 7,164 80 
(7,4*1,2)*0,1=0,888 [B] 
PP26 km 7,233 00 
(7,4*1,2)*0,1=0,888 [C] 
Celkem: A+B+C=2,664 [D]</t>
  </si>
  <si>
    <t>45131A</t>
  </si>
  <si>
    <t>PODKLADNÍ A VÝPLŇOVÉ VRSTVY Z PROSTÉHO BETONU C20/25</t>
  </si>
  <si>
    <t>odměřeno z výkresu Situace D.1.1.4.2 – D.1.1.4.4  
Betonové lůžko C20/25 – XF3 tl. 200 mm</t>
  </si>
  <si>
    <t>PP24 km 6,366 10 
(7,4*1,56)*0,2=2,309 [A] 
PP25 km 7,164 80 
(7,4*1,56)*0,2=2,309 [B] 
PP26 km 7,233 00 
(7,4*1,56)*0,2=2,309 [C] 
Celkem: A+B+C=6,927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</si>
  <si>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</si>
  <si>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odměřeno z výkresu Situace D.1.1.4.2 – D.1.1.4.4  
Podklad nebo podsyp ze štěrkopísku ŠP tl 100 mm - pod zajišťovací prahy</t>
  </si>
  <si>
    <t>PP24 km 6,366 10 
(2,8*0,3)*2*0,1=0,168 [A] 
PP25 km 7,164 80 
(2,8*0,3)*2*0,1=0,168 [B] 
PP26 km 7,233 00 
(2,4*0,3)*2*0,1=0,144 [C] 
Celkem: A+B+C=0,480 [D]</t>
  </si>
  <si>
    <t>465512</t>
  </si>
  <si>
    <t>DLAŽBY Z LOMOVÉHO KAMENE NA MC</t>
  </si>
  <si>
    <t>odměřeno z výkresu Situace D.1.1.4.2 – D.1.1.4.4  
Dlažba z lomového kamene do bet.lože tl.100 mm C30/37-XF3,XC4 s vyspárováním tl 200 mm</t>
  </si>
  <si>
    <t>PP24 km 6,366 10 
((2,8*1,0)-(0,2*0,2*3,14))*2*0,1=0,535 [A] 
PP25 km 7,164 80 
((2,8*1,0)-(0,2*0,2*3,14))*2*0,1=0,535 [B] 
PP26 km 7,233 00 
((2,4*1,0)-(0,2*0,2*3,14))*2*0,1=0,455 [C] 
Celkem: A+B+C=1,525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</si>
  <si>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</si>
  <si>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467315</t>
  </si>
  <si>
    <t>STUPNĚ A PRAHY VODNÍCH KORYT Z PROSTÉHO BETONU C30/37</t>
  </si>
  <si>
    <t>odměřeno z výkresu Situace D.1.1.4.2 – D.1.1.4.4  
Zajišťovací práh z betonu prostého C30/37 - XF3,XC4</t>
  </si>
  <si>
    <t>PP24 km 6,366 10 
(2,8*0,3*0,5)*2=0,840 [A] 
PP25 km 7,164 80 
(2,8*0,3*0,5)*2=0,840 [B] 
PP26 km 7,233 00 
(2,4*0,3*0,5)*2=0,720 [C] 
Celkem: A+B+C=2,400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</si>
  <si>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</si>
  <si>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9183B2</t>
  </si>
  <si>
    <t>PROPUSTY Z TRUB DN 400MM ŽELEZOBETONOVÝCH</t>
  </si>
  <si>
    <t>odměřeno z výkresu Situace D.1.1.4.2 – D.1.1.4.4  
ŽB trouba DN 400</t>
  </si>
  <si>
    <t>PP24 km 6,366 10 
8=8,000 [A] 
PP25 km 7,164 80 
8=8,000 [B] 
PP26 km 7,233 00 
8=8,000 [C] 
Celkem: A+B+C=24,000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</si>
  <si>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</si>
  <si>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966158</t>
  </si>
  <si>
    <t>BOURÁNÍ KONSTRUKCÍ Z PROST BETONU</t>
  </si>
  <si>
    <t>PP24 km 6,366 10 
Vybourání betonových čel 
(2,8*0,3*0,6)*2=1,008 [A] 
Vybourání základů stěn stav. propustku 
(2,8*0,6*0,8)*2=2,688 [B] 
PP25 km 7,164 80 
Vybourání betonových čel 
(2,8*0,3*0,6)*2=1,008 [C] 
Vybourání základů stěn stav. propustku 
(2,8*0,6*0,8)*2=2,688 [D] 
PP26 km 7,233 00 
Vybourání betonových čel 
(2,4*0,3*0,7)*2=1,008 [E] 
Vybourání základů stěn stav. propustku 
(2,4*0,6*0,8)*2=2,304 [F] 
Celkem: A+B+C+D+E+F=10,704 [G]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</si>
  <si>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</si>
  <si>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odměřeno z výkresu Situace D.1.1.4.2 – D.1.1.4.4  
Vybourání stávající bet. Trouby DN 400</t>
  </si>
  <si>
    <t>PP24 km 6,366 10 
8=8,000 [A] 
PP25 km 7,164 80 
7=7,000 [B] 
PP26 km 7,233 00 
15=15,000 [C] 
Celkem: A+B+C=30,000 [D]</t>
  </si>
  <si>
    <t>SO 203</t>
  </si>
  <si>
    <t>Most Lejšovka</t>
  </si>
  <si>
    <t>Položka 13173 
628,42*1,8=1 131,156 [A] 
Položka 13273 
10,865*1,8=19,557 [B] 
Položka 264441 
25,434*1,8=45,781 [D] 
Položka 11332 
137,608*2,0=275,216 [E] 
Položka 12960 
43,5*1,8=78,300 [G] 
Celkem: A+B+D+E+G=1 550,010 [H]</t>
  </si>
  <si>
    <t>015120</t>
  </si>
  <si>
    <t>POPLATKY ZA LIKVIDACI ODPADŮ NEKONTAMINOVANÝCH - 17 01 02  STAVEBNÍ A DEMOLIČNÍ SUŤ (CIHLY)</t>
  </si>
  <si>
    <t>cihly kód 17 01 02  
Podmínka IROP: nejméně 70% hmotnosti tohoto odpadu musí být předáno k recyklaci (viz. ZP) pro zpětné využití na stavbách</t>
  </si>
  <si>
    <t>Položka 96614 
7,6*2,0=15,200 [C]</t>
  </si>
  <si>
    <t>Položka 96616  
16,754*2,2=36,859 [A]</t>
  </si>
  <si>
    <t>015330</t>
  </si>
  <si>
    <t>POPLATKY ZA LIKVIDACI ODPADŮ NEKONTAMINOVANÝCH - 17 05 04  KAMENNÁ SUŤ</t>
  </si>
  <si>
    <t>Položka č. 96613 
91,258*2,0=182,516 [B] 
Položka č. 17411 
Svahová křídla 
48*1,8=86,400 [E] 
Celkem: B+E=268,916 [F]</t>
  </si>
  <si>
    <t>015760</t>
  </si>
  <si>
    <t>POPLATKY ZA LIKVIDACI ODPADŮ NEBEZPEČNÝCH - 17 06 03*  IZOLAČNÍ MATERIÁLY OBSAHUJÍCÍ NEBEZPEČNÉ LÁTKY</t>
  </si>
  <si>
    <t>Položka 97817 
24,57*0,005*1,8=0,221 [A]</t>
  </si>
  <si>
    <t>vytyčovací práce + cena za vytyčení prostorové polohy stavby před jejím zahájením odborně způsobilými osobami. Kompletní geodetické práce na  
vytyčení vytyčovaných bodů definovaného objektu v rozsahu PD a TKP.  
cena za zaměření skutečného provedení stavby výškopisné i polohopisné  
celkem včetně ochrany vytyčovacích a vytyčovaných bodů  
cena za zpracování geometrického plánu potvrzeného katastrálním úřadem</t>
  </si>
  <si>
    <t>zahrnuje veškeré náklady spojené s objednatelem požadovanými pracemi,  
- pro stanovení orientační investorské ceny určete jednotkovou cenu jako 1% odhadované ceny stavby</t>
  </si>
  <si>
    <t>02920</t>
  </si>
  <si>
    <t>OSTATNÍ POŽADAVKY - OCHRANA ŽIVOTNÍHO PROSTŘEDÍ</t>
  </si>
  <si>
    <t>Chemický rozbor sedimentů v korytě vodního toku pro upřesnění druhu odpadu a určení způsobu skládkování materiálu. Zahrnuje vyhotovení protokolu ve 4 provedeních a v elektronické podobě na CD.</t>
  </si>
  <si>
    <t>zahrnuje veškeré náklady spojené s objednatelem požadovanými pracemi</t>
  </si>
  <si>
    <t>029412</t>
  </si>
  <si>
    <t>OSTATNÍ POŽADAVKY - VYPRACOVÁNÍ MOSTNÍHO LISTU</t>
  </si>
  <si>
    <t>Celkem soubor prací dle SOD a ZOP akce v daném rozsahu, počtu.  
Mostní list na objekt mostu daného ev.č. včetně zadání do BMS nebo zadané evidence mostů objednatele dle SOD (vše dle ČSN 73 6220, 736221 a 736222).</t>
  </si>
  <si>
    <t>Celkem soubor prací dle SOD a ZOP akce v daném rozsahu, počtu. Dokumentace bude projednána, odsouhlasena odevzdána v počtu a rozsahu definovaným ZOP a SOD.  
Cena za vypracování - RDS (realizační dokumentace stavby) tohoto stavebního objektu včetně projednání a odsouhlasení.</t>
  </si>
  <si>
    <t>02944</t>
  </si>
  <si>
    <t>OSTAT POŽADAVKY - DOKUMENTACE SKUTEČ PROVEDENÍ V DIGIT FORMĚ</t>
  </si>
  <si>
    <t>Celkem soubor prací dle SOD a ZOP akce v daném rozsahu, počtu. Dokumentace bude projednána, odsouhlasena odevzdána v počtu a rozsahu definovaným ZOP a SOD.  
Cena za vypracování - DSPS (dokumentace skutečného provedení stavby) tohoto stavebního objektu včetně projednání a odsouhlasení.</t>
  </si>
  <si>
    <t>02946</t>
  </si>
  <si>
    <t>OSTAT POŽADAVKY - FOTODOKUMENTACE</t>
  </si>
  <si>
    <t>Celkem soubor prací dle SOD a ZOP akce v daném rozsahu, počtu.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</si>
  <si>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</si>
  <si>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02953</t>
  </si>
  <si>
    <t>OSTATNÍ POŽADAVKY - HLAVNÍ MOSTNÍ PROHLÍDKA</t>
  </si>
  <si>
    <t>Celkem soubor prací dle SOD a ZOP akce v daném rozsahu, počtu.  
1. HMP včetně zadání do BMS (vše dle ČSN 73 6220, 736221 a 736222), projednání a odsouhlasení.  Mostní objekt ze dvou samostatných mostních konstrukcí uvažován jako jeden most.</t>
  </si>
  <si>
    <t>položka zahrnuje :  
- úkony dle ČSN 73 6221  
- provedení hlavní mostní prohlídky oprávněnou fyzickou nebo právnickou osobou  
- vyhotovení záznamu (protokolu), který jednoznačně definuje stav mostu</t>
  </si>
  <si>
    <t>029611</t>
  </si>
  <si>
    <t>OSTATNÍ POŽADAVKY - BOZP</t>
  </si>
  <si>
    <t>Kompletní práce související s BOZP dle plánu BOZP v projektové dokumentaci DSP a pravidel BOZP a platných znění předpisů.  
Práce související s osvětlením staveniště, převedením pěších a pracovníků vně a přes staveniště, provizorní lávky, vodící prvky, zábradlí, pásky atp. Kompletní soubor činností souvisejících s BOZP na staveništi.</t>
  </si>
  <si>
    <t>zahrnuje veškeré náklady spojené s objednatelem požadovaným dozorem</t>
  </si>
  <si>
    <t>11120</t>
  </si>
  <si>
    <t>ODSTRANĚNÍ KŘOVIN</t>
  </si>
  <si>
    <t>5*2=10,000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</si>
  <si>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</si>
  <si>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</si>
  <si>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</si>
  <si>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3=3,000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</si>
  <si>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</si>
  <si>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11316</t>
  </si>
  <si>
    <t>ODSTRANĚNÍ KRYTU ZPEVNĚNÝCH PLOCH ZE SILNIČNÍCH DÍLCŮ</t>
  </si>
  <si>
    <t>Odstranění základů pod skruž</t>
  </si>
  <si>
    <t>Odstranění betonových panelů pro založení skruže 
3*6*0,6=10,800 [A]</t>
  </si>
  <si>
    <t>11332</t>
  </si>
  <si>
    <t>ODSTRANĚNÍ PODKLADŮ ZPEVNĚNÝCH PLOCH Z KAMENIVA NESTMELENÉHO</t>
  </si>
  <si>
    <t>Odstranění podkladu vozovek z kameniva nestmeleného.  
Odvoz na trvalou skládku do dodavatelem určené vzdálenosti.</t>
  </si>
  <si>
    <t>Stávající vozovka 
23*((6,9+6)/2)*0,3=44,505 [A] 
13*((6,9+7,73)/2)*0,3=28,529 [B] 
13*((7,73+6)/2)*0,3=26,774 [C] 
21*6*0,3=37,800 [D] 
Celkem: A+B+C+D=137,608 [E]</t>
  </si>
  <si>
    <t>11372E</t>
  </si>
  <si>
    <t>FRÉZOVÁNÍ ZPEVNĚNÝCH PLOCH ASFALT DROBNÝCH OPRAV A PLOŠ ROZPADŮ DO 500M2</t>
  </si>
  <si>
    <t>zhotovitel v ceně zohlední možnost zpětného využití recyklovaného materiálu</t>
  </si>
  <si>
    <t>Stávající vozovka 
23*((6,9+6)/2)*0,15=22,253 [A] 
13*((6,9+7,73)/2)*0,15=14,264 [B] 
13*((7,73+6)/2)*0,15=13,387 [C] 
21*6*0,15=18,900 [D] 
Celkem: A+B+C+D=68,804 [E]</t>
  </si>
  <si>
    <t>Komůrka pro příčnou spáru 
7,73*2=15,460 [A]</t>
  </si>
  <si>
    <t>11511</t>
  </si>
  <si>
    <t>ČERPÁNÍ VODY DO 500 L/MIN</t>
  </si>
  <si>
    <t>HOD</t>
  </si>
  <si>
    <t>24*40=960,000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</si>
  <si>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</si>
  <si>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</si>
  <si>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</si>
  <si>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22,5=22,500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</si>
  <si>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</si>
  <si>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</si>
  <si>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</si>
  <si>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Včetně odvozu na mezideponii v režii zhotovitele.</t>
  </si>
  <si>
    <t>10*3*0,15*4=18,000 [A]</t>
  </si>
  <si>
    <t>položka zahrnuje sejmutí ornice bez ohledu na tloušťku vrstvy a její vodorovnou dopravu  
nezahrnuje uložení na trvalou skládku</t>
  </si>
  <si>
    <t>12573</t>
  </si>
  <si>
    <t>Vytěžení zeminy z mezideponie včetně dopravy na stavbu. 
Naložení ornice  
18=18,000 [A] 
Svahová křídla  
48=48,000 [B] 
Celkem: A+B=66,000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</si>
  <si>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</si>
  <si>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Naložení na mezideponii pro odvoz na skládku 
Položka 11332 
137,608=137,608 [A] 
Položka 12110 
18=18,000 [F] 
Položka 13173 
628,42-48=580,420 [C] 
Položka13273 
10,865=10,865 [D] 
Položka264441 
25,434=25,434 [E] 
Položka 12960 
43,5=43,500 [H] 
Celkem: A+F+C+D+E+H=815,827 [I]</t>
  </si>
  <si>
    <t>12960</t>
  </si>
  <si>
    <t>ČIŠTĚNÍ VODOTEČÍ A MELIORAČ KANÁLŮ OD NÁNOSŮ</t>
  </si>
  <si>
    <t>Vyčištění koryta.  
Odvoz na trvalou skládku do dodavatelem určené vzdálenosti.</t>
  </si>
  <si>
    <t>Vtok 
9*5*0,5=22,500 [A] 
Výtok 
6*7*0,5=21,000 [B] 
Celkem: A+B=43,500 [C]</t>
  </si>
  <si>
    <t>13173</t>
  </si>
  <si>
    <t>HLOUBENÍ JAM ZAPAŽ I NEPAŽ TŘ. I</t>
  </si>
  <si>
    <t>Včetně odvozu na mezideponii v režii zhotovitele nebo trvalou skládku do dodavatelem určené vzdálenosti dle vhodnosti materiálu pro další použití na stavbě.</t>
  </si>
  <si>
    <t>Stavební jáma 
7,6*11,25*2,4*2=410,400 [A] 
Sjezd pro vrtnou soupravu 
15,14*4,5*1,22*2=166,237 [B] 
Odstranění stávající krajnice 
(70*2-12,32-14-8)*0,49=51,783 [C] 
Celkem: A+B+C=628,420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</si>
  <si>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</si>
  <si>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</si>
  <si>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Rýha pro betonový práh 
(7,25+6,95)*0,3*0,59=2,513 [A] 
Vtok 
(2,3+5,84+4,9)*0,3*0,8=3,130 [B] 
Výtok 
(2,25+6,81+2,1+2,5+2,5+2,8+2,8)*0,3*0,8=5,222 [C] 
Celkem: A+B+C=10,865 [D]</t>
  </si>
  <si>
    <t>Uložení na trvalé skládky nebo mezideponie.</t>
  </si>
  <si>
    <t>Položka 12110 
18=18,000 [C] 
Položka 12960 
43,5=43,500 [D] 
Položka 13173 
628,42=628,420 [E] 
Položka 13273 
10,865=10,865 [F] 
Celkem: C+D+E+F=700,785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</si>
  <si>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</si>
  <si>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Dosypání svahových křídel 
6*2*4=48,000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</si>
  <si>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</si>
  <si>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sjezdu por vrtnou soupravu 
15,14*4,5*1,22*2=166,237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</si>
  <si>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</si>
  <si>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Vozovka 
5,6*7,73=43,288 [A] 
6,5*7,11=46,215 [B] 
21*6,24=131,040 [C] 
6,5*7,56=49,140 [D] 
23*6,69=153,870 [E] 
Základová spára 
12,33*6,3*2=155,358 [F] 
Sjezd pro vrtnou soupravu 
15,41*3*2=92,460 [G] 
Celkem: A+B+C+D+E+F+G=671,371 [H]</t>
  </si>
  <si>
    <t>18130</t>
  </si>
  <si>
    <t>ÚPRAVA PLÁNĚ BEZ ZHUTNĚNÍ</t>
  </si>
  <si>
    <t>Úprava svahu 
10*3*4=120,000 [A]</t>
  </si>
  <si>
    <t>položka zahrnuje úpravu pláně včetně vyrovnání výškových rozdílů</t>
  </si>
  <si>
    <t>18222</t>
  </si>
  <si>
    <t>ROZPROSTŘENÍ ORNICE VE SVAHU V TL DO 0,15M</t>
  </si>
  <si>
    <t>Včetně nákupu chybějící ornice</t>
  </si>
  <si>
    <t>10*3*4=120,000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</si>
  <si>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</si>
  <si>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</si>
  <si>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</si>
  <si>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</si>
  <si>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3,21+7,25+2,54+3,27+6,95+2,34=25,560 [A]</t>
  </si>
  <si>
    <t>21331</t>
  </si>
  <si>
    <t>DRENÁŽNÍ VRSTVY Z BETONU MEZEROVITÉHO (DRENÁŽNÍHO)</t>
  </si>
  <si>
    <t>Obetonování drenáže  
(3,21+7,25+2,54+3,27+6,95+2,34)*0,3*0,3=2,300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</si>
  <si>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</si>
  <si>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224324</t>
  </si>
  <si>
    <t>PILOTY ZE ŽELEZOBETONU C25/30</t>
  </si>
  <si>
    <t>C 25/30 XC2, XA1</t>
  </si>
  <si>
    <t>0,45*0,45*3,14*10*4=25,434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</si>
  <si>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</si>
  <si>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</si>
  <si>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</si>
  <si>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25,434*0,15=3,815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</si>
  <si>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</si>
  <si>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23668</t>
  </si>
  <si>
    <t>TĚSNĚNÍ HRADÍCÍCH STĚN ZE ZEMIN DOČASNÉ VČETNĚ ODSTRANĚNÍ</t>
  </si>
  <si>
    <t>Položka obsahuje zřízení, udržování a odstranění příčných těsnících hrázek (včetně poplatků za skládku příslušného materiálu) v korytě vodního toku.  
Přesný tvar, poloha a skladba hrázek v režii zhotovitele.</t>
  </si>
  <si>
    <t>2,4*((4,3+2,4)/2)*1,2=9,648 [A]</t>
  </si>
  <si>
    <t>položka zahrnuje zřízení těsnění ze zemin, jeho údržbu během trvání jeho funkce, odstranění a odvoz dle zadávací dokumentace</t>
  </si>
  <si>
    <t>261514</t>
  </si>
  <si>
    <t>VRTY PRO KOTVENÍ A INJEKTÁŽ TŘ V NA POVRCHU D DO 35MM</t>
  </si>
  <si>
    <t>Vrty pro kotvení římsy 
(29+25)*0,2=10,800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</si>
  <si>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</si>
  <si>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264441</t>
  </si>
  <si>
    <t>VRTY PRO PILOTY TŘ. IV D DO 1000MM</t>
  </si>
  <si>
    <t>10*4=40,000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</si>
  <si>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</si>
  <si>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28997</t>
  </si>
  <si>
    <t>OPLÁŠTĚNÍ (ZPEVNĚNÍ) Z GEOTEXTILIE A GEOMŘÍŽOVIN</t>
  </si>
  <si>
    <t>Ochrana těsnící fólie 
5,9*7,25*2=85,550 [A] 
5,9*6,95*2=82,010 [B] 
Celkem: A+B=167,560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</si>
  <si>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</si>
  <si>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</si>
  <si>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</si>
  <si>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dle požadavků ČSN 73 6244 v přechodových oblastech</t>
  </si>
  <si>
    <t>5,9*7,25=42,775 [A] 
5,9*6,95=41,005 [B] 
Celkem: A+B=83,780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</si>
  <si>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</si>
  <si>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</si>
  <si>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</si>
  <si>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</si>
  <si>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KG</t>
  </si>
  <si>
    <t>Kompletní konstrukce kotvení říms vč. dodávky, PKO, vrtů, vlepení</t>
  </si>
  <si>
    <t>(29+25)*6=324,000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</si>
  <si>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</si>
  <si>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</si>
  <si>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</si>
  <si>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 30/37 XF4, XD3</t>
  </si>
  <si>
    <t>Vtok 
12,32*0,8*0,21=2,070 [A] 
12,32*0,3*0,34=1,257 [B] 
Výtok 
14*0,8*0,23=2,576 [C] 
14*0,3*0,32=1,344 [D] 
Celkem: A+B+C+D=7,247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</si>
  <si>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</si>
  <si>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</si>
  <si>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</si>
  <si>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7,247*0,18=1,304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</si>
  <si>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</si>
  <si>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</si>
  <si>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</si>
  <si>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C 30/37-XF2, XD1</t>
  </si>
  <si>
    <t>O1 
8,82*2,25*1,2=23,814 [A] 
O2 
8,61*2,22*1,2=22,937 [B] 
Křídla 
I. (1,85*2,38)/2*0,8+2,38*0,82*0,8=3,322 [C] 
II. (2,16*3,33)/2*0,8+3,33*0,82*0,8=5,062 [D] 
III. (1,82*2,5)/2*0,8+2,5*0,82*0,8=3,460 [E] 
IV. (2,3*3,27)/2*0,8+3,27*0,82*0,8=5,154 [F] 
Celkem: A+B+C+D+E+F=63,749 [G]</t>
  </si>
  <si>
    <t>33336</t>
  </si>
  <si>
    <t>VÝZTUŽ MOST OPĚR A KŘÍDEL Z OCELI</t>
  </si>
  <si>
    <t>63,749*0,15=9,562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</si>
  <si>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</si>
  <si>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421325</t>
  </si>
  <si>
    <t>MOSTNÍ NOSNÉ DESKOVÉ KONSTRUKCE ZE ŽELEZOBETONU C30/37</t>
  </si>
  <si>
    <t>C 30/37 XF2, XD1</t>
  </si>
  <si>
    <t>7,4*8,73*0,33=21,319 [A] 
8,82*0,2*1,45=2,558 [B] 
8,61*0,2*1,45=2,497 [C] 
Celkem: A+B+C=26,374 [D]</t>
  </si>
  <si>
    <t>421365</t>
  </si>
  <si>
    <t>VÝZTUŽ MOSTNÍ DESKOVÉ KONSTRUKCE Z OCELI 10505, B500B</t>
  </si>
  <si>
    <t>26,374*0,19=5,011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</si>
  <si>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</si>
  <si>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451311</t>
  </si>
  <si>
    <t>PODKL A VÝPLŇ VRSTVY Z PROST BET DO C8/10</t>
  </si>
  <si>
    <t>beton C8/10-X0</t>
  </si>
  <si>
    <t>PB pod rubovou drenáž 
(3,21+7,25+2,54+3,27+6,95+2,34)*0,3*1,2=9,202 [A]</t>
  </si>
  <si>
    <t>beton C20/25 XF3</t>
  </si>
  <si>
    <t>PB O1 
(8,82+0,4)*1,8*0,15=2,489 [A] 
PB O2 
(8,61+0,4)*1,8*0,15=2,433 [B] 
Dlažba 
(0,5+1,9+1+1,9+0,5)*0,15*8,73=7,595 [C] 
(0,5+1,9+1+1,9+0,5+0,42+0,42)*0,15*3,5=3,486 [D] 
(0,5+1,9+1+1,9+0,5+0,42+0,42)*0,15*3,7=3,685 [E] 
2,9*3,2*0,15=1,392 [F] 
1,8*1,8*0,15=0,486 [G] 
2,9*2,8*0,15=1,218 [H] 
2*1,8*0,15=0,540 [I] 
Rampové napojení říms - dlažba 
1,9*0,55*4*0,15=0,627 [J] 
Výplňový beton 
8,73*0,8*0,6*2=8,381 [K] 
Celkem: A+B+C+D+E+F+G+H+I+J+K=32,332 [L]</t>
  </si>
  <si>
    <t>45160</t>
  </si>
  <si>
    <t>PODKL A VÝPLŇ VRSTVY Z MEZEROVITÉHO BETONU</t>
  </si>
  <si>
    <t>Přechodový klín 
7,25*6,3*0,505=23,066 [A] 
6,95*6,2*0,505=21,760 [B] 
Celkem: A+B=44,826 [C]</t>
  </si>
  <si>
    <t>Položka zahrnuje dodávku mezerovitého betonu a jeho uložení se zhutněním, včetně mimostaveništní a vnitrostaveništní dopravy (rovněž přesuny)</t>
  </si>
  <si>
    <t>45734</t>
  </si>
  <si>
    <t>VYROVNÁVACÍ A SPÁD BETON ZVLÁŠTNÍ (PLASTBETON)</t>
  </si>
  <si>
    <t>Pod patní desky zábradlí.</t>
  </si>
  <si>
    <t>Pod patní desky zábradelní svodidlo 
(0,28*0,28*13)*0,02=0,020 [A]</t>
  </si>
  <si>
    <t>položka zahrnuje:  
- dodání zvláštního betonu (plastbetonu) předepsané kvality a jeho rozprostření v předepsané tloušťce a v předepsaném tvaru</t>
  </si>
  <si>
    <t>458523</t>
  </si>
  <si>
    <t>VÝPLŇ ZA OPĚRAMI A ZDMI Z KAMENIVA DRCENÉHO, INDEX ZHUTNĚNÍ ID DO 0,9</t>
  </si>
  <si>
    <t>Ochranný zásyp drenáže s drenážní funkcí 
25,56*0,12=3,067 [A] 
Zásyp za opěrou a základem 
O1 
8,82*5,12*1,6-3,46-5,154=63,639 [B] 
O2 
8,61*5,12*1,6-3,322-5,062=62,149 [C] 
Celkem: A+B+C=128,855 [D]</t>
  </si>
  <si>
    <t>461314</t>
  </si>
  <si>
    <t>PATKY Z PROSTÉHO BETONU C25/30</t>
  </si>
  <si>
    <t>Betonový práh 
(7,25+6,95)*0,3*0,59=2,513 [A] 
Vtok 
(2,3+5,84+4,9)*0,3*0,8=3,130 [B] 
Výtok 
(2,25+6,81+2,1+2,5+2,5+2,8+2,8)*0,3*0,8=5,222 [C] 
Celkem: A+B+C=10,865 [D]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</si>
  <si>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</si>
  <si>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Dlažba 
(0,5+1,9+1+1,9+0,5)*0,25*8,73=12,659 [A] 
(0,5+1,9+1+1,9+0,5+0,42+0,42)*0,25*3,5=5,810 [B] 
(0,5+1,9+1+1,9+0,5+0,42+0,42)*0,25*3,7=6,142 [C] 
2,9*3,2*0,25=2,320 [D] 
1,8*1,8*0,25=0,810 [E] 
2,9*2,8*0,25=2,030 [F] 
2*1,8*0,25=0,900 [G] 
Rampové napojení říms - dlažba 
1,9*0,55*4*0,25=1,045 [H] 
Celkem: A+B+C+D+E+F+G+H=31,716 [I]</t>
  </si>
  <si>
    <t>56330</t>
  </si>
  <si>
    <t>VOZOVKOVÉ VRSTVY ZE ŠTĚRKODRTI</t>
  </si>
  <si>
    <t>Podkladní vrstva ze ŠDa tl. 150 mm</t>
  </si>
  <si>
    <t>5,6*7,73*0,15*2=12,986 [A] 
6,5*(7,11+1,2+1,2)*0,15*2=18,545 [B] 
21*(6,24+1,2+1,2)*0,15*2=54,432 [C] 
6,5*(7,56+1,2+1,2)*0,15*2=19,422 [D] 
23*(6,69*1,2*1,2)*0,15*2=66,472 [E] 
Celkem: A+B+C+D+E=171,857 [F]</t>
  </si>
  <si>
    <t>56930</t>
  </si>
  <si>
    <t>ZPEVNĚNÍ KRAJNIC ZE ŠTĚRKODRTI</t>
  </si>
  <si>
    <t>Dosypání krajnic 
(70*2-12,32-14-8)*0,8*0,09=7,609 [A]</t>
  </si>
  <si>
    <t>56962</t>
  </si>
  <si>
    <t>ZPEVNĚNÍ KRAJNIC Z RECYKLOVANÉHO MATERIÁLU TL DO 100MM</t>
  </si>
  <si>
    <t>(70*2-12,32-14-8)*0,5=52,840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</si>
  <si>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</si>
  <si>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5,6*7,73=43,288 [A] 
6,5*7,11=46,215 [B] 
21*6,24=131,040 [C] 
6,5*7,56=49,140 [D] 
23*6,69=153,870 [E] 
Celkem: A+B+C+D+E=423,553 [F]</t>
  </si>
  <si>
    <t>7,4*7,73=57,202 [A] 
5,6*7,73=43,288 [B] 
6,5*6,87=44,655 [C] 
21*6=126,000 [D] 
6,5*7,32=47,580 [E] 
23*6,45=148,350 [F] 
5,6*7,73=43,288 [G] 
6,5*6,97=45,305 [H] 
21*6,1=128,100 [I] 
6,5*7,42=48,230 [J] 
23*6,55=150,650 [K] 
Celkem: A+B+C+D+E+F+G+H+I+J+K=882,648 [L]</t>
  </si>
  <si>
    <t>574A44</t>
  </si>
  <si>
    <t>ASFALTOVÝ BETON PRO OBRUSNÉ VRSTVY ACO 11+, 11S TL. 50MM</t>
  </si>
  <si>
    <t>5,6*7,73=43,288 [A] 
6,5*6,87=44,655 [B] 
21*6=126,000 [C] 
6,5*7,32=47,580 [D] 
23*6,45=148,350 [E] 
Celkem: A+B+C+D+E=409,873 [F]</t>
  </si>
  <si>
    <t>5,6*7,73=43,288 [A] 
6,5*6,97=45,305 [B] 
21*6,1=128,100 [C] 
6,5*7,42=48,230 [D] 
23*6,55=150,650 [E] 
Celkem: A+B+C+D+E=415,573 [F]</t>
  </si>
  <si>
    <t>574E98R</t>
  </si>
  <si>
    <t>ASFALTOVÝ BETON PRO PODKLADNÍ VRSTVY ACP 22+, 22S TL. 150MM</t>
  </si>
  <si>
    <t>575C53</t>
  </si>
  <si>
    <t>LITÝ ASFALT MA IV (OCHRANA MOSTNÍ IZOLACE) 11 TL. 40MM</t>
  </si>
  <si>
    <t>7,4*7,73=57,202 [A]</t>
  </si>
  <si>
    <t>58300</t>
  </si>
  <si>
    <t>KRYT ZE SINIČNÍCH DÍLCŮ (PANELŮ)</t>
  </si>
  <si>
    <t>Osazení betonových panelů pro založení skruže 
3*6*0,6=10,800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</si>
  <si>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</si>
  <si>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711111</t>
  </si>
  <si>
    <t>IZOLACE BĚŽNÝCH KONSTRUKCÍ PROTI ZEMNÍ VLHKOSTI ASFALTOVÝMI NÁTĚRY</t>
  </si>
  <si>
    <t>O1 
7,25*2,79=20,228 [A] 
8,82*0,95=8,379 [B] 
O2 
6,95*2,74=19,043 [C] 
8,61*0,95=8,180 [D] 
Křídla 
(3,27+3,33+2,5+2,38)*0,82=9,414 [E] 
3,27*2,3*2=15,042 [F] 
3,33*2,16/2=3,596 [G] 
2,5*1,82/2=2,275 [H] 
2,38*1,85/2=2,202 [I] 
4*1,3*2=10,400 [J] 
5*1,3*2=13,000 [K] 
Celkem: A+B+C+D+E+F+G+H+I+J+K=111,759 [L]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</si>
  <si>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</si>
  <si>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</si>
  <si>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</si>
  <si>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O1 
7,25*1,6=11,600 [A] 
O2 
6,95*1,6=11,120 [B] 
Křídla 
(3,27+3,33+2,5+2,38)*0,82=9,414 [C] 
3,27*2,3*2=15,042 [D] 
3,33*2,16/2=3,596 [E] 
2,5*1,82/2=2,275 [F] 
2,38*1,85/2=2,202 [G] 
Celkem: A+B+C+D+E+F+G=55,249 [H]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</si>
  <si>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</si>
  <si>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711432</t>
  </si>
  <si>
    <t>IZOLACE MOSTOVEK POD ŘÍMSOU ASFALTOVÝMI PÁSY</t>
  </si>
  <si>
    <t>Ochrana pod římsami asfaltovými pásy s Al-vložkou</t>
  </si>
  <si>
    <t>12,32*0,5=6,160 [A] 
14*0,5=7,000 [B] 
Celkem: A+B=13,160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</si>
  <si>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</si>
  <si>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</si>
  <si>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</si>
  <si>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7,4*8,73=64,602 [A]</t>
  </si>
  <si>
    <t>711519</t>
  </si>
  <si>
    <t>OCHRANA IZOLACE PODZEMNÍCH OBJEKTŮ TEXTILIÍ</t>
  </si>
  <si>
    <t>položka zahrnuje:  
- dodání  předepsaného ochranného materiálu  
- zřízení ochrany izolace</t>
  </si>
  <si>
    <t>78382</t>
  </si>
  <si>
    <t>NÁTĚRY BETON KONSTR TYP S2 (OS-B)</t>
  </si>
  <si>
    <t>12,32*(0,55+0,3)=10,472 [A] 
14*(0,55+0,3)=11,900 [B] 
0,5*0,215+0,3*0,55=0,273 [C] 
0,5*0,24+0,3*0,55=0,285 [D] 
Celkem: A+B+C+D=22,930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</si>
  <si>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</si>
  <si>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</si>
  <si>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</si>
  <si>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Ochranný nátěr římsy 
12,32*(0,15+0,8)=11,704 [A] 
14*(0,15+0,8)=13,300 [B] 
Celkem: A+B=25,004 [C]</t>
  </si>
  <si>
    <t>75</t>
  </si>
  <si>
    <t>9112A3</t>
  </si>
  <si>
    <t>ZÁBRADLÍ MOSTNÍ S VODOR MADLY - DEMONTÁŽ S PŘESUNEM</t>
  </si>
  <si>
    <t>5+4,9=9,900 [A]</t>
  </si>
  <si>
    <t>položka zahrnuje:  
- demontáž a odstranění zařízení  
- jeho odvoz na předepsané místo</t>
  </si>
  <si>
    <t>76</t>
  </si>
  <si>
    <t>9113B1</t>
  </si>
  <si>
    <t>SVODIDLO OCEL SILNIČ JEDNOSTR, ÚROVEŇ ZADRŽ H1 -DODÁVKA A MONTÁŽ</t>
  </si>
  <si>
    <t>(10+8,8)*4=75,200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</si>
  <si>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</si>
  <si>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77</t>
  </si>
  <si>
    <t>9117C1</t>
  </si>
  <si>
    <t>SVOD OCEL ZÁBRADEL ÚROVEŇ ZADRŽ H2 - DODÁVKA A MONTÁŽ</t>
  </si>
  <si>
    <t>18+16=34,000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</si>
  <si>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</si>
  <si>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78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</si>
  <si>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</si>
  <si>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</si>
  <si>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</si>
  <si>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79</t>
  </si>
  <si>
    <t>70*0,25*2=35,000 [A] 
70*0,125=8,750 [B] 
Celkem: A+B=43,750 [C]</t>
  </si>
  <si>
    <t>80</t>
  </si>
  <si>
    <t>81</t>
  </si>
  <si>
    <t>917223</t>
  </si>
  <si>
    <t>SILNIČNÍ A CHODNÍKOVÉ OBRUBY Z BETONOVÝCH OBRUBNÍKŮ ŠÍŘ 100MM</t>
  </si>
  <si>
    <t>Rampové napojení</t>
  </si>
  <si>
    <t>4*2=8,000 [A] 
4*0,55=2,200 [B]  
Celkem: A+B=10,200 [C]</t>
  </si>
  <si>
    <t>82</t>
  </si>
  <si>
    <t>4*2=8,000 [A]</t>
  </si>
  <si>
    <t>83</t>
  </si>
  <si>
    <t>919112</t>
  </si>
  <si>
    <t>ŘEZÁNÍ ASFALTOVÉHO KRYTU VOZOVEK TL DO 100MM</t>
  </si>
  <si>
    <t>6*2=12,000 [A]</t>
  </si>
  <si>
    <t>položka zahrnuje řezání vozovkové vrstvy v předepsané tloušťce, včetně spotřeby vody</t>
  </si>
  <si>
    <t>84</t>
  </si>
  <si>
    <t>931182</t>
  </si>
  <si>
    <t>VÝPLŇ DILATAČNÍCH SPAR Z POLYSTYRENU TL 20MM</t>
  </si>
  <si>
    <t>Dilatační spáry v římse</t>
  </si>
  <si>
    <t>Dilatační spáry v římse  
0,3*0,55*2=0,330 [A] 
0,5*0,24=0,120 [B] 
0,5*0,215=0,108 [C] 
Celkem: A+B+C=0,558 [D]</t>
  </si>
  <si>
    <t>položka zahrnuje dodávku a osazení předepsaného materiálu, očištění ploch spáry před úpravou, očištění okolí spáry po úpravě</t>
  </si>
  <si>
    <t>85</t>
  </si>
  <si>
    <t>931316</t>
  </si>
  <si>
    <t>TĚSNĚNÍ DILATAČ SPAR ASF ZÁLIVKOU PRŮŘ DO 800MM2</t>
  </si>
  <si>
    <t>Napojení na stáv.stav 
6*2=12,000 [A] 
Zálivka podél římsy 
14+12,32=26,320 [B] 
Celkem: A+B=38,320 [C]</t>
  </si>
  <si>
    <t>86</t>
  </si>
  <si>
    <t>93135</t>
  </si>
  <si>
    <t>TĚSNĚNÍ DILATAČ SPAR PRYŽ PÁSKOU NEBO KRUH PROFILEM</t>
  </si>
  <si>
    <t>Dilatační spáry v římse  
0,3+0,55+0,8+0,24=1,890 [A] 
0,3+0,55+0,8+0,215=1,865 [B] 
Celkem: A+B=3,755 [C]</t>
  </si>
  <si>
    <t>87</t>
  </si>
  <si>
    <t>931384</t>
  </si>
  <si>
    <t>TĚSNĚNÍ DILATAČNÍCH SPAR SILIKONOVÝM TMELEM PRŮŘEZU DO 400MM2</t>
  </si>
  <si>
    <t>88</t>
  </si>
  <si>
    <t>93160</t>
  </si>
  <si>
    <t>MOSTNÍ ZÁVĚRY ELASTICKÉ</t>
  </si>
  <si>
    <t>Příčná spára 
7,73*0,03*0,09*2=0,042 [A]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</si>
  <si>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</si>
  <si>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89</t>
  </si>
  <si>
    <t>936501</t>
  </si>
  <si>
    <t>DROBNÉ DOPLŇK KONSTR KOVOVÉ NEREZ</t>
  </si>
  <si>
    <t>Vyústění drenáže</t>
  </si>
  <si>
    <t>Vyústění drenáže 
1,2*2*33,1=79,440 [B]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</si>
  <si>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</si>
  <si>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90</t>
  </si>
  <si>
    <t>936533</t>
  </si>
  <si>
    <t>MOSTNÍ ODVODŇOVACÍ SOUPRAVA 500/500</t>
  </si>
  <si>
    <t>PD výkres č. D1.2 
1=1,000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</si>
  <si>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</si>
  <si>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91</t>
  </si>
  <si>
    <t>94890</t>
  </si>
  <si>
    <t>PODPĚRNÉ SKRUŽE - ZŘÍZENÍ A ODSTRANĚNÍ</t>
  </si>
  <si>
    <t>M3OP</t>
  </si>
  <si>
    <t>2,4*5*11,33=135,960 [A]</t>
  </si>
  <si>
    <t>Položka zahrnuje dovoz, montáž, údržbu, opotřebení (nájemné), demontáž, konzervaci, odvoz.</t>
  </si>
  <si>
    <t>92</t>
  </si>
  <si>
    <t>96613</t>
  </si>
  <si>
    <t>BOURÁNÍ KONSTRUKCÍ Z KAMENE NA MC</t>
  </si>
  <si>
    <t>Včetně odvozu na mezideponii v režii zhotovitele nebo trvalou skládku do dodavatelem určené vzdálenosti.</t>
  </si>
  <si>
    <t>Základ  
12,16*0,8*1*2=19,456 [A] 
Opěra  
1,03*0,43*1,83=0,811 [B] 
3,6*0,5*((1,83*2,22)/2)=3,656 [C] 
1,21*0,57*1,83=1,262 [D] 
3,4*0,5*((1,83*2,22)/2)=3,453 [E] 
2,9*0,8*2,22*2=10,301 [F] 
5*1,15*0,8*2=9,200 [G] 
Dlážděné dno 
12,16*1,4*0,15=2,554 [H] 
Čelo vtok 
6,87*1,04*3,04=21,720 [I] 
0,8*1,2*3,04=2,918 [J] 
0,8*1,7*3,04=4,134 [K] 
Čelo výtok 
6,64*0,8*2,22=11,793 [L] 
Celkem: A+B+C+D+E+F+G+H+I+J+K+L=91,258 [M]</t>
  </si>
  <si>
    <t>93</t>
  </si>
  <si>
    <t>96614</t>
  </si>
  <si>
    <t>BOURÁNÍ KONSTRUKCÍ Z CIHEL A TVÁRNIC</t>
  </si>
  <si>
    <t>Opěry 
5*0,95*0,8*2=7,600 [A]</t>
  </si>
  <si>
    <t>94</t>
  </si>
  <si>
    <t>96616</t>
  </si>
  <si>
    <t>BOURÁNÍ KONSTRUKCÍ ZE ŽELEZOBETONU</t>
  </si>
  <si>
    <t>Stávající ŽB deska 
8,91*3*0,5=13,365 [A] 
Římsa vtok 
6,87*0,37*0,28=0,712 [B] 
Římsa výtok 
6,64*0,72*0,56=2,677 [C] 
Celkem: A+B+C=16,754 [D]</t>
  </si>
  <si>
    <t>95</t>
  </si>
  <si>
    <t>96618</t>
  </si>
  <si>
    <t>BOURÁNÍ KONSTRUKCÍ KOVOVÝCH</t>
  </si>
  <si>
    <t>Ocelové nosníky 
I150  (3*3*17,9)/1000=0,161 [B]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</si>
  <si>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</si>
  <si>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</t>
  </si>
  <si>
    <t>97817</t>
  </si>
  <si>
    <t>ODSTRANĚNÍ MOSTNÍ IZOLACE</t>
  </si>
  <si>
    <t>8,19*3=24,570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</si>
  <si>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</si>
  <si>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97</t>
  </si>
  <si>
    <t>R936001</t>
  </si>
  <si>
    <t>LETOPOČET VÝSTAVBY - VLYS DO BETONU</t>
  </si>
  <si>
    <t>Dodávka formy, osazení do bednění, ošetření separačním prostředkem, odbednění, začištění, příp. vyspravení sanační maltou</t>
  </si>
  <si>
    <t>SO 302</t>
  </si>
  <si>
    <t>Kanalizace Libřice</t>
  </si>
  <si>
    <t>přebytek zeminy :  
rýhy :477,951*2,0=955,902 [B] 
šachty : 130,742*2,0=261,484 [C] 
čištění potrubí : (246*0,05)*1,9=23,370 [D] 
Celkem: B+C+D=1 240,756 [E]</t>
  </si>
  <si>
    <t>záhon.obr. pol.č.11351 : 9*0,3*0,15*2,3=0,932 [A] 
šachta pol.č.96688 : 3,5*2,5=8,750 [B] 
Celkem: A+B=9,682 [C]</t>
  </si>
  <si>
    <t>kce kámen na MC pol.č.966138 : 25,9*2,6=67,340 [A]</t>
  </si>
  <si>
    <t>ztížení prací v blízkosti inž sítí (kabelové i trubní vedení)</t>
  </si>
  <si>
    <t>předpokládaný rozsah ztížených prací a zajištění vedení inž.sítí : 100=100,000 [A]</t>
  </si>
  <si>
    <t>11351</t>
  </si>
  <si>
    <t>ODSTRANĚNÍ ZÁHONOVÝCH OBRUBNÍKŮ</t>
  </si>
  <si>
    <t>vč. odvozu na skládku</t>
  </si>
  <si>
    <t>chodník v místě rýhy potrubí DN800: 3+3+3=9,000 [A]</t>
  </si>
  <si>
    <t>129945</t>
  </si>
  <si>
    <t>ČIŠTĚNÍ POTRUBÍ DN DO 300MM</t>
  </si>
  <si>
    <t>vyčištění stoky před zkouškou vodotěsnosti   
Stoka „D2“ – celková délka 212,0 m : 212,0=212,000 [A] 
Stoka „D3“ – celková délka 30,4 m : 34,0=34,000 [B] 
Celkem: A+B=246,000 [C]</t>
  </si>
  <si>
    <t>vč.odvozu na skládku, vč.zřízení a odstranění pažení</t>
  </si>
  <si>
    <t>dle PD D.1.3.1-2, D.1.3.7 : 
odstranění konstrukčních vrstev v rámci SO104 rekonstrukce sil. II/299 (součást jiné PD) :  
Stoka „D2“ – celková délka 212,0 m prům.hl.rýhy 2,06m po odečtení prům. tl.odstraňované kce 0,50m se uvažuje hl.1,56m : 212,0*1,2*1,56=396,864 [C] 
Stoka „D3“ – celková délka 30,4 m  prům.hl.rýhy1,49m po odečtení prům. tl.odstraňované kce 0,50m se uvažuje hl.0,99m : 34,0*1,2*0,99=40,392 [D] 
osazení chráničky na plynovod : (7,5-1,2)*1,1*1,5=10,395 [E] 
zatrubnění DN800 : (1,45-0,5)*2*6,6+(1,45-0,25)*2*7,4=30,300 [F] 
Celkem: C+D+E+F=477,951 [G]</t>
  </si>
  <si>
    <t>133738</t>
  </si>
  <si>
    <t>HLOUBENÍ ŠACHET ZAPAŽ I NEPAŽ TŘ. I</t>
  </si>
  <si>
    <t>vč.odvozu na meziskládku a přebytečné zeminy na skládku, vč.zřízení a odstranění pažení</t>
  </si>
  <si>
    <t>dle PD D.1.3.2, D.1.3.5 : 
šachty :  
ŠD2.1 až ŠD2.8 : 2,8*2,8*(1,69+1,69+1,49+2,12+2,39+2,35+2,34+2,35)=128,733 [A] 
ŠD3.1 až ŠD3.2 : 2,8*2,8*(1,54+1,50)=23,834 [B] 
odpočet kce vozovky v tl.0,50m  :  
ŠD2.1 až ŠD2.8 : -(8*2,8*2,8*0,50)=-31,360 [C] 
ŠD3.1 až ŠD3.2 : -(2*2,8*2,8*0,50)=-7,840 [D] 
kopané sondy dle D.1.3.2 - předpoklad : 14*1,0*1,0*1,0=14,000 [E] 
napojení na stávající potrubí DN800 : 1,5*1,5*1,5=3,375 [F] 
Celkem: A+B+C+D+E+F=130,742 [G]</t>
  </si>
  <si>
    <t>přebytek zeminy - uložení na skládku :  
rýhy :477,951=477,951 [B] 
šachty : 130,742=130,742 [C] 
čištění potrubí : (246*0,05)=12,300 [D] 
Celkem: B+C+D=620,993 [E]</t>
  </si>
  <si>
    <t>štěrkodrť max.zrnitost 32mm, Id = 0,75-0,8 (dle typu hutněného materiálu) hutněno po vrstvách max. tl. 0,30m</t>
  </si>
  <si>
    <t>dle PD D.1.3.1-2, D.1.3.5-6 : 
Stoka „D2“ – celková délka 212,0 m prům.hl.rýhy 2,06m s odpočtem kce vozovky, obsypu a podsypu: 212,0*1,2*(2,06-0,50-0,23-0,63)=178,080 [H] 
Stoka „D3“ – celková délka 30,4 m  prům.hl.rýhy1,49m s odpočtem kce vozovky, obsypu a podsypu : 34,0*1,2*(1,49-0,50-0,23-0,63)=5,304 [D] 
šachty :  
ŠD2.1 až ŠD2.8 :  
2,8*2,8*(1,87+1,67+2,28+2,43+2,51+2,41+2,35+2,42+2,65+2,68+2,56+2,47-12*0,55-12*0,10)-3,14*0,65*0,65*(1,87+1,67+2,28+2,43+2,51+2,41+2,35+2,42+2,65+2,68+2,56+2,47-12*0,55-12*0,10)=133,524 [G] 
ŠD3.1 až ŠD3.2 : 2,8*2,8*(2,55+2,44+2,27+2,31+2,35+2,33+2,33-7*0,55-7*0,10)-3,14*0,65*0,65*(2,55+2,44+2,27+2,31+2,35+2,33+2,33-7*0,55-7*0,10)=78,356 [B] 
kopané sondy dle D.1.3.2 - předpoklad : 14*1,0*1,0*1,0=14,000 [E] 
osazení chráničky na plynovod : (7,5-1,2)*1,1*0,89=6,168 [L] 
zatrubnění DN800 : (0,15)*2*6,6+(0,15)*2*7,4=4,200 [F] 
napojení na stávající potrubí DN800 : 1,5*1,5*1,5=3,375 [M] 
Celkem: H+D+G+B+E+L+F+M=423,007 [N]</t>
  </si>
  <si>
    <t>štěrkopísek do zrna max 20mm, Id = 0,7-0,8 (dle typu hutněného materiálu)</t>
  </si>
  <si>
    <t>dle PD D.1.3.1-2, D.1.3.5 a 6 : 
rýha Stoka D2 v tl.0,63m D3 v tl.0,63m obsypu: 212*1,2*0,63+30,4*1,2*0,63=183,254 [A] 
osazení chráničky na plynovod : (7,5-1,2)*1,1*0,30=2,079 [L] 
Celkem: A+L=185,333 [M]</t>
  </si>
  <si>
    <t>dle PD D.1.3.1-2, D.1.3.5-6 : 
Stoka „D2“ – celková délka 212,0 m : 212,0*1,2=254,400 [A] 
Stoka „D3“ – celková délka 30,4 m : 34,0*1,2=40,800 [M] 
šachty :  
ŠD2.1 až ŠD2.8 a ŠD3.1 a 3.2  : 2,8*2,8*10-3,14*0,3*0,3*10=75,574 [B] 
kopané sondy dle D.1.3.2 - předpoklad : 14*1,0*1,0=14,000 [C] 
osazení chráničky na plynovod : (7,5-1,2)*1,1=6,930 [L] 
zatrubnění DN800 : 2*6,6+2*7,4=28,000 [F] 
Celkem: A+M+B+C+L+F=419,704 [N]</t>
  </si>
  <si>
    <t>45131</t>
  </si>
  <si>
    <t>PODKL A VÝPLŇ VRSTVY Z PROST BET</t>
  </si>
  <si>
    <t>zabetonování stávající kanalizace cementopopílkovou suspenzí pevnost v tlaku1,0 MPa</t>
  </si>
  <si>
    <t>dle PD D.1.3.2 : 
stáv.kanal.DN300  v délce cca 27m: 2=2,000 [A]</t>
  </si>
  <si>
    <t>štěrkopísek zrno max. do 20mm specifikace dle PD se zhutněním</t>
  </si>
  <si>
    <t>dle PD D.1.3.1-2, D.1.3.5.-6 : 
Stoka „D2“ – celková délka 212,0 m : 212,0*1,2*0,230=58,512 [A] 
Stoka „D3“ – celková délka 30,4 m : 34,0*1,2*0,230=9,384 [N] 
šachty :  
ŠD2.1 až ŠD2.8 : 8*2,8*2,8*0,10=6,272 [C] 
ŠD3.1 a ŠD3.2 : 2*2,8*2,8*0,10=1,568 [B] 
osazení chráničky na plynovod : (7,5-1,2)*1,1*0,31=2,148 [L] 
zatrubnění DN800 dle PD D.1.3.2 a 6 : 14*2*0,15=4,200 [O] 
Celkem: A+N+C+B+L+O=82,084 [P]</t>
  </si>
  <si>
    <t>567303</t>
  </si>
  <si>
    <t>VRSTVY PRO OBNOVU A OPRAVY ZE ŠTĚRKODRTI</t>
  </si>
  <si>
    <t>ŠD 0/63</t>
  </si>
  <si>
    <t>chodník v místě rýhy potrubí DN800:(1,6+1,5)*2*0,25=1,550 [A]</t>
  </si>
  <si>
    <t>chodník v místě rýhy potrubí DN800:(1,6+1,5)*2=6,200 [A]</t>
  </si>
  <si>
    <t>82460</t>
  </si>
  <si>
    <t>POTRUBÍ Z TRUB ŽELEZOBETONOVÝCH DN DO 800MM</t>
  </si>
  <si>
    <t>ŽB trouba TZH-Q 800/2500 INT. vč. bet. podkladních prahů - 2ks na troubu</t>
  </si>
  <si>
    <t>zatrubnění DN800 dle PD D.1.3.2 a 6 : 14=14,000 [A]</t>
  </si>
  <si>
    <t>87445</t>
  </si>
  <si>
    <t>POTRUBÍ Z TRUB PLASTOVÝCH ODPADNÍCH DN DO 300MM</t>
  </si>
  <si>
    <t>průměr 315/291, PP (TKP SN12) vč. tvarovek (kolen, odboček, přechodek apod.) vč.napojení dle specifikace v PD</t>
  </si>
  <si>
    <t>dle PD D.1.3.1-2, D.1.3.4, 6 : 
dešťová kanalizace  
Stoka „D2“ – celková délka 212,0 m : 212,0=212,000 [A] 
Stoka „D3“ – celková délka 30,4 m : 34,0=34,000 [B] 
Celkem: A+B=246,000 [C]</t>
  </si>
  <si>
    <t>875272</t>
  </si>
  <si>
    <t>POTRUBÍ DREN Z TRUB PLAST (I FLEXIBIL) DN DO 100MM DĚROVANÝCH</t>
  </si>
  <si>
    <t>flexibilní drén PVC DN100</t>
  </si>
  <si>
    <t>dle PD D.1.3.1-2, D.1.3.6 : - drén v rýze :  
Stoka „D2“ – celková délka 212,0 m : 212,0=212,000 [A] 
Stoka „D3“ – celková délka 30,4 m : 34,0=34,000 [B] 
zatrubnění DN600 dle PD D.1.3.2 a 6 : 14=14,000 [C] 
Celkem: A+B+C=260,000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</si>
  <si>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</si>
  <si>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87727</t>
  </si>
  <si>
    <t>CHRÁNIČKY PŮLENÉ Z TRUB PLAST DN DO 100MM</t>
  </si>
  <si>
    <t>na plynovod prům.63mm chránička PE prům.90mm vč. výstražné fólie a vodiče</t>
  </si>
  <si>
    <t>dle PD D.1.3.2 : 7,5=7,500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</si>
  <si>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</si>
  <si>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894145</t>
  </si>
  <si>
    <t>A</t>
  </si>
  <si>
    <t>ŠACHTY KANALIZAČNÍ Z BETON DÍLCŮ NA POTRUBÍ DN DO 300MM</t>
  </si>
  <si>
    <t>skladba dle PD D.1.3.5 -  tabulky sestav šachet vč.betonových skruží, prstenců, kónusu, dna, tvarovek, těsnění, podmazání a vložek, poklopu a rámu</t>
  </si>
  <si>
    <t>ŠD2.3 : 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</si>
  <si>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</si>
  <si>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B</t>
  </si>
  <si>
    <t>skladba dle PD D.1.3.5 -  tabulky sestav šachet vč.betonových skruží, prstenců, dna, zákrytové desky, tvarovek, těsnění, podmazání a vložek, poklopu a rámu</t>
  </si>
  <si>
    <t>ŠD2.4 : 1=1,000 [A]</t>
  </si>
  <si>
    <t>C</t>
  </si>
  <si>
    <t>ŠD2.5 : 1=1,000 [A]</t>
  </si>
  <si>
    <t>D</t>
  </si>
  <si>
    <t>ŠD2.6 : 1=1,000 [A]</t>
  </si>
  <si>
    <t>E</t>
  </si>
  <si>
    <t>ŠD2.7 : 1=1,000 [A]</t>
  </si>
  <si>
    <t>F</t>
  </si>
  <si>
    <t>ŠD2.8 : 1=1,000 [A]</t>
  </si>
  <si>
    <t>G</t>
  </si>
  <si>
    <t>ŠD3.1 : 1=1,000 [A]</t>
  </si>
  <si>
    <t>H</t>
  </si>
  <si>
    <t>ŠD3.2 : 1=1,000 [A]</t>
  </si>
  <si>
    <t>89416</t>
  </si>
  <si>
    <t>ŠACHTY KANALIZAČ Z BETON DÍLCŮ NA POTRUBÍ DN DO 800MM</t>
  </si>
  <si>
    <t>skladba dle PD D.1.3.5 -  tabulky sestav šachet vč.betonových skruží, prstenců, zákrytové desky, velkoprůměrového dna, tvarovek, těsnění, podmazání a vložek, poklopu a rámu</t>
  </si>
  <si>
    <t>ŠD2.1 : 1=1,000 [A]</t>
  </si>
  <si>
    <t>ŠD2.2 : 1=1,000 [A]</t>
  </si>
  <si>
    <t>dle požadavků zadávací dokumentace</t>
  </si>
  <si>
    <t>úprava do konečné nivelety ŠD2.1-8 a ŠD3.1, 2 : 8+2=10,000 [A]</t>
  </si>
  <si>
    <t>dle potřeby v křížení vodovod, plynovod apod. - předpoklad : 4=4,000 [A]</t>
  </si>
  <si>
    <t>899574</t>
  </si>
  <si>
    <t>OBETONOVÁNÍ POTRUBÍ ZE ŽELEZOBETONU DO C25/30 VČETNĚ VÝZTUŽE</t>
  </si>
  <si>
    <t>C20/25 s kari sítí B500A 100/100/6</t>
  </si>
  <si>
    <t>zatrubnění DN800 dle PD D.1.3.2 a 6 : 14*1,64=22,960 [A]</t>
  </si>
  <si>
    <t>899652</t>
  </si>
  <si>
    <t>ZKOUŠKA VODOTĚSNOSTI POTRUBÍ DN DO 300MM</t>
  </si>
  <si>
    <t>dle PD D.1.3.2 : 
dešťová kanalizace  
Stoka „D2“ – celková délka 212,0 m : 212,0=212,000 [A] 
Stoka „D3“ – celková délka 30,4 m : 34,0=34,000 [B] 
Celkem: A+B=246,000 [C]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</si>
  <si>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</si>
  <si>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</si>
  <si>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</si>
  <si>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dle PD D.1.3.2 : 
Stoka „D2“ – celková délka 212,0 m : 212,0=212,000 [A] 
Stoka „D3“ – celková délka 30,4 m : 34,0=34,000 [B] 
stávající rušená stoka DN300 : 27=27,000 [C] 
DN800 : 14=14,000 [D] 
Celkem: A+B+C+D=287,000 [E]</t>
  </si>
  <si>
    <t>položka zahrnuje prohlídku potrubí televizní kamerou, záznam prohlídky na nosičích DVD a vyhotovení závěrečného písemného protokolu</t>
  </si>
  <si>
    <t>917211</t>
  </si>
  <si>
    <t>ZÁHONOVÉ OBRUBY Z BETONOVÝCH OBRUBNÍKŮ ŠÍŘ 50MM</t>
  </si>
  <si>
    <t>966138</t>
  </si>
  <si>
    <t>stávající zděný propustek dle PD : (1,9*1,5*14)-(1*1*14)=25,900 [A]</t>
  </si>
  <si>
    <t>96688</t>
  </si>
  <si>
    <t>VYBOURÁNÍ KANALIZAČ ŠACHET KOMPLETNÍCH</t>
  </si>
  <si>
    <t>dle potřeby : 1=1,000 [A]</t>
  </si>
  <si>
    <t>SO 303</t>
  </si>
  <si>
    <t>Přeložka vodovodu PV1</t>
  </si>
  <si>
    <t>zemina z pol.č.13273: 12,21*2,0=24,420 [A]</t>
  </si>
  <si>
    <t>předpokládaný rozsah ztížených prací a zajištění vedení inž.sítí : 
100=100,000 [A]</t>
  </si>
  <si>
    <t>vč. naložení, odvozu a vč.pažení</t>
  </si>
  <si>
    <t>dle PD D.1.3.6 a 7 - přeložka vodovodu PV1 - prům.hl.rýhy 1,98m odpočet kce vozovky 0,50m (součást SO104 rekonstrukce sil.II/299): 7,5*1,1*(1,98-0,50)=12,210 [A]</t>
  </si>
  <si>
    <t>přebytek zeminy - uložení na skládku :  
rýhy :12,21=12,210 [B]</t>
  </si>
  <si>
    <t>dle PD D.1.3.6 a 7 - přeložka vodovodu PV1 - prům.hl.rýhy 1,98m odpočet kce vozovky 0,50m, obsyp a lože: 7,5*1,1*(1,98-0,50-0,45-0,15)=7,260 [A]</t>
  </si>
  <si>
    <t>štěrkopísek do zrna max 20mm, zhutněno na min.97% PS</t>
  </si>
  <si>
    <t>dle PD D.1.3.6 a 7 - přeložka vodovodu PV1 : 7,5*1,1*0,45=3,713 [A]</t>
  </si>
  <si>
    <t>dle PD D.1.3.6 a 7 - přeložka vodovodu PV1 : 7,5*1,1=8,250 [A]</t>
  </si>
  <si>
    <t>451314</t>
  </si>
  <si>
    <t>PODKLADNÍ A VÝPLŇOVÉ VRSTVY Z PROSTÉHO BETONU C25/30</t>
  </si>
  <si>
    <t>opěrné bloky z C20/25 XA1</t>
  </si>
  <si>
    <t>dle PD D.1.3.7 + dle potřeby: 2*0,2+0,2=0,600 [A]</t>
  </si>
  <si>
    <t>dle PD D.1.3.6 a 7 - přeložka vodovodu PV1 : 7,5*1,1*0,15=1,238 [A]</t>
  </si>
  <si>
    <t>85133</t>
  </si>
  <si>
    <t>POTRUBÍ Z TRUB LITINOVÝCH TLAKOVÝCH HRDLOVÝCH DN DO 150MM</t>
  </si>
  <si>
    <t>LT DN150 PN10 spoje hrdlové zamčené   
vč. tvarovek (kolena, odbočky a pod.) a přírub na potrubí dle kladečského plánu D.1.3.7</t>
  </si>
  <si>
    <t>dle PD D.1.3.7 - přeložka vodovodu PV1 : 7,5=7,500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</si>
  <si>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</si>
  <si>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flexibilní drén DN100</t>
  </si>
  <si>
    <t>dle PD D.1.3.6 - drén v rýze : 7,5=7,500 [A]</t>
  </si>
  <si>
    <t>87645</t>
  </si>
  <si>
    <t>CHRÁNIČKY Z TRUB PLASTOVÝCH DN DO 300MM</t>
  </si>
  <si>
    <t>HDPE půlená chránička vč.kluzných objímek a uzavíracích manžet dělených  
s vyplněním chráničky polyuretanovou pěnou o hustotě min.80kg/m3, koeficient tepelné vodivosti izolace 0,04 W/mk, tl.izolace 70mm</t>
  </si>
  <si>
    <t>dle PD D.1.3.1 : 2,5=2,500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</si>
  <si>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</si>
  <si>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891126</t>
  </si>
  <si>
    <t>ŠOUPÁTKA DN DO 80MM</t>
  </si>
  <si>
    <t>LT šoupátko s přírubami</t>
  </si>
  <si>
    <t>dle PD D.1.3.6 : 1=1,000 [A]</t>
  </si>
  <si>
    <t>- Položka zahrnuje kompletní montáž dle technologického předpisu, dodávku armatury, veškerou mimostaveništní a vnitrostaveništní dopravu.</t>
  </si>
  <si>
    <t>891426</t>
  </si>
  <si>
    <t>HYDRANTY PODZEMNÍ DN 80MM</t>
  </si>
  <si>
    <t>krytí potrubý do 2,1m</t>
  </si>
  <si>
    <t>dle PD D.1.3.7 - podzemní hydrant H1 : 1=1,000 [A]</t>
  </si>
  <si>
    <t>891933</t>
  </si>
  <si>
    <t>ZEMNÍ SOUPRAVY DN DO 150MM S POKLOPEM</t>
  </si>
  <si>
    <t>zemní souprava šoupátková pro DN80-150, teleskopická 1,50-2,10m, krytí potrubí do 2,10m s poklopem šoupátkovým tuhým</t>
  </si>
  <si>
    <t>dle PD D.1.3.7 : 1=1,000 [A]</t>
  </si>
  <si>
    <t>899308</t>
  </si>
  <si>
    <t>DOPLŇKY NA POTRUBÍ - SIGNALIZAČ VODIČ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</si>
  <si>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</si>
  <si>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</si>
  <si>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</si>
  <si>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výstražná fólie z PVC šířky 30cm - modrá</t>
  </si>
  <si>
    <t>- Položka zahrnuje veškerý materiál, výrobky a polotovary, včetně mimostaveništní a vnitrostaveništní dopravy (rovněž přesuny), včetně naložení a složení,případně s uložením.</t>
  </si>
  <si>
    <t>899631</t>
  </si>
  <si>
    <t>TLAKOVÉ ZKOUŠKY POTRUBÍ DN DO 150MM</t>
  </si>
  <si>
    <t>89973</t>
  </si>
  <si>
    <t>PROPLACH A DEZINFEKCE VODOVODNÍHO POTRUBÍ DN DO 150MM</t>
  </si>
  <si>
    <t>dle PD D.1.3.7 - přeložka vodovodu PV1 - předpoklad: 50=50,000 [A]</t>
  </si>
  <si>
    <t>- napuštění a vypuštění vody, dodání vody a dezinfekčního prostředku, bakteriologický rozbor vody.</t>
  </si>
  <si>
    <t>899901</t>
  </si>
  <si>
    <t>PŘEPOJENÍ PŘÍPOJEK</t>
  </si>
  <si>
    <t>Napojení na stávající potrubí LT DN150  
vč. přírubových spojů jištěný proti posunu, litina</t>
  </si>
  <si>
    <t>dle PD D.1.3.7 : 2=2,000 [A]</t>
  </si>
  <si>
    <t>položka zahrnuje řez na potrubí, dodání a osazení příslušných tvarovek a armatur</t>
  </si>
  <si>
    <t>969133</t>
  </si>
  <si>
    <t>VYBOURÁNÍ POTRUBÍ DN DO 150MM VODOVODNÍCH</t>
  </si>
  <si>
    <t>vč. odvozu na skládku a likvidace</t>
  </si>
  <si>
    <t>dle PD D.1.3.7 - stávající vodovodní potrubí :  
6,5=6,500 [A]</t>
  </si>
  <si>
    <t>SO 804</t>
  </si>
  <si>
    <t>Dopravně inženýrská opatření</t>
  </si>
  <si>
    <t>02710</t>
  </si>
  <si>
    <t>POMOC PRÁCE ZŘÍZ NEBO ZAJIŠŤ OBJÍŽĎKY A PŘÍSTUP CESTY</t>
  </si>
  <si>
    <t>inženýrská činnost, zajištění povolení uzavírky, zajištění objízdných tras. Délka úseku2,413 km.   
PEVNÁ CENA</t>
  </si>
  <si>
    <t>02720</t>
  </si>
  <si>
    <t>POMOC PRÁCE ZŘÍZ NEBO ZAJIŠŤ REGULACI A OCHRANU DOPRAVY</t>
  </si>
  <si>
    <t>zřízení a zrušení provizorní autobusové zastávky, úprava nástupní plochy ŠD  
délka 12 m * 2 ks  
šířka 1,5 m * 2 ks  
sejmuní ornice v tl. 0,15 cm  
separační textílie  
zpevnění nástupní a výstupní plochy</t>
  </si>
  <si>
    <t>914132</t>
  </si>
  <si>
    <t>DOPRAVNÍ ZNAČKY ZÁKLADNÍ VELIKOSTI OCELOVÉ FÓLIE TŘ 2 - MONTÁŽ S PŘEMÍSTĚNÍM</t>
  </si>
  <si>
    <t>Celková délka stavby 4 měsíce  
Plná uzavírka (cca 17,2 týdnů)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</si>
  <si>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Celkem: A+B+C+D+E=87,000 [F]</t>
  </si>
  <si>
    <t>položka zahrnuje:  
- dopravu demontované značky z dočasné skládky  
- osazení a montáž značky na místě určeném projektem  
- nutnou opravu poškozených částí nezahrnuje dodávku značky</t>
  </si>
  <si>
    <t>914139</t>
  </si>
  <si>
    <t>DOPRAV ZNAČKY ZÁKLAD VEL OCEL FÓLIE TŘ 2 - NÁJEMNÉ</t>
  </si>
  <si>
    <t>KPL…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</si>
  <si>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</si>
  <si>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</si>
  <si>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</si>
  <si>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</si>
  <si>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IP22 cedule velká s vyznačením údajů o objížďce 
22=22,000 [A]</t>
  </si>
  <si>
    <t>914433</t>
  </si>
  <si>
    <t>DOPRAVNÍ ZNAČKY 100X150CM OCELOVÉ FÓLIE TŘ 2 - DEMONTÁŽ</t>
  </si>
  <si>
    <t>914439</t>
  </si>
  <si>
    <t>DOPRAV ZNAČKY 100X150CM OCEL FÓLIE TŘ 2 - NÁJEMNÉ</t>
  </si>
  <si>
    <t>IP22 cedule velká s vyznačením údajů o objížďce 
22=22,000</t>
  </si>
  <si>
    <t>916322</t>
  </si>
  <si>
    <t>DOPRAVNÍ ZÁBRANY Z2 S FÓLIÍ TŘ 2 - MONTÁŽ S PŘESUNEM</t>
  </si>
  <si>
    <t>Z2 (3xS7 typ1) Zábrana pro označení uzavírky  
3=3,000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</si>
  <si>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</si>
  <si>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</si>
  <si>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</si>
  <si>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</si>
  <si>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</si>
  <si>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</si>
  <si>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Z2 (3xS7 typ1) Zábrana pro označení uzavírky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</si>
  <si>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</si>
  <si>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</si>
  <si>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</si>
  <si>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22*4=88,000 [F] 
Celkem: A+B+C+D+E+F=175,000 [G]</t>
  </si>
  <si>
    <t>916713</t>
  </si>
  <si>
    <t>UPEVŇOVACÍ KONSTR - PODKLADNÍ DESKA POD 28KG - DEMONTÁŽ</t>
  </si>
  <si>
    <t>916719</t>
  </si>
  <si>
    <t>UPEVŇOVACÍ KONSTR - PODKLAD DESKA POD 28KG - NÁJEMNÉ</t>
  </si>
  <si>
    <t>IS11b, směrová tabule pro vyznačení objížďky 
60=60,000 [A] 
IS11c směrová tabule pro vyznačení objížďky 
15=15,000 [B] 
B1 + E13 - MIMO VOZIDEL STAVBY 
3*2=6,000 [C=[CHYBA] [C] 
B1 + E3a - VZDÁLENOST 
2*2=4,000 [D] 
IP 10a - Slepá pozemní komunikace 
2=2,000 [E] 
IP22 cedule velká s vyznačením údajů o objížďce 
22*4=88,000 [F]</t>
  </si>
  <si>
    <t>916732</t>
  </si>
  <si>
    <t>UPEVŇOVACÍ KONSTR - OCEL STOJAN - MONTÁŽ S PŘESUNEM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</si>
  <si>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22*2=44,000 [F] 
Celkem: A+B+C+D+E+F=131,000 [G]</t>
  </si>
  <si>
    <t>916733</t>
  </si>
  <si>
    <t>UPEVŇOVACÍ KONSTR - OCEL STOJAN - DEMONTÁŽ</t>
  </si>
  <si>
    <t>916739</t>
  </si>
  <si>
    <t>UPEVŇOVACÍ KONSTR - OCEL STOJAN - NÁJEMNÉ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</si>
  <si>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22*2=44,000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</si>
</sst>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51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100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53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70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71</v>
      </c>
      <c s="19" t="s">
        <v>55</v>
      </c>
      <c s="24" t="s">
        <v>72</v>
      </c>
      <c s="25" t="s">
        <v>73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74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75</v>
      </c>
      <c s="23" t="s">
        <v>76</v>
      </c>
      <c s="19" t="s">
        <v>55</v>
      </c>
      <c s="24" t="s">
        <v>77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51">
      <c r="A50" s="28" t="s">
        <v>40</v>
      </c>
      <c r="E50" s="29" t="s">
        <v>78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79</v>
      </c>
      <c s="23" t="s">
        <v>80</v>
      </c>
      <c s="19" t="s">
        <v>55</v>
      </c>
      <c s="24" t="s">
        <v>81</v>
      </c>
      <c s="25" t="s">
        <v>62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14.75">
      <c r="A54" s="28" t="s">
        <v>40</v>
      </c>
      <c r="E54" s="29" t="s">
        <v>82</v>
      </c>
    </row>
    <row r="55" spans="1:5" ht="12.75">
      <c r="A55" s="30" t="s">
        <v>42</v>
      </c>
      <c r="E55" s="31" t="s">
        <v>55</v>
      </c>
    </row>
    <row r="56" spans="1:5" ht="12.75">
      <c r="A56" t="s">
        <v>44</v>
      </c>
      <c r="E56" s="29" t="s">
        <v>55</v>
      </c>
    </row>
    <row r="57" spans="1:16" ht="12.75">
      <c r="A57" s="19" t="s">
        <v>35</v>
      </c>
      <c s="23" t="s">
        <v>83</v>
      </c>
      <c s="23" t="s">
        <v>84</v>
      </c>
      <c s="19" t="s">
        <v>55</v>
      </c>
      <c s="24" t="s">
        <v>85</v>
      </c>
      <c s="25" t="s">
        <v>73</v>
      </c>
      <c s="26">
        <v>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86</v>
      </c>
    </row>
    <row r="59" spans="1:5" ht="12.75">
      <c r="A59" s="30" t="s">
        <v>42</v>
      </c>
      <c r="E59" s="31" t="s">
        <v>87</v>
      </c>
    </row>
    <row r="60" spans="1:5" ht="25.5">
      <c r="A60" t="s">
        <v>44</v>
      </c>
      <c r="E60" s="29" t="s">
        <v>88</v>
      </c>
    </row>
    <row r="61" spans="1:16" ht="12.75">
      <c r="A61" s="19" t="s">
        <v>35</v>
      </c>
      <c s="23" t="s">
        <v>89</v>
      </c>
      <c s="23" t="s">
        <v>90</v>
      </c>
      <c s="19" t="s">
        <v>55</v>
      </c>
      <c s="24" t="s">
        <v>91</v>
      </c>
      <c s="25" t="s">
        <v>62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14.75">
      <c r="A62" s="28" t="s">
        <v>40</v>
      </c>
      <c r="E62" s="29" t="s">
        <v>92</v>
      </c>
    </row>
    <row r="63" spans="1:5" ht="12.75">
      <c r="A63" s="30" t="s">
        <v>42</v>
      </c>
      <c r="E63" s="31" t="s">
        <v>55</v>
      </c>
    </row>
    <row r="64" spans="1:5" ht="12.75">
      <c r="A64" t="s">
        <v>44</v>
      </c>
      <c r="E64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0+O8+O17+O98+O119+O136+O205+O210+O235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</v>
      </c>
      <c s="32">
        <f>0+I8+I17+I98+I119+I136+I205+I210+I235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93</v>
      </c>
      <c s="5"/>
      <c s="14" t="s">
        <v>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20324.521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65.75">
      <c r="A11" s="30" t="s">
        <v>42</v>
      </c>
      <c r="E11" s="31" t="s">
        <v>98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89.256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114.75">
      <c r="A15" s="30" t="s">
        <v>42</v>
      </c>
      <c r="E15" s="31" t="s">
        <v>103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0+I18+I22+I26+I30+I34+I38+I42+I46+I50+I54+I58+I62+I66+I70+I74+I78+I82+I86+I90+I94</f>
      </c>
      <c>
        <f>0+O18+O22+O26+O30+O34+O38+O42+O46+O50+O54+O58+O62+O66+O70+O74+O78+O82+O86+O90+O94</f>
      </c>
    </row>
    <row r="18" spans="1:16" ht="12.75">
      <c r="A18" s="19" t="s">
        <v>35</v>
      </c>
      <c s="23" t="s">
        <v>12</v>
      </c>
      <c s="23" t="s">
        <v>105</v>
      </c>
      <c s="19" t="s">
        <v>55</v>
      </c>
      <c s="24" t="s">
        <v>106</v>
      </c>
      <c s="25" t="s">
        <v>107</v>
      </c>
      <c s="26">
        <v>100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108</v>
      </c>
    </row>
    <row r="20" spans="1:5" ht="25.5">
      <c r="A20" s="30" t="s">
        <v>42</v>
      </c>
      <c r="E20" s="31" t="s">
        <v>109</v>
      </c>
    </row>
    <row r="21" spans="1:5" ht="38.25">
      <c r="A21" t="s">
        <v>44</v>
      </c>
      <c r="E21" s="29" t="s">
        <v>110</v>
      </c>
    </row>
    <row r="22" spans="1:16" ht="12.75">
      <c r="A22" s="19" t="s">
        <v>35</v>
      </c>
      <c s="23" t="s">
        <v>23</v>
      </c>
      <c s="23" t="s">
        <v>111</v>
      </c>
      <c s="19" t="s">
        <v>55</v>
      </c>
      <c s="24" t="s">
        <v>112</v>
      </c>
      <c s="25" t="s">
        <v>107</v>
      </c>
      <c s="26">
        <v>40.11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108</v>
      </c>
    </row>
    <row r="24" spans="1:5" ht="25.5">
      <c r="A24" s="30" t="s">
        <v>42</v>
      </c>
      <c r="E24" s="31" t="s">
        <v>113</v>
      </c>
    </row>
    <row r="25" spans="1:5" ht="63.75">
      <c r="A25" t="s">
        <v>44</v>
      </c>
      <c r="E25" s="29" t="s">
        <v>114</v>
      </c>
    </row>
    <row r="26" spans="1:16" ht="12.75">
      <c r="A26" s="19" t="s">
        <v>35</v>
      </c>
      <c s="23" t="s">
        <v>25</v>
      </c>
      <c s="23" t="s">
        <v>115</v>
      </c>
      <c s="19" t="s">
        <v>55</v>
      </c>
      <c s="24" t="s">
        <v>116</v>
      </c>
      <c s="25" t="s">
        <v>117</v>
      </c>
      <c s="26">
        <v>3151.536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108</v>
      </c>
    </row>
    <row r="28" spans="1:5" ht="89.25">
      <c r="A28" s="30" t="s">
        <v>42</v>
      </c>
      <c r="E28" s="31" t="s">
        <v>118</v>
      </c>
    </row>
    <row r="29" spans="1:5" ht="63.75">
      <c r="A29" t="s">
        <v>44</v>
      </c>
      <c r="E29" s="29" t="s">
        <v>119</v>
      </c>
    </row>
    <row r="30" spans="1:16" ht="12.75">
      <c r="A30" s="19" t="s">
        <v>35</v>
      </c>
      <c s="23" t="s">
        <v>27</v>
      </c>
      <c s="23" t="s">
        <v>120</v>
      </c>
      <c s="19" t="s">
        <v>55</v>
      </c>
      <c s="24" t="s">
        <v>121</v>
      </c>
      <c s="25" t="s">
        <v>117</v>
      </c>
      <c s="26">
        <v>876.639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122</v>
      </c>
    </row>
    <row r="32" spans="1:5" ht="114.75">
      <c r="A32" s="30" t="s">
        <v>42</v>
      </c>
      <c r="E32" s="31" t="s">
        <v>123</v>
      </c>
    </row>
    <row r="33" spans="1:5" ht="63.75">
      <c r="A33" t="s">
        <v>44</v>
      </c>
      <c r="E33" s="29" t="s">
        <v>119</v>
      </c>
    </row>
    <row r="34" spans="1:16" ht="12.75">
      <c r="A34" s="19" t="s">
        <v>35</v>
      </c>
      <c s="23" t="s">
        <v>59</v>
      </c>
      <c s="23" t="s">
        <v>124</v>
      </c>
      <c s="19" t="s">
        <v>55</v>
      </c>
      <c s="24" t="s">
        <v>125</v>
      </c>
      <c s="25" t="s">
        <v>39</v>
      </c>
      <c s="26">
        <v>224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108</v>
      </c>
    </row>
    <row r="36" spans="1:5" ht="25.5">
      <c r="A36" s="30" t="s">
        <v>42</v>
      </c>
      <c r="E36" s="31" t="s">
        <v>126</v>
      </c>
    </row>
    <row r="37" spans="1:5" ht="63.75">
      <c r="A37" t="s">
        <v>44</v>
      </c>
      <c r="E37" s="29" t="s">
        <v>127</v>
      </c>
    </row>
    <row r="38" spans="1:16" ht="12.75">
      <c r="A38" s="19" t="s">
        <v>35</v>
      </c>
      <c s="23" t="s">
        <v>64</v>
      </c>
      <c s="23" t="s">
        <v>128</v>
      </c>
      <c s="19" t="s">
        <v>55</v>
      </c>
      <c s="24" t="s">
        <v>129</v>
      </c>
      <c s="25" t="s">
        <v>117</v>
      </c>
      <c s="26">
        <v>1534.316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130</v>
      </c>
    </row>
    <row r="40" spans="1:5" ht="114.75">
      <c r="A40" s="30" t="s">
        <v>42</v>
      </c>
      <c r="E40" s="31" t="s">
        <v>131</v>
      </c>
    </row>
    <row r="41" spans="1:5" ht="63.75">
      <c r="A41" t="s">
        <v>44</v>
      </c>
      <c r="E41" s="29" t="s">
        <v>119</v>
      </c>
    </row>
    <row r="42" spans="1:16" ht="12.75">
      <c r="A42" s="19" t="s">
        <v>35</v>
      </c>
      <c s="23" t="s">
        <v>30</v>
      </c>
      <c s="23" t="s">
        <v>132</v>
      </c>
      <c s="19" t="s">
        <v>55</v>
      </c>
      <c s="24" t="s">
        <v>133</v>
      </c>
      <c s="25" t="s">
        <v>39</v>
      </c>
      <c s="26">
        <v>12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108</v>
      </c>
    </row>
    <row r="44" spans="1:5" ht="25.5">
      <c r="A44" s="30" t="s">
        <v>42</v>
      </c>
      <c r="E44" s="31" t="s">
        <v>134</v>
      </c>
    </row>
    <row r="45" spans="1:5" ht="25.5">
      <c r="A45" t="s">
        <v>44</v>
      </c>
      <c r="E45" s="29" t="s">
        <v>135</v>
      </c>
    </row>
    <row r="46" spans="1:16" ht="12.75">
      <c r="A46" s="19" t="s">
        <v>35</v>
      </c>
      <c s="23" t="s">
        <v>32</v>
      </c>
      <c s="23" t="s">
        <v>136</v>
      </c>
      <c s="19" t="s">
        <v>55</v>
      </c>
      <c s="24" t="s">
        <v>137</v>
      </c>
      <c s="25" t="s">
        <v>39</v>
      </c>
      <c s="26">
        <v>18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108</v>
      </c>
    </row>
    <row r="48" spans="1:5" ht="25.5">
      <c r="A48" s="30" t="s">
        <v>42</v>
      </c>
      <c r="E48" s="31" t="s">
        <v>138</v>
      </c>
    </row>
    <row r="49" spans="1:5" ht="25.5">
      <c r="A49" t="s">
        <v>44</v>
      </c>
      <c r="E49" s="29" t="s">
        <v>135</v>
      </c>
    </row>
    <row r="50" spans="1:16" ht="12.75">
      <c r="A50" s="19" t="s">
        <v>35</v>
      </c>
      <c s="23" t="s">
        <v>75</v>
      </c>
      <c s="23" t="s">
        <v>139</v>
      </c>
      <c s="19" t="s">
        <v>55</v>
      </c>
      <c s="24" t="s">
        <v>140</v>
      </c>
      <c s="25" t="s">
        <v>117</v>
      </c>
      <c s="26">
        <v>6467.711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141</v>
      </c>
    </row>
    <row r="52" spans="1:5" ht="63.75">
      <c r="A52" s="30" t="s">
        <v>42</v>
      </c>
      <c r="E52" s="31" t="s">
        <v>142</v>
      </c>
    </row>
    <row r="53" spans="1:5" ht="382.5">
      <c r="A53" t="s">
        <v>44</v>
      </c>
      <c r="E53" s="29" t="s">
        <v>143</v>
      </c>
    </row>
    <row r="54" spans="1:16" ht="12.75">
      <c r="A54" s="19" t="s">
        <v>35</v>
      </c>
      <c s="23" t="s">
        <v>79</v>
      </c>
      <c s="23" t="s">
        <v>144</v>
      </c>
      <c s="19" t="s">
        <v>55</v>
      </c>
      <c s="24" t="s">
        <v>145</v>
      </c>
      <c s="25" t="s">
        <v>117</v>
      </c>
      <c s="26">
        <v>650.613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146</v>
      </c>
    </row>
    <row r="56" spans="1:5" ht="25.5">
      <c r="A56" s="30" t="s">
        <v>42</v>
      </c>
      <c r="E56" s="31" t="s">
        <v>147</v>
      </c>
    </row>
    <row r="57" spans="1:5" ht="318.75">
      <c r="A57" t="s">
        <v>44</v>
      </c>
      <c r="E57" s="29" t="s">
        <v>148</v>
      </c>
    </row>
    <row r="58" spans="1:16" ht="12.75">
      <c r="A58" s="19" t="s">
        <v>35</v>
      </c>
      <c s="23" t="s">
        <v>83</v>
      </c>
      <c s="23" t="s">
        <v>149</v>
      </c>
      <c s="19" t="s">
        <v>55</v>
      </c>
      <c s="24" t="s">
        <v>150</v>
      </c>
      <c s="25" t="s">
        <v>107</v>
      </c>
      <c s="26">
        <v>4368.2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108</v>
      </c>
    </row>
    <row r="60" spans="1:5" ht="25.5">
      <c r="A60" s="30" t="s">
        <v>42</v>
      </c>
      <c r="E60" s="31" t="s">
        <v>151</v>
      </c>
    </row>
    <row r="61" spans="1:5" ht="63.75">
      <c r="A61" t="s">
        <v>44</v>
      </c>
      <c r="E61" s="29" t="s">
        <v>152</v>
      </c>
    </row>
    <row r="62" spans="1:16" ht="12.75">
      <c r="A62" s="19" t="s">
        <v>35</v>
      </c>
      <c s="23" t="s">
        <v>89</v>
      </c>
      <c s="23" t="s">
        <v>153</v>
      </c>
      <c s="19" t="s">
        <v>55</v>
      </c>
      <c s="24" t="s">
        <v>154</v>
      </c>
      <c s="25" t="s">
        <v>39</v>
      </c>
      <c s="26">
        <v>990.3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108</v>
      </c>
    </row>
    <row r="64" spans="1:5" ht="12.75">
      <c r="A64" s="30" t="s">
        <v>42</v>
      </c>
      <c r="E64" s="31" t="s">
        <v>155</v>
      </c>
    </row>
    <row r="65" spans="1:5" ht="63.75">
      <c r="A65" t="s">
        <v>44</v>
      </c>
      <c r="E65" s="29" t="s">
        <v>156</v>
      </c>
    </row>
    <row r="66" spans="1:16" ht="12.75">
      <c r="A66" s="19" t="s">
        <v>35</v>
      </c>
      <c s="23" t="s">
        <v>157</v>
      </c>
      <c s="23" t="s">
        <v>158</v>
      </c>
      <c s="19" t="s">
        <v>55</v>
      </c>
      <c s="24" t="s">
        <v>159</v>
      </c>
      <c s="25" t="s">
        <v>117</v>
      </c>
      <c s="26">
        <v>726.25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108</v>
      </c>
    </row>
    <row r="68" spans="1:5" ht="153">
      <c r="A68" s="30" t="s">
        <v>42</v>
      </c>
      <c r="E68" s="31" t="s">
        <v>160</v>
      </c>
    </row>
    <row r="69" spans="1:5" ht="344.25">
      <c r="A69" t="s">
        <v>44</v>
      </c>
      <c r="E69" s="29" t="s">
        <v>161</v>
      </c>
    </row>
    <row r="70" spans="1:16" ht="12.75">
      <c r="A70" s="19" t="s">
        <v>35</v>
      </c>
      <c s="23" t="s">
        <v>162</v>
      </c>
      <c s="23" t="s">
        <v>163</v>
      </c>
      <c s="19" t="s">
        <v>55</v>
      </c>
      <c s="24" t="s">
        <v>164</v>
      </c>
      <c s="25" t="s">
        <v>117</v>
      </c>
      <c s="26">
        <v>7193.961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63.75">
      <c r="A72" s="30" t="s">
        <v>42</v>
      </c>
      <c r="E72" s="31" t="s">
        <v>165</v>
      </c>
    </row>
    <row r="73" spans="1:5" ht="191.25">
      <c r="A73" t="s">
        <v>44</v>
      </c>
      <c r="E73" s="29" t="s">
        <v>166</v>
      </c>
    </row>
    <row r="74" spans="1:16" ht="12.75">
      <c r="A74" s="19" t="s">
        <v>35</v>
      </c>
      <c s="23" t="s">
        <v>167</v>
      </c>
      <c s="23" t="s">
        <v>168</v>
      </c>
      <c s="19" t="s">
        <v>55</v>
      </c>
      <c s="24" t="s">
        <v>169</v>
      </c>
      <c s="25" t="s">
        <v>117</v>
      </c>
      <c s="26">
        <v>50.28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108</v>
      </c>
    </row>
    <row r="76" spans="1:5" ht="127.5">
      <c r="A76" s="30" t="s">
        <v>42</v>
      </c>
      <c r="E76" s="31" t="s">
        <v>170</v>
      </c>
    </row>
    <row r="77" spans="1:5" ht="229.5">
      <c r="A77" t="s">
        <v>44</v>
      </c>
      <c r="E77" s="29" t="s">
        <v>171</v>
      </c>
    </row>
    <row r="78" spans="1:16" ht="12.75">
      <c r="A78" s="19" t="s">
        <v>35</v>
      </c>
      <c s="23" t="s">
        <v>172</v>
      </c>
      <c s="23" t="s">
        <v>173</v>
      </c>
      <c s="19" t="s">
        <v>55</v>
      </c>
      <c s="24" t="s">
        <v>174</v>
      </c>
      <c s="25" t="s">
        <v>117</v>
      </c>
      <c s="26">
        <v>21.36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89.25">
      <c r="A80" s="30" t="s">
        <v>42</v>
      </c>
      <c r="E80" s="31" t="s">
        <v>175</v>
      </c>
    </row>
    <row r="81" spans="1:5" ht="293.25">
      <c r="A81" t="s">
        <v>44</v>
      </c>
      <c r="E81" s="29" t="s">
        <v>176</v>
      </c>
    </row>
    <row r="82" spans="1:16" ht="12.75">
      <c r="A82" s="19" t="s">
        <v>35</v>
      </c>
      <c s="23" t="s">
        <v>177</v>
      </c>
      <c s="23" t="s">
        <v>178</v>
      </c>
      <c s="19" t="s">
        <v>55</v>
      </c>
      <c s="24" t="s">
        <v>179</v>
      </c>
      <c s="25" t="s">
        <v>107</v>
      </c>
      <c s="26">
        <v>16543.608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89.25">
      <c r="A84" s="30" t="s">
        <v>42</v>
      </c>
      <c r="E84" s="31" t="s">
        <v>180</v>
      </c>
    </row>
    <row r="85" spans="1:5" ht="25.5">
      <c r="A85" t="s">
        <v>44</v>
      </c>
      <c r="E85" s="29" t="s">
        <v>181</v>
      </c>
    </row>
    <row r="86" spans="1:16" ht="12.75">
      <c r="A86" s="19" t="s">
        <v>35</v>
      </c>
      <c s="23" t="s">
        <v>182</v>
      </c>
      <c s="23" t="s">
        <v>183</v>
      </c>
      <c s="19" t="s">
        <v>55</v>
      </c>
      <c s="24" t="s">
        <v>184</v>
      </c>
      <c s="25" t="s">
        <v>107</v>
      </c>
      <c s="26">
        <v>4337.42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108</v>
      </c>
    </row>
    <row r="88" spans="1:5" ht="25.5">
      <c r="A88" s="30" t="s">
        <v>42</v>
      </c>
      <c r="E88" s="31" t="s">
        <v>185</v>
      </c>
    </row>
    <row r="89" spans="1:5" ht="38.25">
      <c r="A89" t="s">
        <v>44</v>
      </c>
      <c r="E89" s="29" t="s">
        <v>186</v>
      </c>
    </row>
    <row r="90" spans="1:16" ht="12.75">
      <c r="A90" s="19" t="s">
        <v>35</v>
      </c>
      <c s="23" t="s">
        <v>187</v>
      </c>
      <c s="23" t="s">
        <v>188</v>
      </c>
      <c s="19" t="s">
        <v>55</v>
      </c>
      <c s="24" t="s">
        <v>189</v>
      </c>
      <c s="25" t="s">
        <v>107</v>
      </c>
      <c s="26">
        <v>4337.42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108</v>
      </c>
    </row>
    <row r="92" spans="1:5" ht="25.5">
      <c r="A92" s="30" t="s">
        <v>42</v>
      </c>
      <c r="E92" s="31" t="s">
        <v>185</v>
      </c>
    </row>
    <row r="93" spans="1:5" ht="25.5">
      <c r="A93" t="s">
        <v>44</v>
      </c>
      <c r="E93" s="29" t="s">
        <v>190</v>
      </c>
    </row>
    <row r="94" spans="1:16" ht="12.75">
      <c r="A94" s="19" t="s">
        <v>35</v>
      </c>
      <c s="23" t="s">
        <v>191</v>
      </c>
      <c s="23" t="s">
        <v>192</v>
      </c>
      <c s="19" t="s">
        <v>55</v>
      </c>
      <c s="24" t="s">
        <v>193</v>
      </c>
      <c s="25" t="s">
        <v>107</v>
      </c>
      <c s="26">
        <v>240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108</v>
      </c>
    </row>
    <row r="96" spans="1:5" ht="25.5">
      <c r="A96" s="30" t="s">
        <v>42</v>
      </c>
      <c r="E96" s="31" t="s">
        <v>194</v>
      </c>
    </row>
    <row r="97" spans="1:5" ht="38.25">
      <c r="A97" t="s">
        <v>44</v>
      </c>
      <c r="E97" s="29" t="s">
        <v>195</v>
      </c>
    </row>
    <row r="98" spans="1:18" ht="12.75" customHeight="1">
      <c r="A98" s="5" t="s">
        <v>33</v>
      </c>
      <c s="5"/>
      <c s="35" t="s">
        <v>13</v>
      </c>
      <c s="5"/>
      <c s="21" t="s">
        <v>196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12.75">
      <c r="A99" s="19" t="s">
        <v>35</v>
      </c>
      <c s="23" t="s">
        <v>197</v>
      </c>
      <c s="23" t="s">
        <v>198</v>
      </c>
      <c s="19" t="s">
        <v>55</v>
      </c>
      <c s="24" t="s">
        <v>199</v>
      </c>
      <c s="25" t="s">
        <v>39</v>
      </c>
      <c s="26">
        <v>209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38.25">
      <c r="A100" s="28" t="s">
        <v>40</v>
      </c>
      <c r="E100" s="29" t="s">
        <v>200</v>
      </c>
    </row>
    <row r="101" spans="1:5" ht="25.5">
      <c r="A101" s="30" t="s">
        <v>42</v>
      </c>
      <c r="E101" s="31" t="s">
        <v>201</v>
      </c>
    </row>
    <row r="102" spans="1:5" ht="165.75">
      <c r="A102" t="s">
        <v>44</v>
      </c>
      <c r="E102" s="29" t="s">
        <v>202</v>
      </c>
    </row>
    <row r="103" spans="1:16" ht="12.75">
      <c r="A103" s="19" t="s">
        <v>35</v>
      </c>
      <c s="23" t="s">
        <v>203</v>
      </c>
      <c s="23" t="s">
        <v>204</v>
      </c>
      <c s="19" t="s">
        <v>55</v>
      </c>
      <c s="24" t="s">
        <v>205</v>
      </c>
      <c s="25" t="s">
        <v>117</v>
      </c>
      <c s="26">
        <v>3090.303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38.25">
      <c r="A104" s="28" t="s">
        <v>40</v>
      </c>
      <c r="E104" s="29" t="s">
        <v>206</v>
      </c>
    </row>
    <row r="105" spans="1:5" ht="102">
      <c r="A105" s="30" t="s">
        <v>42</v>
      </c>
      <c r="E105" s="31" t="s">
        <v>207</v>
      </c>
    </row>
    <row r="106" spans="1:5" ht="38.25">
      <c r="A106" t="s">
        <v>44</v>
      </c>
      <c r="E106" s="29" t="s">
        <v>208</v>
      </c>
    </row>
    <row r="107" spans="1:16" ht="12.75">
      <c r="A107" s="19" t="s">
        <v>35</v>
      </c>
      <c s="23" t="s">
        <v>209</v>
      </c>
      <c s="23" t="s">
        <v>204</v>
      </c>
      <c s="19" t="s">
        <v>37</v>
      </c>
      <c s="24" t="s">
        <v>205</v>
      </c>
      <c s="25" t="s">
        <v>117</v>
      </c>
      <c s="26">
        <v>876.639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210</v>
      </c>
    </row>
    <row r="109" spans="1:5" ht="12.75">
      <c r="A109" s="30" t="s">
        <v>42</v>
      </c>
      <c r="E109" s="31" t="s">
        <v>55</v>
      </c>
    </row>
    <row r="110" spans="1:5" ht="38.25">
      <c r="A110" t="s">
        <v>44</v>
      </c>
      <c r="E110" s="29" t="s">
        <v>208</v>
      </c>
    </row>
    <row r="111" spans="1:16" ht="12.75">
      <c r="A111" s="19" t="s">
        <v>35</v>
      </c>
      <c s="23" t="s">
        <v>211</v>
      </c>
      <c s="23" t="s">
        <v>212</v>
      </c>
      <c s="19" t="s">
        <v>55</v>
      </c>
      <c s="24" t="s">
        <v>213</v>
      </c>
      <c s="25" t="s">
        <v>107</v>
      </c>
      <c s="26">
        <v>11334.12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40</v>
      </c>
      <c r="E112" s="29" t="s">
        <v>214</v>
      </c>
    </row>
    <row r="113" spans="1:5" ht="63.75">
      <c r="A113" s="30" t="s">
        <v>42</v>
      </c>
      <c r="E113" s="31" t="s">
        <v>215</v>
      </c>
    </row>
    <row r="114" spans="1:5" ht="102">
      <c r="A114" t="s">
        <v>44</v>
      </c>
      <c r="E114" s="29" t="s">
        <v>216</v>
      </c>
    </row>
    <row r="115" spans="1:16" ht="12.75">
      <c r="A115" s="19" t="s">
        <v>35</v>
      </c>
      <c s="23" t="s">
        <v>217</v>
      </c>
      <c s="23" t="s">
        <v>218</v>
      </c>
      <c s="19" t="s">
        <v>55</v>
      </c>
      <c s="24" t="s">
        <v>219</v>
      </c>
      <c s="25" t="s">
        <v>107</v>
      </c>
      <c s="26">
        <v>313.5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108</v>
      </c>
    </row>
    <row r="117" spans="1:5" ht="25.5">
      <c r="A117" s="30" t="s">
        <v>42</v>
      </c>
      <c r="E117" s="31" t="s">
        <v>220</v>
      </c>
    </row>
    <row r="118" spans="1:5" ht="102">
      <c r="A118" t="s">
        <v>44</v>
      </c>
      <c r="E118" s="29" t="s">
        <v>216</v>
      </c>
    </row>
    <row r="119" spans="1:18" ht="12.75" customHeight="1">
      <c r="A119" s="5" t="s">
        <v>33</v>
      </c>
      <c s="5"/>
      <c s="35" t="s">
        <v>23</v>
      </c>
      <c s="5"/>
      <c s="21" t="s">
        <v>221</v>
      </c>
      <c s="5"/>
      <c s="5"/>
      <c s="5"/>
      <c s="36">
        <f>0+Q119</f>
      </c>
      <c r="O119">
        <f>0+R119</f>
      </c>
      <c r="Q119">
        <f>0+I120+I124+I128+I132</f>
      </c>
      <c>
        <f>0+O120+O124+O128+O132</f>
      </c>
    </row>
    <row r="120" spans="1:16" ht="12.75">
      <c r="A120" s="19" t="s">
        <v>35</v>
      </c>
      <c s="23" t="s">
        <v>222</v>
      </c>
      <c s="23" t="s">
        <v>223</v>
      </c>
      <c s="19" t="s">
        <v>55</v>
      </c>
      <c s="24" t="s">
        <v>224</v>
      </c>
      <c s="25" t="s">
        <v>117</v>
      </c>
      <c s="26">
        <v>2.375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225</v>
      </c>
    </row>
    <row r="122" spans="1:5" ht="12.75">
      <c r="A122" s="30" t="s">
        <v>42</v>
      </c>
      <c r="E122" s="31" t="s">
        <v>226</v>
      </c>
    </row>
    <row r="123" spans="1:5" ht="38.25">
      <c r="A123" t="s">
        <v>44</v>
      </c>
      <c r="E123" s="29" t="s">
        <v>208</v>
      </c>
    </row>
    <row r="124" spans="1:16" ht="12.75">
      <c r="A124" s="19" t="s">
        <v>35</v>
      </c>
      <c s="23" t="s">
        <v>227</v>
      </c>
      <c s="23" t="s">
        <v>228</v>
      </c>
      <c s="19" t="s">
        <v>19</v>
      </c>
      <c s="24" t="s">
        <v>229</v>
      </c>
      <c s="25" t="s">
        <v>117</v>
      </c>
      <c s="26">
        <v>23.25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230</v>
      </c>
    </row>
    <row r="126" spans="1:5" ht="12.75">
      <c r="A126" s="30" t="s">
        <v>42</v>
      </c>
      <c r="E126" s="31" t="s">
        <v>231</v>
      </c>
    </row>
    <row r="127" spans="1:5" ht="38.25">
      <c r="A127" t="s">
        <v>44</v>
      </c>
      <c r="E127" s="29" t="s">
        <v>208</v>
      </c>
    </row>
    <row r="128" spans="1:16" ht="12.75">
      <c r="A128" s="19" t="s">
        <v>35</v>
      </c>
      <c s="23" t="s">
        <v>232</v>
      </c>
      <c s="23" t="s">
        <v>228</v>
      </c>
      <c s="19" t="s">
        <v>13</v>
      </c>
      <c s="24" t="s">
        <v>229</v>
      </c>
      <c s="25" t="s">
        <v>117</v>
      </c>
      <c s="26">
        <v>4.23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108</v>
      </c>
    </row>
    <row r="130" spans="1:5" ht="63.75">
      <c r="A130" s="30" t="s">
        <v>42</v>
      </c>
      <c r="E130" s="31" t="s">
        <v>233</v>
      </c>
    </row>
    <row r="131" spans="1:5" ht="38.25">
      <c r="A131" t="s">
        <v>44</v>
      </c>
      <c r="E131" s="29" t="s">
        <v>208</v>
      </c>
    </row>
    <row r="132" spans="1:16" ht="12.75">
      <c r="A132" s="19" t="s">
        <v>35</v>
      </c>
      <c s="23" t="s">
        <v>234</v>
      </c>
      <c s="23" t="s">
        <v>235</v>
      </c>
      <c s="19" t="s">
        <v>55</v>
      </c>
      <c s="24" t="s">
        <v>236</v>
      </c>
      <c s="25" t="s">
        <v>117</v>
      </c>
      <c s="26">
        <v>4.8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237</v>
      </c>
    </row>
    <row r="134" spans="1:5" ht="12.75">
      <c r="A134" s="30" t="s">
        <v>42</v>
      </c>
      <c r="E134" s="31" t="s">
        <v>238</v>
      </c>
    </row>
    <row r="135" spans="1:5" ht="38.25">
      <c r="A135" t="s">
        <v>44</v>
      </c>
      <c r="E135" s="29" t="s">
        <v>239</v>
      </c>
    </row>
    <row r="136" spans="1:18" ht="12.75" customHeight="1">
      <c r="A136" s="5" t="s">
        <v>33</v>
      </c>
      <c s="5"/>
      <c s="35" t="s">
        <v>25</v>
      </c>
      <c s="5"/>
      <c s="21" t="s">
        <v>240</v>
      </c>
      <c s="5"/>
      <c s="5"/>
      <c s="5"/>
      <c s="36">
        <f>0+Q136</f>
      </c>
      <c r="O136">
        <f>0+R136</f>
      </c>
      <c r="Q136">
        <f>0+I137+I141+I145+I149+I153+I157+I161+I165+I169+I173+I177+I181+I185+I189+I193+I197+I201</f>
      </c>
      <c>
        <f>0+O137+O141+O145+O149+O153+O157+O161+O165+O169+O173+O177+O181+O185+O189+O193+O197+O201</f>
      </c>
    </row>
    <row r="137" spans="1:16" ht="25.5">
      <c r="A137" s="19" t="s">
        <v>35</v>
      </c>
      <c s="23" t="s">
        <v>241</v>
      </c>
      <c s="23" t="s">
        <v>242</v>
      </c>
      <c s="19" t="s">
        <v>55</v>
      </c>
      <c s="24" t="s">
        <v>243</v>
      </c>
      <c s="25" t="s">
        <v>107</v>
      </c>
      <c s="26">
        <v>1947.382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108</v>
      </c>
    </row>
    <row r="139" spans="1:5" ht="51">
      <c r="A139" s="30" t="s">
        <v>42</v>
      </c>
      <c r="E139" s="31" t="s">
        <v>244</v>
      </c>
    </row>
    <row r="140" spans="1:5" ht="51">
      <c r="A140" t="s">
        <v>44</v>
      </c>
      <c r="E140" s="29" t="s">
        <v>245</v>
      </c>
    </row>
    <row r="141" spans="1:16" ht="12.75">
      <c r="A141" s="19" t="s">
        <v>35</v>
      </c>
      <c s="23" t="s">
        <v>246</v>
      </c>
      <c s="23" t="s">
        <v>247</v>
      </c>
      <c s="19" t="s">
        <v>55</v>
      </c>
      <c s="24" t="s">
        <v>248</v>
      </c>
      <c s="25" t="s">
        <v>107</v>
      </c>
      <c s="26">
        <v>21421.26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249</v>
      </c>
    </row>
    <row r="143" spans="1:5" ht="102">
      <c r="A143" s="30" t="s">
        <v>42</v>
      </c>
      <c r="E143" s="31" t="s">
        <v>250</v>
      </c>
    </row>
    <row r="144" spans="1:5" ht="51">
      <c r="A144" t="s">
        <v>44</v>
      </c>
      <c r="E144" s="29" t="s">
        <v>245</v>
      </c>
    </row>
    <row r="145" spans="1:16" ht="12.75">
      <c r="A145" s="19" t="s">
        <v>35</v>
      </c>
      <c s="23" t="s">
        <v>251</v>
      </c>
      <c s="23" t="s">
        <v>252</v>
      </c>
      <c s="19" t="s">
        <v>19</v>
      </c>
      <c s="24" t="s">
        <v>253</v>
      </c>
      <c s="25" t="s">
        <v>107</v>
      </c>
      <c s="26">
        <v>2001.628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254</v>
      </c>
    </row>
    <row r="147" spans="1:5" ht="51">
      <c r="A147" s="30" t="s">
        <v>42</v>
      </c>
      <c r="E147" s="31" t="s">
        <v>255</v>
      </c>
    </row>
    <row r="148" spans="1:5" ht="51">
      <c r="A148" t="s">
        <v>44</v>
      </c>
      <c r="E148" s="29" t="s">
        <v>245</v>
      </c>
    </row>
    <row r="149" spans="1:16" ht="12.75">
      <c r="A149" s="19" t="s">
        <v>35</v>
      </c>
      <c s="23" t="s">
        <v>256</v>
      </c>
      <c s="23" t="s">
        <v>252</v>
      </c>
      <c s="19" t="s">
        <v>13</v>
      </c>
      <c s="24" t="s">
        <v>253</v>
      </c>
      <c s="25" t="s">
        <v>107</v>
      </c>
      <c s="26">
        <v>4003.256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38.25">
      <c r="A150" s="28" t="s">
        <v>40</v>
      </c>
      <c r="E150" s="29" t="s">
        <v>257</v>
      </c>
    </row>
    <row r="151" spans="1:5" ht="38.25">
      <c r="A151" s="30" t="s">
        <v>42</v>
      </c>
      <c r="E151" s="31" t="s">
        <v>258</v>
      </c>
    </row>
    <row r="152" spans="1:5" ht="51">
      <c r="A152" t="s">
        <v>44</v>
      </c>
      <c r="E152" s="29" t="s">
        <v>245</v>
      </c>
    </row>
    <row r="153" spans="1:16" ht="12.75">
      <c r="A153" s="19" t="s">
        <v>35</v>
      </c>
      <c s="23" t="s">
        <v>259</v>
      </c>
      <c s="23" t="s">
        <v>260</v>
      </c>
      <c s="19" t="s">
        <v>55</v>
      </c>
      <c s="24" t="s">
        <v>261</v>
      </c>
      <c s="25" t="s">
        <v>107</v>
      </c>
      <c s="26">
        <v>11334.12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262</v>
      </c>
    </row>
    <row r="155" spans="1:5" ht="63.75">
      <c r="A155" s="30" t="s">
        <v>42</v>
      </c>
      <c r="E155" s="31" t="s">
        <v>263</v>
      </c>
    </row>
    <row r="156" spans="1:5" ht="127.5">
      <c r="A156" t="s">
        <v>44</v>
      </c>
      <c r="E156" s="29" t="s">
        <v>264</v>
      </c>
    </row>
    <row r="157" spans="1:16" ht="12.75">
      <c r="A157" s="19" t="s">
        <v>35</v>
      </c>
      <c s="23" t="s">
        <v>265</v>
      </c>
      <c s="23" t="s">
        <v>266</v>
      </c>
      <c s="19" t="s">
        <v>55</v>
      </c>
      <c s="24" t="s">
        <v>267</v>
      </c>
      <c s="25" t="s">
        <v>107</v>
      </c>
      <c s="26">
        <v>3207.86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25.5">
      <c r="A158" s="28" t="s">
        <v>40</v>
      </c>
      <c r="E158" s="29" t="s">
        <v>268</v>
      </c>
    </row>
    <row r="159" spans="1:5" ht="51">
      <c r="A159" s="30" t="s">
        <v>42</v>
      </c>
      <c r="E159" s="31" t="s">
        <v>269</v>
      </c>
    </row>
    <row r="160" spans="1:5" ht="38.25">
      <c r="A160" t="s">
        <v>44</v>
      </c>
      <c r="E160" s="29" t="s">
        <v>270</v>
      </c>
    </row>
    <row r="161" spans="1:16" ht="12.75">
      <c r="A161" s="19" t="s">
        <v>35</v>
      </c>
      <c s="23" t="s">
        <v>271</v>
      </c>
      <c s="23" t="s">
        <v>272</v>
      </c>
      <c s="19" t="s">
        <v>55</v>
      </c>
      <c s="24" t="s">
        <v>273</v>
      </c>
      <c s="25" t="s">
        <v>107</v>
      </c>
      <c s="26">
        <v>1947.382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274</v>
      </c>
    </row>
    <row r="163" spans="1:5" ht="51">
      <c r="A163" s="30" t="s">
        <v>42</v>
      </c>
      <c r="E163" s="31" t="s">
        <v>275</v>
      </c>
    </row>
    <row r="164" spans="1:5" ht="51">
      <c r="A164" t="s">
        <v>44</v>
      </c>
      <c r="E164" s="29" t="s">
        <v>276</v>
      </c>
    </row>
    <row r="165" spans="1:16" ht="12.75">
      <c r="A165" s="19" t="s">
        <v>35</v>
      </c>
      <c s="23" t="s">
        <v>277</v>
      </c>
      <c s="23" t="s">
        <v>278</v>
      </c>
      <c s="19" t="s">
        <v>55</v>
      </c>
      <c s="24" t="s">
        <v>279</v>
      </c>
      <c s="25" t="s">
        <v>107</v>
      </c>
      <c s="26">
        <v>32365.467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280</v>
      </c>
    </row>
    <row r="167" spans="1:5" ht="140.25">
      <c r="A167" s="30" t="s">
        <v>42</v>
      </c>
      <c r="E167" s="31" t="s">
        <v>281</v>
      </c>
    </row>
    <row r="168" spans="1:5" ht="51">
      <c r="A168" t="s">
        <v>44</v>
      </c>
      <c r="E168" s="29" t="s">
        <v>276</v>
      </c>
    </row>
    <row r="169" spans="1:16" ht="12.75">
      <c r="A169" s="19" t="s">
        <v>35</v>
      </c>
      <c s="23" t="s">
        <v>282</v>
      </c>
      <c s="23" t="s">
        <v>283</v>
      </c>
      <c s="19" t="s">
        <v>55</v>
      </c>
      <c s="24" t="s">
        <v>284</v>
      </c>
      <c s="25" t="s">
        <v>107</v>
      </c>
      <c s="26">
        <v>13536.509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25.5">
      <c r="A170" s="28" t="s">
        <v>40</v>
      </c>
      <c r="E170" s="29" t="s">
        <v>285</v>
      </c>
    </row>
    <row r="171" spans="1:5" ht="63.75">
      <c r="A171" s="30" t="s">
        <v>42</v>
      </c>
      <c r="E171" s="31" t="s">
        <v>286</v>
      </c>
    </row>
    <row r="172" spans="1:5" ht="51">
      <c r="A172" t="s">
        <v>44</v>
      </c>
      <c r="E172" s="29" t="s">
        <v>276</v>
      </c>
    </row>
    <row r="173" spans="1:16" ht="12.75">
      <c r="A173" s="19" t="s">
        <v>35</v>
      </c>
      <c s="23" t="s">
        <v>287</v>
      </c>
      <c s="23" t="s">
        <v>288</v>
      </c>
      <c s="19" t="s">
        <v>55</v>
      </c>
      <c s="24" t="s">
        <v>289</v>
      </c>
      <c s="25" t="s">
        <v>107</v>
      </c>
      <c s="26">
        <v>8461.6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38.25">
      <c r="A174" s="28" t="s">
        <v>40</v>
      </c>
      <c r="E174" s="29" t="s">
        <v>290</v>
      </c>
    </row>
    <row r="175" spans="1:5" ht="12.75">
      <c r="A175" s="30" t="s">
        <v>42</v>
      </c>
      <c r="E175" s="31" t="s">
        <v>291</v>
      </c>
    </row>
    <row r="176" spans="1:5" ht="51">
      <c r="A176" t="s">
        <v>44</v>
      </c>
      <c r="E176" s="29" t="s">
        <v>292</v>
      </c>
    </row>
    <row r="177" spans="1:16" ht="12.75">
      <c r="A177" s="19" t="s">
        <v>35</v>
      </c>
      <c s="23" t="s">
        <v>293</v>
      </c>
      <c s="23" t="s">
        <v>294</v>
      </c>
      <c s="19" t="s">
        <v>55</v>
      </c>
      <c s="24" t="s">
        <v>295</v>
      </c>
      <c s="25" t="s">
        <v>107</v>
      </c>
      <c s="26">
        <v>14318.167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25.5">
      <c r="A178" s="28" t="s">
        <v>40</v>
      </c>
      <c r="E178" s="29" t="s">
        <v>296</v>
      </c>
    </row>
    <row r="179" spans="1:5" ht="63.75">
      <c r="A179" s="30" t="s">
        <v>42</v>
      </c>
      <c r="E179" s="31" t="s">
        <v>297</v>
      </c>
    </row>
    <row r="180" spans="1:5" ht="140.25">
      <c r="A180" t="s">
        <v>44</v>
      </c>
      <c r="E180" s="29" t="s">
        <v>298</v>
      </c>
    </row>
    <row r="181" spans="1:16" ht="12.75">
      <c r="A181" s="19" t="s">
        <v>35</v>
      </c>
      <c s="23" t="s">
        <v>299</v>
      </c>
      <c s="23" t="s">
        <v>300</v>
      </c>
      <c s="19" t="s">
        <v>55</v>
      </c>
      <c s="24" t="s">
        <v>301</v>
      </c>
      <c s="25" t="s">
        <v>107</v>
      </c>
      <c s="26">
        <v>14659.461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25.5">
      <c r="A182" s="28" t="s">
        <v>40</v>
      </c>
      <c r="E182" s="29" t="s">
        <v>302</v>
      </c>
    </row>
    <row r="183" spans="1:5" ht="102">
      <c r="A183" s="30" t="s">
        <v>42</v>
      </c>
      <c r="E183" s="31" t="s">
        <v>303</v>
      </c>
    </row>
    <row r="184" spans="1:5" ht="140.25">
      <c r="A184" t="s">
        <v>44</v>
      </c>
      <c r="E184" s="29" t="s">
        <v>298</v>
      </c>
    </row>
    <row r="185" spans="1:16" ht="12.75">
      <c r="A185" s="19" t="s">
        <v>35</v>
      </c>
      <c s="23" t="s">
        <v>304</v>
      </c>
      <c s="23" t="s">
        <v>305</v>
      </c>
      <c s="19" t="s">
        <v>55</v>
      </c>
      <c s="24" t="s">
        <v>306</v>
      </c>
      <c s="25" t="s">
        <v>107</v>
      </c>
      <c s="26">
        <v>1853.356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307</v>
      </c>
    </row>
    <row r="187" spans="1:5" ht="51">
      <c r="A187" s="30" t="s">
        <v>42</v>
      </c>
      <c r="E187" s="31" t="s">
        <v>308</v>
      </c>
    </row>
    <row r="188" spans="1:5" ht="140.25">
      <c r="A188" t="s">
        <v>44</v>
      </c>
      <c r="E188" s="29" t="s">
        <v>298</v>
      </c>
    </row>
    <row r="189" spans="1:16" ht="12.75">
      <c r="A189" s="19" t="s">
        <v>35</v>
      </c>
      <c s="23" t="s">
        <v>309</v>
      </c>
      <c s="23" t="s">
        <v>310</v>
      </c>
      <c s="19" t="s">
        <v>55</v>
      </c>
      <c s="24" t="s">
        <v>311</v>
      </c>
      <c s="25" t="s">
        <v>107</v>
      </c>
      <c s="26">
        <v>7385.35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38.25">
      <c r="A190" s="28" t="s">
        <v>40</v>
      </c>
      <c r="E190" s="29" t="s">
        <v>312</v>
      </c>
    </row>
    <row r="191" spans="1:5" ht="63.75">
      <c r="A191" s="30" t="s">
        <v>42</v>
      </c>
      <c r="E191" s="31" t="s">
        <v>313</v>
      </c>
    </row>
    <row r="192" spans="1:5" ht="140.25">
      <c r="A192" t="s">
        <v>44</v>
      </c>
      <c r="E192" s="29" t="s">
        <v>298</v>
      </c>
    </row>
    <row r="193" spans="1:16" ht="12.75">
      <c r="A193" s="19" t="s">
        <v>35</v>
      </c>
      <c s="23" t="s">
        <v>314</v>
      </c>
      <c s="23" t="s">
        <v>315</v>
      </c>
      <c s="19" t="s">
        <v>55</v>
      </c>
      <c s="24" t="s">
        <v>316</v>
      </c>
      <c s="25" t="s">
        <v>107</v>
      </c>
      <c s="26">
        <v>7385.35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38.25">
      <c r="A194" s="28" t="s">
        <v>40</v>
      </c>
      <c r="E194" s="29" t="s">
        <v>312</v>
      </c>
    </row>
    <row r="195" spans="1:5" ht="63.75">
      <c r="A195" s="30" t="s">
        <v>42</v>
      </c>
      <c r="E195" s="31" t="s">
        <v>313</v>
      </c>
    </row>
    <row r="196" spans="1:5" ht="140.25">
      <c r="A196" t="s">
        <v>44</v>
      </c>
      <c r="E196" s="29" t="s">
        <v>298</v>
      </c>
    </row>
    <row r="197" spans="1:16" ht="12.75">
      <c r="A197" s="19" t="s">
        <v>35</v>
      </c>
      <c s="23" t="s">
        <v>317</v>
      </c>
      <c s="23" t="s">
        <v>318</v>
      </c>
      <c s="19" t="s">
        <v>55</v>
      </c>
      <c s="24" t="s">
        <v>319</v>
      </c>
      <c s="25" t="s">
        <v>107</v>
      </c>
      <c s="26">
        <v>30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25.5">
      <c r="A198" s="28" t="s">
        <v>40</v>
      </c>
      <c r="E198" s="29" t="s">
        <v>320</v>
      </c>
    </row>
    <row r="199" spans="1:5" ht="12.75">
      <c r="A199" s="30" t="s">
        <v>42</v>
      </c>
      <c r="E199" s="31" t="s">
        <v>321</v>
      </c>
    </row>
    <row r="200" spans="1:5" ht="153">
      <c r="A200" t="s">
        <v>44</v>
      </c>
      <c r="E200" s="29" t="s">
        <v>322</v>
      </c>
    </row>
    <row r="201" spans="1:16" ht="12.75">
      <c r="A201" s="19" t="s">
        <v>35</v>
      </c>
      <c s="23" t="s">
        <v>323</v>
      </c>
      <c s="23" t="s">
        <v>324</v>
      </c>
      <c s="19" t="s">
        <v>55</v>
      </c>
      <c s="24" t="s">
        <v>325</v>
      </c>
      <c s="25" t="s">
        <v>107</v>
      </c>
      <c s="26">
        <v>23.75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108</v>
      </c>
    </row>
    <row r="203" spans="1:5" ht="25.5">
      <c r="A203" s="30" t="s">
        <v>42</v>
      </c>
      <c r="E203" s="31" t="s">
        <v>326</v>
      </c>
    </row>
    <row r="204" spans="1:5" ht="89.25">
      <c r="A204" t="s">
        <v>44</v>
      </c>
      <c r="E204" s="29" t="s">
        <v>327</v>
      </c>
    </row>
    <row r="205" spans="1:18" ht="12.75" customHeight="1">
      <c r="A205" s="5" t="s">
        <v>33</v>
      </c>
      <c s="5"/>
      <c s="35" t="s">
        <v>59</v>
      </c>
      <c s="5"/>
      <c s="21" t="s">
        <v>328</v>
      </c>
      <c s="5"/>
      <c s="5"/>
      <c s="5"/>
      <c s="36">
        <f>0+Q205</f>
      </c>
      <c r="O205">
        <f>0+R205</f>
      </c>
      <c r="Q205">
        <f>0+I206</f>
      </c>
      <c>
        <f>0+O206</f>
      </c>
    </row>
    <row r="206" spans="1:16" ht="12.75">
      <c r="A206" s="19" t="s">
        <v>35</v>
      </c>
      <c s="23" t="s">
        <v>329</v>
      </c>
      <c s="23" t="s">
        <v>330</v>
      </c>
      <c s="19" t="s">
        <v>55</v>
      </c>
      <c s="24" t="s">
        <v>331</v>
      </c>
      <c s="25" t="s">
        <v>39</v>
      </c>
      <c s="26">
        <v>14.5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332</v>
      </c>
    </row>
    <row r="208" spans="1:5" ht="12.75">
      <c r="A208" s="30" t="s">
        <v>42</v>
      </c>
      <c r="E208" s="31" t="s">
        <v>333</v>
      </c>
    </row>
    <row r="209" spans="1:5" ht="102">
      <c r="A209" t="s">
        <v>44</v>
      </c>
      <c r="E209" s="29" t="s">
        <v>334</v>
      </c>
    </row>
    <row r="210" spans="1:18" ht="12.75" customHeight="1">
      <c r="A210" s="5" t="s">
        <v>33</v>
      </c>
      <c s="5"/>
      <c s="35" t="s">
        <v>64</v>
      </c>
      <c s="5"/>
      <c s="21" t="s">
        <v>335</v>
      </c>
      <c s="5"/>
      <c s="5"/>
      <c s="5"/>
      <c s="36">
        <f>0+Q210</f>
      </c>
      <c r="O210">
        <f>0+R210</f>
      </c>
      <c r="Q210">
        <f>0+I211+I215+I219+I223+I227+I231</f>
      </c>
      <c>
        <f>0+O211+O215+O219+O223+O227+O231</f>
      </c>
    </row>
    <row r="211" spans="1:16" ht="12.75">
      <c r="A211" s="19" t="s">
        <v>35</v>
      </c>
      <c s="23" t="s">
        <v>336</v>
      </c>
      <c s="23" t="s">
        <v>337</v>
      </c>
      <c s="19" t="s">
        <v>55</v>
      </c>
      <c s="24" t="s">
        <v>338</v>
      </c>
      <c s="25" t="s">
        <v>39</v>
      </c>
      <c s="26">
        <v>3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63.75">
      <c r="A212" s="28" t="s">
        <v>40</v>
      </c>
      <c r="E212" s="29" t="s">
        <v>339</v>
      </c>
    </row>
    <row r="213" spans="1:5" ht="25.5">
      <c r="A213" s="30" t="s">
        <v>42</v>
      </c>
      <c r="E213" s="31" t="s">
        <v>340</v>
      </c>
    </row>
    <row r="214" spans="1:5" ht="255">
      <c r="A214" t="s">
        <v>44</v>
      </c>
      <c r="E214" s="29" t="s">
        <v>341</v>
      </c>
    </row>
    <row r="215" spans="1:16" ht="12.75">
      <c r="A215" s="19" t="s">
        <v>35</v>
      </c>
      <c s="23" t="s">
        <v>342</v>
      </c>
      <c s="23" t="s">
        <v>343</v>
      </c>
      <c s="19" t="s">
        <v>55</v>
      </c>
      <c s="24" t="s">
        <v>344</v>
      </c>
      <c s="25" t="s">
        <v>39</v>
      </c>
      <c s="26">
        <v>3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63.75">
      <c r="A216" s="28" t="s">
        <v>40</v>
      </c>
      <c r="E216" s="29" t="s">
        <v>339</v>
      </c>
    </row>
    <row r="217" spans="1:5" ht="25.5">
      <c r="A217" s="30" t="s">
        <v>42</v>
      </c>
      <c r="E217" s="31" t="s">
        <v>345</v>
      </c>
    </row>
    <row r="218" spans="1:5" ht="255">
      <c r="A218" t="s">
        <v>44</v>
      </c>
      <c r="E218" s="29" t="s">
        <v>341</v>
      </c>
    </row>
    <row r="219" spans="1:16" ht="12.75">
      <c r="A219" s="19" t="s">
        <v>35</v>
      </c>
      <c s="23" t="s">
        <v>346</v>
      </c>
      <c s="23" t="s">
        <v>347</v>
      </c>
      <c s="19" t="s">
        <v>55</v>
      </c>
      <c s="24" t="s">
        <v>348</v>
      </c>
      <c s="25" t="s">
        <v>39</v>
      </c>
      <c s="26">
        <v>28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349</v>
      </c>
    </row>
    <row r="221" spans="1:5" ht="25.5">
      <c r="A221" s="30" t="s">
        <v>42</v>
      </c>
      <c r="E221" s="31" t="s">
        <v>350</v>
      </c>
    </row>
    <row r="222" spans="1:5" ht="255">
      <c r="A222" t="s">
        <v>44</v>
      </c>
      <c r="E222" s="29" t="s">
        <v>351</v>
      </c>
    </row>
    <row r="223" spans="1:16" ht="12.75">
      <c r="A223" s="19" t="s">
        <v>35</v>
      </c>
      <c s="23" t="s">
        <v>352</v>
      </c>
      <c s="23" t="s">
        <v>353</v>
      </c>
      <c s="19" t="s">
        <v>55</v>
      </c>
      <c s="24" t="s">
        <v>354</v>
      </c>
      <c s="25" t="s">
        <v>73</v>
      </c>
      <c s="26">
        <v>5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25.5">
      <c r="A224" s="28" t="s">
        <v>40</v>
      </c>
      <c r="E224" s="29" t="s">
        <v>355</v>
      </c>
    </row>
    <row r="225" spans="1:5" ht="12.75">
      <c r="A225" s="30" t="s">
        <v>42</v>
      </c>
      <c r="E225" s="31" t="s">
        <v>356</v>
      </c>
    </row>
    <row r="226" spans="1:5" ht="76.5">
      <c r="A226" t="s">
        <v>44</v>
      </c>
      <c r="E226" s="29" t="s">
        <v>357</v>
      </c>
    </row>
    <row r="227" spans="1:16" ht="12.75">
      <c r="A227" s="19" t="s">
        <v>35</v>
      </c>
      <c s="23" t="s">
        <v>358</v>
      </c>
      <c s="23" t="s">
        <v>359</v>
      </c>
      <c s="19" t="s">
        <v>55</v>
      </c>
      <c s="24" t="s">
        <v>360</v>
      </c>
      <c s="25" t="s">
        <v>73</v>
      </c>
      <c s="26">
        <v>1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25.5">
      <c r="A228" s="28" t="s">
        <v>40</v>
      </c>
      <c r="E228" s="29" t="s">
        <v>361</v>
      </c>
    </row>
    <row r="229" spans="1:5" ht="12.75">
      <c r="A229" s="30" t="s">
        <v>42</v>
      </c>
      <c r="E229" s="31" t="s">
        <v>362</v>
      </c>
    </row>
    <row r="230" spans="1:5" ht="267.75">
      <c r="A230" t="s">
        <v>44</v>
      </c>
      <c r="E230" s="29" t="s">
        <v>363</v>
      </c>
    </row>
    <row r="231" spans="1:16" ht="12.75">
      <c r="A231" s="19" t="s">
        <v>35</v>
      </c>
      <c s="23" t="s">
        <v>364</v>
      </c>
      <c s="23" t="s">
        <v>365</v>
      </c>
      <c s="19" t="s">
        <v>55</v>
      </c>
      <c s="24" t="s">
        <v>366</v>
      </c>
      <c s="25" t="s">
        <v>117</v>
      </c>
      <c s="26">
        <v>7.5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108</v>
      </c>
    </row>
    <row r="233" spans="1:5" ht="25.5">
      <c r="A233" s="30" t="s">
        <v>42</v>
      </c>
      <c r="E233" s="31" t="s">
        <v>367</v>
      </c>
    </row>
    <row r="234" spans="1:5" ht="369.75">
      <c r="A234" t="s">
        <v>44</v>
      </c>
      <c r="E234" s="29" t="s">
        <v>368</v>
      </c>
    </row>
    <row r="235" spans="1:18" ht="12.75" customHeight="1">
      <c r="A235" s="5" t="s">
        <v>33</v>
      </c>
      <c s="5"/>
      <c s="35" t="s">
        <v>30</v>
      </c>
      <c s="5"/>
      <c s="21" t="s">
        <v>369</v>
      </c>
      <c s="5"/>
      <c s="5"/>
      <c s="5"/>
      <c s="36">
        <f>0+Q235</f>
      </c>
      <c r="O235">
        <f>0+R235</f>
      </c>
      <c r="Q235">
        <f>0+I236+I240+I244+I248+I252+I256+I260+I264+I268+I272+I276+I280+I284+I288+I292+I296+I300+I304+I308</f>
      </c>
      <c>
        <f>0+O236+O240+O244+O248+O252+O256+O260+O264+O268+O272+O276+O280+O284+O288+O292+O296+O300+O304+O308</f>
      </c>
    </row>
    <row r="236" spans="1:16" ht="12.75">
      <c r="A236" s="19" t="s">
        <v>35</v>
      </c>
      <c s="23" t="s">
        <v>370</v>
      </c>
      <c s="23" t="s">
        <v>371</v>
      </c>
      <c s="19" t="s">
        <v>19</v>
      </c>
      <c s="24" t="s">
        <v>372</v>
      </c>
      <c s="25" t="s">
        <v>73</v>
      </c>
      <c s="26">
        <v>135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25.5">
      <c r="A237" s="28" t="s">
        <v>40</v>
      </c>
      <c r="E237" s="29" t="s">
        <v>373</v>
      </c>
    </row>
    <row r="238" spans="1:5" ht="25.5">
      <c r="A238" s="30" t="s">
        <v>42</v>
      </c>
      <c r="E238" s="31" t="s">
        <v>374</v>
      </c>
    </row>
    <row r="239" spans="1:5" ht="51">
      <c r="A239" t="s">
        <v>44</v>
      </c>
      <c r="E239" s="29" t="s">
        <v>375</v>
      </c>
    </row>
    <row r="240" spans="1:16" ht="12.75">
      <c r="A240" s="19" t="s">
        <v>35</v>
      </c>
      <c s="23" t="s">
        <v>376</v>
      </c>
      <c s="23" t="s">
        <v>371</v>
      </c>
      <c s="19" t="s">
        <v>13</v>
      </c>
      <c s="24" t="s">
        <v>372</v>
      </c>
      <c s="25" t="s">
        <v>73</v>
      </c>
      <c s="26">
        <v>10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25.5">
      <c r="A241" s="28" t="s">
        <v>40</v>
      </c>
      <c r="E241" s="29" t="s">
        <v>377</v>
      </c>
    </row>
    <row r="242" spans="1:5" ht="25.5">
      <c r="A242" s="30" t="s">
        <v>42</v>
      </c>
      <c r="E242" s="31" t="s">
        <v>378</v>
      </c>
    </row>
    <row r="243" spans="1:5" ht="51">
      <c r="A243" t="s">
        <v>44</v>
      </c>
      <c r="E243" s="29" t="s">
        <v>375</v>
      </c>
    </row>
    <row r="244" spans="1:16" ht="12.75">
      <c r="A244" s="19" t="s">
        <v>35</v>
      </c>
      <c s="23" t="s">
        <v>379</v>
      </c>
      <c s="23" t="s">
        <v>380</v>
      </c>
      <c s="19" t="s">
        <v>55</v>
      </c>
      <c s="24" t="s">
        <v>381</v>
      </c>
      <c s="25" t="s">
        <v>73</v>
      </c>
      <c s="26">
        <v>92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25.5">
      <c r="A245" s="28" t="s">
        <v>40</v>
      </c>
      <c r="E245" s="29" t="s">
        <v>382</v>
      </c>
    </row>
    <row r="246" spans="1:5" ht="63.75">
      <c r="A246" s="30" t="s">
        <v>42</v>
      </c>
      <c r="E246" s="31" t="s">
        <v>383</v>
      </c>
    </row>
    <row r="247" spans="1:5" ht="25.5">
      <c r="A247" t="s">
        <v>44</v>
      </c>
      <c r="E247" s="29" t="s">
        <v>384</v>
      </c>
    </row>
    <row r="248" spans="1:16" ht="25.5">
      <c r="A248" s="19" t="s">
        <v>35</v>
      </c>
      <c s="23" t="s">
        <v>385</v>
      </c>
      <c s="23" t="s">
        <v>386</v>
      </c>
      <c s="19" t="s">
        <v>55</v>
      </c>
      <c s="24" t="s">
        <v>387</v>
      </c>
      <c s="25" t="s">
        <v>73</v>
      </c>
      <c s="26">
        <v>6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25.5">
      <c r="A249" s="28" t="s">
        <v>40</v>
      </c>
      <c r="E249" s="29" t="s">
        <v>388</v>
      </c>
    </row>
    <row r="250" spans="1:5" ht="25.5">
      <c r="A250" s="30" t="s">
        <v>42</v>
      </c>
      <c r="E250" s="31" t="s">
        <v>389</v>
      </c>
    </row>
    <row r="251" spans="1:5" ht="51">
      <c r="A251" t="s">
        <v>44</v>
      </c>
      <c r="E251" s="29" t="s">
        <v>375</v>
      </c>
    </row>
    <row r="252" spans="1:16" ht="25.5">
      <c r="A252" s="19" t="s">
        <v>35</v>
      </c>
      <c s="23" t="s">
        <v>390</v>
      </c>
      <c s="23" t="s">
        <v>391</v>
      </c>
      <c s="19" t="s">
        <v>55</v>
      </c>
      <c s="24" t="s">
        <v>392</v>
      </c>
      <c s="25" t="s">
        <v>73</v>
      </c>
      <c s="26">
        <v>21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25.5">
      <c r="A253" s="28" t="s">
        <v>40</v>
      </c>
      <c r="E253" s="29" t="s">
        <v>393</v>
      </c>
    </row>
    <row r="254" spans="1:5" ht="293.25">
      <c r="A254" s="30" t="s">
        <v>42</v>
      </c>
      <c r="E254" s="31" t="s">
        <v>394</v>
      </c>
    </row>
    <row r="255" spans="1:5" ht="25.5">
      <c r="A255" t="s">
        <v>44</v>
      </c>
      <c r="E255" s="29" t="s">
        <v>395</v>
      </c>
    </row>
    <row r="256" spans="1:16" ht="12.75">
      <c r="A256" s="19" t="s">
        <v>35</v>
      </c>
      <c s="23" t="s">
        <v>396</v>
      </c>
      <c s="23" t="s">
        <v>397</v>
      </c>
      <c s="19" t="s">
        <v>55</v>
      </c>
      <c s="24" t="s">
        <v>398</v>
      </c>
      <c s="25" t="s">
        <v>73</v>
      </c>
      <c s="26">
        <v>25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25.5">
      <c r="A257" s="28" t="s">
        <v>40</v>
      </c>
      <c r="E257" s="29" t="s">
        <v>382</v>
      </c>
    </row>
    <row r="258" spans="1:5" ht="25.5">
      <c r="A258" s="30" t="s">
        <v>42</v>
      </c>
      <c r="E258" s="31" t="s">
        <v>399</v>
      </c>
    </row>
    <row r="259" spans="1:5" ht="38.25">
      <c r="A259" t="s">
        <v>44</v>
      </c>
      <c r="E259" s="29" t="s">
        <v>400</v>
      </c>
    </row>
    <row r="260" spans="1:16" ht="25.5">
      <c r="A260" s="19" t="s">
        <v>35</v>
      </c>
      <c s="23" t="s">
        <v>401</v>
      </c>
      <c s="23" t="s">
        <v>402</v>
      </c>
      <c s="19" t="s">
        <v>55</v>
      </c>
      <c s="24" t="s">
        <v>403</v>
      </c>
      <c s="25" t="s">
        <v>73</v>
      </c>
      <c s="26">
        <v>15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25.5">
      <c r="A261" s="28" t="s">
        <v>40</v>
      </c>
      <c r="E261" s="29" t="s">
        <v>404</v>
      </c>
    </row>
    <row r="262" spans="1:5" ht="12.75">
      <c r="A262" s="30" t="s">
        <v>42</v>
      </c>
      <c r="E262" s="31" t="s">
        <v>405</v>
      </c>
    </row>
    <row r="263" spans="1:5" ht="25.5">
      <c r="A263" t="s">
        <v>44</v>
      </c>
      <c r="E263" s="29" t="s">
        <v>406</v>
      </c>
    </row>
    <row r="264" spans="1:16" ht="12.75">
      <c r="A264" s="19" t="s">
        <v>35</v>
      </c>
      <c s="23" t="s">
        <v>407</v>
      </c>
      <c s="23" t="s">
        <v>408</v>
      </c>
      <c s="19" t="s">
        <v>55</v>
      </c>
      <c s="24" t="s">
        <v>409</v>
      </c>
      <c s="25" t="s">
        <v>73</v>
      </c>
      <c s="26">
        <v>13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25.5">
      <c r="A265" s="28" t="s">
        <v>40</v>
      </c>
      <c r="E265" s="29" t="s">
        <v>382</v>
      </c>
    </row>
    <row r="266" spans="1:5" ht="25.5">
      <c r="A266" s="30" t="s">
        <v>42</v>
      </c>
      <c r="E266" s="31" t="s">
        <v>410</v>
      </c>
    </row>
    <row r="267" spans="1:5" ht="25.5">
      <c r="A267" t="s">
        <v>44</v>
      </c>
      <c r="E267" s="29" t="s">
        <v>411</v>
      </c>
    </row>
    <row r="268" spans="1:16" ht="25.5">
      <c r="A268" s="19" t="s">
        <v>35</v>
      </c>
      <c s="23" t="s">
        <v>412</v>
      </c>
      <c s="23" t="s">
        <v>413</v>
      </c>
      <c s="19" t="s">
        <v>55</v>
      </c>
      <c s="24" t="s">
        <v>414</v>
      </c>
      <c s="25" t="s">
        <v>107</v>
      </c>
      <c s="26">
        <v>799.087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12.75">
      <c r="A269" s="28" t="s">
        <v>40</v>
      </c>
      <c r="E269" s="29" t="s">
        <v>108</v>
      </c>
    </row>
    <row r="270" spans="1:5" ht="178.5">
      <c r="A270" s="30" t="s">
        <v>42</v>
      </c>
      <c r="E270" s="31" t="s">
        <v>415</v>
      </c>
    </row>
    <row r="271" spans="1:5" ht="38.25">
      <c r="A271" t="s">
        <v>44</v>
      </c>
      <c r="E271" s="29" t="s">
        <v>416</v>
      </c>
    </row>
    <row r="272" spans="1:16" ht="25.5">
      <c r="A272" s="19" t="s">
        <v>35</v>
      </c>
      <c s="23" t="s">
        <v>417</v>
      </c>
      <c s="23" t="s">
        <v>418</v>
      </c>
      <c s="19" t="s">
        <v>55</v>
      </c>
      <c s="24" t="s">
        <v>419</v>
      </c>
      <c s="25" t="s">
        <v>107</v>
      </c>
      <c s="26">
        <v>799.087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108</v>
      </c>
    </row>
    <row r="274" spans="1:5" ht="178.5">
      <c r="A274" s="30" t="s">
        <v>42</v>
      </c>
      <c r="E274" s="31" t="s">
        <v>415</v>
      </c>
    </row>
    <row r="275" spans="1:5" ht="38.25">
      <c r="A275" t="s">
        <v>44</v>
      </c>
      <c r="E275" s="29" t="s">
        <v>416</v>
      </c>
    </row>
    <row r="276" spans="1:16" ht="25.5">
      <c r="A276" s="19" t="s">
        <v>35</v>
      </c>
      <c s="23" t="s">
        <v>420</v>
      </c>
      <c s="23" t="s">
        <v>421</v>
      </c>
      <c s="19" t="s">
        <v>55</v>
      </c>
      <c s="24" t="s">
        <v>422</v>
      </c>
      <c s="25" t="s">
        <v>107</v>
      </c>
      <c s="26">
        <v>71.1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25.5">
      <c r="A277" s="28" t="s">
        <v>40</v>
      </c>
      <c r="E277" s="29" t="s">
        <v>423</v>
      </c>
    </row>
    <row r="278" spans="1:5" ht="12.75">
      <c r="A278" s="30" t="s">
        <v>42</v>
      </c>
      <c r="E278" s="31" t="s">
        <v>424</v>
      </c>
    </row>
    <row r="279" spans="1:5" ht="12.75">
      <c r="A279" t="s">
        <v>44</v>
      </c>
      <c r="E279" s="29" t="s">
        <v>425</v>
      </c>
    </row>
    <row r="280" spans="1:16" ht="12.75">
      <c r="A280" s="19" t="s">
        <v>35</v>
      </c>
      <c s="23" t="s">
        <v>426</v>
      </c>
      <c s="23" t="s">
        <v>427</v>
      </c>
      <c s="19" t="s">
        <v>55</v>
      </c>
      <c s="24" t="s">
        <v>428</v>
      </c>
      <c s="25" t="s">
        <v>73</v>
      </c>
      <c s="26">
        <v>21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12.75">
      <c r="A281" s="28" t="s">
        <v>40</v>
      </c>
      <c r="E281" s="29" t="s">
        <v>108</v>
      </c>
    </row>
    <row r="282" spans="1:5" ht="25.5">
      <c r="A282" s="30" t="s">
        <v>42</v>
      </c>
      <c r="E282" s="31" t="s">
        <v>429</v>
      </c>
    </row>
    <row r="283" spans="1:5" ht="38.25">
      <c r="A283" t="s">
        <v>44</v>
      </c>
      <c r="E283" s="29" t="s">
        <v>430</v>
      </c>
    </row>
    <row r="284" spans="1:16" ht="12.75">
      <c r="A284" s="19" t="s">
        <v>35</v>
      </c>
      <c s="23" t="s">
        <v>431</v>
      </c>
      <c s="23" t="s">
        <v>427</v>
      </c>
      <c s="19" t="s">
        <v>19</v>
      </c>
      <c s="24" t="s">
        <v>428</v>
      </c>
      <c s="25" t="s">
        <v>73</v>
      </c>
      <c s="26">
        <v>21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12.75">
      <c r="A285" s="28" t="s">
        <v>40</v>
      </c>
      <c r="E285" s="29" t="s">
        <v>108</v>
      </c>
    </row>
    <row r="286" spans="1:5" ht="25.5">
      <c r="A286" s="30" t="s">
        <v>42</v>
      </c>
      <c r="E286" s="31" t="s">
        <v>432</v>
      </c>
    </row>
    <row r="287" spans="1:5" ht="38.25">
      <c r="A287" t="s">
        <v>44</v>
      </c>
      <c r="E287" s="29" t="s">
        <v>430</v>
      </c>
    </row>
    <row r="288" spans="1:16" ht="12.75">
      <c r="A288" s="19" t="s">
        <v>35</v>
      </c>
      <c s="23" t="s">
        <v>433</v>
      </c>
      <c s="23" t="s">
        <v>434</v>
      </c>
      <c s="19" t="s">
        <v>55</v>
      </c>
      <c s="24" t="s">
        <v>435</v>
      </c>
      <c s="25" t="s">
        <v>39</v>
      </c>
      <c s="26">
        <v>310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25.5">
      <c r="A289" s="28" t="s">
        <v>40</v>
      </c>
      <c r="E289" s="29" t="s">
        <v>436</v>
      </c>
    </row>
    <row r="290" spans="1:5" ht="12.75">
      <c r="A290" s="30" t="s">
        <v>42</v>
      </c>
      <c r="E290" s="31" t="s">
        <v>437</v>
      </c>
    </row>
    <row r="291" spans="1:5" ht="51">
      <c r="A291" t="s">
        <v>44</v>
      </c>
      <c r="E291" s="29" t="s">
        <v>438</v>
      </c>
    </row>
    <row r="292" spans="1:16" ht="12.75">
      <c r="A292" s="19" t="s">
        <v>35</v>
      </c>
      <c s="23" t="s">
        <v>439</v>
      </c>
      <c s="23" t="s">
        <v>440</v>
      </c>
      <c s="19" t="s">
        <v>55</v>
      </c>
      <c s="24" t="s">
        <v>441</v>
      </c>
      <c s="25" t="s">
        <v>39</v>
      </c>
      <c s="26">
        <v>12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12.75">
      <c r="A293" s="28" t="s">
        <v>40</v>
      </c>
      <c r="E293" s="29" t="s">
        <v>108</v>
      </c>
    </row>
    <row r="294" spans="1:5" ht="25.5">
      <c r="A294" s="30" t="s">
        <v>42</v>
      </c>
      <c r="E294" s="31" t="s">
        <v>134</v>
      </c>
    </row>
    <row r="295" spans="1:5" ht="38.25">
      <c r="A295" t="s">
        <v>44</v>
      </c>
      <c r="E295" s="29" t="s">
        <v>442</v>
      </c>
    </row>
    <row r="296" spans="1:16" ht="12.75">
      <c r="A296" s="19" t="s">
        <v>35</v>
      </c>
      <c s="23" t="s">
        <v>443</v>
      </c>
      <c s="23" t="s">
        <v>444</v>
      </c>
      <c s="19" t="s">
        <v>55</v>
      </c>
      <c s="24" t="s">
        <v>445</v>
      </c>
      <c s="25" t="s">
        <v>39</v>
      </c>
      <c s="26">
        <v>18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40</v>
      </c>
      <c r="E297" s="29" t="s">
        <v>108</v>
      </c>
    </row>
    <row r="298" spans="1:5" ht="25.5">
      <c r="A298" s="30" t="s">
        <v>42</v>
      </c>
      <c r="E298" s="31" t="s">
        <v>138</v>
      </c>
    </row>
    <row r="299" spans="1:5" ht="38.25">
      <c r="A299" t="s">
        <v>44</v>
      </c>
      <c r="E299" s="29" t="s">
        <v>442</v>
      </c>
    </row>
    <row r="300" spans="1:16" ht="12.75">
      <c r="A300" s="19" t="s">
        <v>35</v>
      </c>
      <c s="23" t="s">
        <v>446</v>
      </c>
      <c s="23" t="s">
        <v>447</v>
      </c>
      <c s="19" t="s">
        <v>55</v>
      </c>
      <c s="24" t="s">
        <v>448</v>
      </c>
      <c s="25" t="s">
        <v>39</v>
      </c>
      <c s="26">
        <v>47</v>
      </c>
      <c s="27">
        <v>0</v>
      </c>
      <c s="27">
        <f>ROUND(ROUND(H300,2)*ROUND(G300,3),2)</f>
      </c>
      <c r="O300">
        <f>(I300*21)/100</f>
      </c>
      <c t="s">
        <v>13</v>
      </c>
    </row>
    <row r="301" spans="1:5" ht="38.25">
      <c r="A301" s="28" t="s">
        <v>40</v>
      </c>
      <c r="E301" s="29" t="s">
        <v>449</v>
      </c>
    </row>
    <row r="302" spans="1:5" ht="12.75">
      <c r="A302" s="30" t="s">
        <v>42</v>
      </c>
      <c r="E302" s="31" t="s">
        <v>450</v>
      </c>
    </row>
    <row r="303" spans="1:5" ht="76.5">
      <c r="A303" t="s">
        <v>44</v>
      </c>
      <c r="E303" s="29" t="s">
        <v>451</v>
      </c>
    </row>
    <row r="304" spans="1:16" ht="12.75">
      <c r="A304" s="19" t="s">
        <v>35</v>
      </c>
      <c s="23" t="s">
        <v>452</v>
      </c>
      <c s="23" t="s">
        <v>453</v>
      </c>
      <c s="19" t="s">
        <v>55</v>
      </c>
      <c s="24" t="s">
        <v>454</v>
      </c>
      <c s="25" t="s">
        <v>73</v>
      </c>
      <c s="26">
        <v>6</v>
      </c>
      <c s="27">
        <v>0</v>
      </c>
      <c s="27">
        <f>ROUND(ROUND(H304,2)*ROUND(G304,3),2)</f>
      </c>
      <c r="O304">
        <f>(I304*21)/100</f>
      </c>
      <c t="s">
        <v>13</v>
      </c>
    </row>
    <row r="305" spans="1:5" ht="12.75">
      <c r="A305" s="28" t="s">
        <v>40</v>
      </c>
      <c r="E305" s="29" t="s">
        <v>108</v>
      </c>
    </row>
    <row r="306" spans="1:5" ht="63.75">
      <c r="A306" s="30" t="s">
        <v>42</v>
      </c>
      <c r="E306" s="31" t="s">
        <v>455</v>
      </c>
    </row>
    <row r="307" spans="1:5" ht="89.25">
      <c r="A307" t="s">
        <v>44</v>
      </c>
      <c r="E307" s="29" t="s">
        <v>456</v>
      </c>
    </row>
    <row r="308" spans="1:16" ht="12.75">
      <c r="A308" s="19" t="s">
        <v>35</v>
      </c>
      <c s="23" t="s">
        <v>457</v>
      </c>
      <c s="23" t="s">
        <v>458</v>
      </c>
      <c s="19" t="s">
        <v>55</v>
      </c>
      <c s="24" t="s">
        <v>459</v>
      </c>
      <c s="25" t="s">
        <v>73</v>
      </c>
      <c s="26">
        <v>23</v>
      </c>
      <c s="27">
        <v>0</v>
      </c>
      <c s="27">
        <f>ROUND(ROUND(H308,2)*ROUND(G308,3),2)</f>
      </c>
      <c r="O308">
        <f>(I308*21)/100</f>
      </c>
      <c t="s">
        <v>13</v>
      </c>
    </row>
    <row r="309" spans="1:5" ht="25.5">
      <c r="A309" s="28" t="s">
        <v>40</v>
      </c>
      <c r="E309" s="29" t="s">
        <v>460</v>
      </c>
    </row>
    <row r="310" spans="1:5" ht="12.75">
      <c r="A310" s="30" t="s">
        <v>42</v>
      </c>
      <c r="E310" s="31" t="s">
        <v>461</v>
      </c>
    </row>
    <row r="311" spans="1:5" ht="89.25">
      <c r="A311" t="s">
        <v>44</v>
      </c>
      <c r="E311" s="29" t="s">
        <v>462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0+O8+O17+O46+O51+O76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463</v>
      </c>
      <c s="32">
        <f>0+I8+I17+I46+I51+I76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463</v>
      </c>
      <c s="5"/>
      <c s="14" t="s">
        <v>464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56.837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89.25">
      <c r="A11" s="30" t="s">
        <v>42</v>
      </c>
      <c r="E11" s="31" t="s">
        <v>465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5.827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63.75">
      <c r="A15" s="30" t="s">
        <v>42</v>
      </c>
      <c r="E15" s="31" t="s">
        <v>466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115</v>
      </c>
      <c s="19" t="s">
        <v>55</v>
      </c>
      <c s="24" t="s">
        <v>116</v>
      </c>
      <c s="25" t="s">
        <v>117</v>
      </c>
      <c s="26">
        <v>4.156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467</v>
      </c>
    </row>
    <row r="20" spans="1:5" ht="51">
      <c r="A20" s="30" t="s">
        <v>42</v>
      </c>
      <c r="E20" s="31" t="s">
        <v>468</v>
      </c>
    </row>
    <row r="21" spans="1:5" ht="63.75">
      <c r="A21" t="s">
        <v>44</v>
      </c>
      <c r="E21" s="29" t="s">
        <v>119</v>
      </c>
    </row>
    <row r="22" spans="1:16" ht="12.75">
      <c r="A22" s="19" t="s">
        <v>35</v>
      </c>
      <c s="23" t="s">
        <v>23</v>
      </c>
      <c s="23" t="s">
        <v>128</v>
      </c>
      <c s="19" t="s">
        <v>55</v>
      </c>
      <c s="24" t="s">
        <v>129</v>
      </c>
      <c s="25" t="s">
        <v>117</v>
      </c>
      <c s="26">
        <v>5.1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469</v>
      </c>
    </row>
    <row r="24" spans="1:5" ht="51">
      <c r="A24" s="30" t="s">
        <v>42</v>
      </c>
      <c r="E24" s="31" t="s">
        <v>470</v>
      </c>
    </row>
    <row r="25" spans="1:5" ht="63.75">
      <c r="A25" t="s">
        <v>44</v>
      </c>
      <c r="E25" s="29" t="s">
        <v>119</v>
      </c>
    </row>
    <row r="26" spans="1:16" ht="12.75">
      <c r="A26" s="19" t="s">
        <v>35</v>
      </c>
      <c s="23" t="s">
        <v>25</v>
      </c>
      <c s="23" t="s">
        <v>471</v>
      </c>
      <c s="19" t="s">
        <v>55</v>
      </c>
      <c s="24" t="s">
        <v>472</v>
      </c>
      <c s="25" t="s">
        <v>39</v>
      </c>
      <c s="26">
        <v>79.4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473</v>
      </c>
    </row>
    <row r="28" spans="1:5" ht="12.75">
      <c r="A28" s="30" t="s">
        <v>42</v>
      </c>
      <c r="E28" s="31" t="s">
        <v>474</v>
      </c>
    </row>
    <row r="29" spans="1:5" ht="25.5">
      <c r="A29" t="s">
        <v>44</v>
      </c>
      <c r="E29" s="29" t="s">
        <v>135</v>
      </c>
    </row>
    <row r="30" spans="1:16" ht="12.75">
      <c r="A30" s="19" t="s">
        <v>35</v>
      </c>
      <c s="23" t="s">
        <v>27</v>
      </c>
      <c s="23" t="s">
        <v>139</v>
      </c>
      <c s="19" t="s">
        <v>55</v>
      </c>
      <c s="24" t="s">
        <v>140</v>
      </c>
      <c s="25" t="s">
        <v>117</v>
      </c>
      <c s="26">
        <v>13.5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108</v>
      </c>
    </row>
    <row r="32" spans="1:5" ht="12.75">
      <c r="A32" s="30" t="s">
        <v>42</v>
      </c>
      <c r="E32" s="31" t="s">
        <v>475</v>
      </c>
    </row>
    <row r="33" spans="1:5" ht="382.5">
      <c r="A33" t="s">
        <v>44</v>
      </c>
      <c r="E33" s="29" t="s">
        <v>143</v>
      </c>
    </row>
    <row r="34" spans="1:16" ht="12.75">
      <c r="A34" s="19" t="s">
        <v>35</v>
      </c>
      <c s="23" t="s">
        <v>59</v>
      </c>
      <c s="23" t="s">
        <v>158</v>
      </c>
      <c s="19" t="s">
        <v>55</v>
      </c>
      <c s="24" t="s">
        <v>159</v>
      </c>
      <c s="25" t="s">
        <v>117</v>
      </c>
      <c s="26">
        <v>13.92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476</v>
      </c>
    </row>
    <row r="36" spans="1:5" ht="12.75">
      <c r="A36" s="30" t="s">
        <v>42</v>
      </c>
      <c r="E36" s="31" t="s">
        <v>477</v>
      </c>
    </row>
    <row r="37" spans="1:5" ht="344.25">
      <c r="A37" t="s">
        <v>44</v>
      </c>
      <c r="E37" s="29" t="s">
        <v>161</v>
      </c>
    </row>
    <row r="38" spans="1:16" ht="12.75">
      <c r="A38" s="19" t="s">
        <v>35</v>
      </c>
      <c s="23" t="s">
        <v>64</v>
      </c>
      <c s="23" t="s">
        <v>163</v>
      </c>
      <c s="19" t="s">
        <v>55</v>
      </c>
      <c s="24" t="s">
        <v>164</v>
      </c>
      <c s="25" t="s">
        <v>117</v>
      </c>
      <c s="26">
        <v>31.576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89.25">
      <c r="A40" s="30" t="s">
        <v>42</v>
      </c>
      <c r="E40" s="31" t="s">
        <v>478</v>
      </c>
    </row>
    <row r="41" spans="1:5" ht="191.25">
      <c r="A41" t="s">
        <v>44</v>
      </c>
      <c r="E41" s="29" t="s">
        <v>166</v>
      </c>
    </row>
    <row r="42" spans="1:16" ht="12.75">
      <c r="A42" s="19" t="s">
        <v>35</v>
      </c>
      <c s="23" t="s">
        <v>30</v>
      </c>
      <c s="23" t="s">
        <v>178</v>
      </c>
      <c s="19" t="s">
        <v>55</v>
      </c>
      <c s="24" t="s">
        <v>179</v>
      </c>
      <c s="25" t="s">
        <v>107</v>
      </c>
      <c s="26">
        <v>75.8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108</v>
      </c>
    </row>
    <row r="44" spans="1:5" ht="38.25">
      <c r="A44" s="30" t="s">
        <v>42</v>
      </c>
      <c r="E44" s="31" t="s">
        <v>479</v>
      </c>
    </row>
    <row r="45" spans="1:5" ht="25.5">
      <c r="A45" t="s">
        <v>44</v>
      </c>
      <c r="E45" s="29" t="s">
        <v>181</v>
      </c>
    </row>
    <row r="46" spans="1:18" ht="12.75" customHeight="1">
      <c r="A46" s="5" t="s">
        <v>33</v>
      </c>
      <c s="5"/>
      <c s="35" t="s">
        <v>23</v>
      </c>
      <c s="5"/>
      <c s="21" t="s">
        <v>221</v>
      </c>
      <c s="5"/>
      <c s="5"/>
      <c s="5"/>
      <c s="36">
        <f>0+Q46</f>
      </c>
      <c r="O46">
        <f>0+R46</f>
      </c>
      <c r="Q46">
        <f>0+I47</f>
      </c>
      <c>
        <f>0+O47</f>
      </c>
    </row>
    <row r="47" spans="1:16" ht="12.75">
      <c r="A47" s="19" t="s">
        <v>35</v>
      </c>
      <c s="23" t="s">
        <v>32</v>
      </c>
      <c s="23" t="s">
        <v>228</v>
      </c>
      <c s="19" t="s">
        <v>55</v>
      </c>
      <c s="24" t="s">
        <v>229</v>
      </c>
      <c s="25" t="s">
        <v>117</v>
      </c>
      <c s="26">
        <v>5.22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230</v>
      </c>
    </row>
    <row r="49" spans="1:5" ht="12.75">
      <c r="A49" s="30" t="s">
        <v>42</v>
      </c>
      <c r="E49" s="31" t="s">
        <v>480</v>
      </c>
    </row>
    <row r="50" spans="1:5" ht="38.25">
      <c r="A50" t="s">
        <v>44</v>
      </c>
      <c r="E50" s="29" t="s">
        <v>208</v>
      </c>
    </row>
    <row r="51" spans="1:18" ht="12.75" customHeight="1">
      <c r="A51" s="5" t="s">
        <v>33</v>
      </c>
      <c s="5"/>
      <c s="35" t="s">
        <v>25</v>
      </c>
      <c s="5"/>
      <c s="21" t="s">
        <v>240</v>
      </c>
      <c s="5"/>
      <c s="5"/>
      <c s="5"/>
      <c s="36">
        <f>0+Q51</f>
      </c>
      <c r="O51">
        <f>0+R51</f>
      </c>
      <c r="Q51">
        <f>0+I52+I56+I60+I64+I68+I72</f>
      </c>
      <c>
        <f>0+O52+O56+O60+O64+O68+O72</f>
      </c>
    </row>
    <row r="52" spans="1:16" ht="12.75">
      <c r="A52" s="19" t="s">
        <v>35</v>
      </c>
      <c s="23" t="s">
        <v>75</v>
      </c>
      <c s="23" t="s">
        <v>481</v>
      </c>
      <c s="19" t="s">
        <v>55</v>
      </c>
      <c s="24" t="s">
        <v>482</v>
      </c>
      <c s="25" t="s">
        <v>107</v>
      </c>
      <c s="26">
        <v>41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483</v>
      </c>
    </row>
    <row r="54" spans="1:5" ht="12.75">
      <c r="A54" s="30" t="s">
        <v>42</v>
      </c>
      <c r="E54" s="31" t="s">
        <v>484</v>
      </c>
    </row>
    <row r="55" spans="1:5" ht="51">
      <c r="A55" t="s">
        <v>44</v>
      </c>
      <c r="E55" s="29" t="s">
        <v>245</v>
      </c>
    </row>
    <row r="56" spans="1:16" ht="12.75">
      <c r="A56" s="19" t="s">
        <v>35</v>
      </c>
      <c s="23" t="s">
        <v>79</v>
      </c>
      <c s="23" t="s">
        <v>278</v>
      </c>
      <c s="19" t="s">
        <v>55</v>
      </c>
      <c s="24" t="s">
        <v>279</v>
      </c>
      <c s="25" t="s">
        <v>107</v>
      </c>
      <c s="26">
        <v>217.96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280</v>
      </c>
    </row>
    <row r="58" spans="1:5" ht="102">
      <c r="A58" s="30" t="s">
        <v>42</v>
      </c>
      <c r="E58" s="31" t="s">
        <v>485</v>
      </c>
    </row>
    <row r="59" spans="1:5" ht="51">
      <c r="A59" t="s">
        <v>44</v>
      </c>
      <c r="E59" s="29" t="s">
        <v>276</v>
      </c>
    </row>
    <row r="60" spans="1:16" ht="12.75">
      <c r="A60" s="19" t="s">
        <v>35</v>
      </c>
      <c s="23" t="s">
        <v>83</v>
      </c>
      <c s="23" t="s">
        <v>294</v>
      </c>
      <c s="19" t="s">
        <v>55</v>
      </c>
      <c s="24" t="s">
        <v>295</v>
      </c>
      <c s="25" t="s">
        <v>107</v>
      </c>
      <c s="26">
        <v>175.96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296</v>
      </c>
    </row>
    <row r="62" spans="1:5" ht="76.5">
      <c r="A62" s="30" t="s">
        <v>42</v>
      </c>
      <c r="E62" s="31" t="s">
        <v>486</v>
      </c>
    </row>
    <row r="63" spans="1:5" ht="140.25">
      <c r="A63" t="s">
        <v>44</v>
      </c>
      <c r="E63" s="29" t="s">
        <v>298</v>
      </c>
    </row>
    <row r="64" spans="1:16" ht="12.75">
      <c r="A64" s="19" t="s">
        <v>35</v>
      </c>
      <c s="23" t="s">
        <v>89</v>
      </c>
      <c s="23" t="s">
        <v>300</v>
      </c>
      <c s="19" t="s">
        <v>55</v>
      </c>
      <c s="24" t="s">
        <v>301</v>
      </c>
      <c s="25" t="s">
        <v>107</v>
      </c>
      <c s="26">
        <v>28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302</v>
      </c>
    </row>
    <row r="66" spans="1:5" ht="25.5">
      <c r="A66" s="30" t="s">
        <v>42</v>
      </c>
      <c r="E66" s="31" t="s">
        <v>487</v>
      </c>
    </row>
    <row r="67" spans="1:5" ht="140.25">
      <c r="A67" t="s">
        <v>44</v>
      </c>
      <c r="E67" s="29" t="s">
        <v>298</v>
      </c>
    </row>
    <row r="68" spans="1:16" ht="12.75">
      <c r="A68" s="19" t="s">
        <v>35</v>
      </c>
      <c s="23" t="s">
        <v>157</v>
      </c>
      <c s="23" t="s">
        <v>305</v>
      </c>
      <c s="19" t="s">
        <v>55</v>
      </c>
      <c s="24" t="s">
        <v>306</v>
      </c>
      <c s="25" t="s">
        <v>107</v>
      </c>
      <c s="26">
        <v>14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307</v>
      </c>
    </row>
    <row r="70" spans="1:5" ht="25.5">
      <c r="A70" s="30" t="s">
        <v>42</v>
      </c>
      <c r="E70" s="31" t="s">
        <v>488</v>
      </c>
    </row>
    <row r="71" spans="1:5" ht="140.25">
      <c r="A71" t="s">
        <v>44</v>
      </c>
      <c r="E71" s="29" t="s">
        <v>298</v>
      </c>
    </row>
    <row r="72" spans="1:16" ht="12.75">
      <c r="A72" s="19" t="s">
        <v>35</v>
      </c>
      <c s="23" t="s">
        <v>162</v>
      </c>
      <c s="23" t="s">
        <v>489</v>
      </c>
      <c s="19" t="s">
        <v>55</v>
      </c>
      <c s="24" t="s">
        <v>490</v>
      </c>
      <c s="25" t="s">
        <v>107</v>
      </c>
      <c s="26">
        <v>133.96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491</v>
      </c>
    </row>
    <row r="74" spans="1:5" ht="51">
      <c r="A74" s="30" t="s">
        <v>42</v>
      </c>
      <c r="E74" s="31" t="s">
        <v>492</v>
      </c>
    </row>
    <row r="75" spans="1:5" ht="140.25">
      <c r="A75" t="s">
        <v>44</v>
      </c>
      <c r="E75" s="29" t="s">
        <v>298</v>
      </c>
    </row>
    <row r="76" spans="1:18" ht="12.75" customHeight="1">
      <c r="A76" s="5" t="s">
        <v>33</v>
      </c>
      <c s="5"/>
      <c s="35" t="s">
        <v>30</v>
      </c>
      <c s="5"/>
      <c s="21" t="s">
        <v>369</v>
      </c>
      <c s="5"/>
      <c s="5"/>
      <c s="5"/>
      <c s="36">
        <f>0+Q76</f>
      </c>
      <c r="O76">
        <f>0+R76</f>
      </c>
      <c r="Q76">
        <f>0+I77+I81+I85+I89</f>
      </c>
      <c>
        <f>0+O77+O81+O85+O89</f>
      </c>
    </row>
    <row r="77" spans="1:16" ht="12.75">
      <c r="A77" s="19" t="s">
        <v>35</v>
      </c>
      <c s="23" t="s">
        <v>167</v>
      </c>
      <c s="23" t="s">
        <v>434</v>
      </c>
      <c s="19" t="s">
        <v>55</v>
      </c>
      <c s="24" t="s">
        <v>435</v>
      </c>
      <c s="25" t="s">
        <v>39</v>
      </c>
      <c s="26">
        <v>69.6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25.5">
      <c r="A78" s="28" t="s">
        <v>40</v>
      </c>
      <c r="E78" s="29" t="s">
        <v>436</v>
      </c>
    </row>
    <row r="79" spans="1:5" ht="12.75">
      <c r="A79" s="30" t="s">
        <v>42</v>
      </c>
      <c r="E79" s="31" t="s">
        <v>493</v>
      </c>
    </row>
    <row r="80" spans="1:5" ht="51">
      <c r="A80" t="s">
        <v>44</v>
      </c>
      <c r="E80" s="29" t="s">
        <v>438</v>
      </c>
    </row>
    <row r="81" spans="1:16" ht="12.75">
      <c r="A81" s="19" t="s">
        <v>35</v>
      </c>
      <c s="23" t="s">
        <v>172</v>
      </c>
      <c s="23" t="s">
        <v>494</v>
      </c>
      <c s="19" t="s">
        <v>55</v>
      </c>
      <c s="24" t="s">
        <v>495</v>
      </c>
      <c s="25" t="s">
        <v>39</v>
      </c>
      <c s="26">
        <v>79.4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473</v>
      </c>
    </row>
    <row r="83" spans="1:5" ht="12.75">
      <c r="A83" s="30" t="s">
        <v>42</v>
      </c>
      <c r="E83" s="31" t="s">
        <v>474</v>
      </c>
    </row>
    <row r="84" spans="1:5" ht="38.25">
      <c r="A84" t="s">
        <v>44</v>
      </c>
      <c r="E84" s="29" t="s">
        <v>442</v>
      </c>
    </row>
    <row r="85" spans="1:16" ht="12.75">
      <c r="A85" s="19" t="s">
        <v>35</v>
      </c>
      <c s="23" t="s">
        <v>177</v>
      </c>
      <c s="23" t="s">
        <v>496</v>
      </c>
      <c s="19" t="s">
        <v>55</v>
      </c>
      <c s="24" t="s">
        <v>497</v>
      </c>
      <c s="25" t="s">
        <v>39</v>
      </c>
      <c s="26">
        <v>23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498</v>
      </c>
    </row>
    <row r="87" spans="1:5" ht="12.75">
      <c r="A87" s="30" t="s">
        <v>42</v>
      </c>
      <c r="E87" s="31" t="s">
        <v>499</v>
      </c>
    </row>
    <row r="88" spans="1:5" ht="114.75">
      <c r="A88" t="s">
        <v>44</v>
      </c>
      <c r="E88" s="29" t="s">
        <v>500</v>
      </c>
    </row>
    <row r="89" spans="1:16" ht="12.75">
      <c r="A89" s="19" t="s">
        <v>35</v>
      </c>
      <c s="23" t="s">
        <v>182</v>
      </c>
      <c s="23" t="s">
        <v>501</v>
      </c>
      <c s="19" t="s">
        <v>55</v>
      </c>
      <c s="24" t="s">
        <v>502</v>
      </c>
      <c s="25" t="s">
        <v>39</v>
      </c>
      <c s="26">
        <v>4.8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503</v>
      </c>
    </row>
    <row r="91" spans="1:5" ht="12.75">
      <c r="A91" s="30" t="s">
        <v>42</v>
      </c>
      <c r="E91" s="31" t="s">
        <v>504</v>
      </c>
    </row>
    <row r="92" spans="1:5" ht="114.75">
      <c r="A92" t="s">
        <v>44</v>
      </c>
      <c r="E92" s="29" t="s">
        <v>500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0+O8+O13+O26+O35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505</v>
      </c>
      <c s="32">
        <f>0+I8+I13+I26+I35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505</v>
      </c>
      <c s="5"/>
      <c s="14" t="s">
        <v>506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23</v>
      </c>
      <c s="15"/>
      <c s="21" t="s">
        <v>221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223</v>
      </c>
      <c s="19" t="s">
        <v>55</v>
      </c>
      <c s="24" t="s">
        <v>224</v>
      </c>
      <c s="25" t="s">
        <v>117</v>
      </c>
      <c s="26">
        <v>0.155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507</v>
      </c>
    </row>
    <row r="11" spans="1:5" ht="25.5">
      <c r="A11" s="30" t="s">
        <v>42</v>
      </c>
      <c r="E11" s="31" t="s">
        <v>508</v>
      </c>
    </row>
    <row r="12" spans="1:5" ht="38.25">
      <c r="A12" t="s">
        <v>44</v>
      </c>
      <c r="E12" s="29" t="s">
        <v>208</v>
      </c>
    </row>
    <row r="13" spans="1:18" ht="12.75" customHeight="1">
      <c r="A13" s="5" t="s">
        <v>33</v>
      </c>
      <c s="5"/>
      <c s="35" t="s">
        <v>25</v>
      </c>
      <c s="5"/>
      <c s="21" t="s">
        <v>240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35</v>
      </c>
      <c s="23" t="s">
        <v>13</v>
      </c>
      <c s="23" t="s">
        <v>252</v>
      </c>
      <c s="19" t="s">
        <v>55</v>
      </c>
      <c s="24" t="s">
        <v>253</v>
      </c>
      <c s="25" t="s">
        <v>107</v>
      </c>
      <c s="26">
        <v>134.63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509</v>
      </c>
    </row>
    <row r="16" spans="1:5" ht="63.75">
      <c r="A16" s="30" t="s">
        <v>42</v>
      </c>
      <c r="E16" s="31" t="s">
        <v>510</v>
      </c>
    </row>
    <row r="17" spans="1:5" ht="51">
      <c r="A17" t="s">
        <v>44</v>
      </c>
      <c r="E17" s="29" t="s">
        <v>245</v>
      </c>
    </row>
    <row r="18" spans="1:16" ht="12.75">
      <c r="A18" s="19" t="s">
        <v>35</v>
      </c>
      <c s="23" t="s">
        <v>12</v>
      </c>
      <c s="23" t="s">
        <v>511</v>
      </c>
      <c s="19" t="s">
        <v>55</v>
      </c>
      <c s="24" t="s">
        <v>512</v>
      </c>
      <c s="25" t="s">
        <v>107</v>
      </c>
      <c s="26">
        <v>5.18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513</v>
      </c>
    </row>
    <row r="20" spans="1:5" ht="25.5">
      <c r="A20" s="30" t="s">
        <v>42</v>
      </c>
      <c r="E20" s="31" t="s">
        <v>514</v>
      </c>
    </row>
    <row r="21" spans="1:5" ht="153">
      <c r="A21" t="s">
        <v>44</v>
      </c>
      <c r="E21" s="29" t="s">
        <v>515</v>
      </c>
    </row>
    <row r="22" spans="1:16" ht="12.75">
      <c r="A22" s="19" t="s">
        <v>35</v>
      </c>
      <c s="23" t="s">
        <v>23</v>
      </c>
      <c s="23" t="s">
        <v>516</v>
      </c>
      <c s="19" t="s">
        <v>55</v>
      </c>
      <c s="24" t="s">
        <v>517</v>
      </c>
      <c s="25" t="s">
        <v>107</v>
      </c>
      <c s="26">
        <v>129.45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518</v>
      </c>
    </row>
    <row r="24" spans="1:5" ht="12.75">
      <c r="A24" s="30" t="s">
        <v>42</v>
      </c>
      <c r="E24" s="31" t="s">
        <v>519</v>
      </c>
    </row>
    <row r="25" spans="1:5" ht="89.25">
      <c r="A25" t="s">
        <v>44</v>
      </c>
      <c r="E25" s="29" t="s">
        <v>327</v>
      </c>
    </row>
    <row r="26" spans="1:18" ht="12.75" customHeight="1">
      <c r="A26" s="5" t="s">
        <v>33</v>
      </c>
      <c s="5"/>
      <c s="35" t="s">
        <v>64</v>
      </c>
      <c s="5"/>
      <c s="21" t="s">
        <v>335</v>
      </c>
      <c s="5"/>
      <c s="5"/>
      <c s="5"/>
      <c s="36">
        <f>0+Q26</f>
      </c>
      <c r="O26">
        <f>0+R26</f>
      </c>
      <c r="Q26">
        <f>0+I27+I31</f>
      </c>
      <c>
        <f>0+O27+O31</f>
      </c>
    </row>
    <row r="27" spans="1:16" ht="12.75">
      <c r="A27" s="19" t="s">
        <v>35</v>
      </c>
      <c s="23" t="s">
        <v>25</v>
      </c>
      <c s="23" t="s">
        <v>520</v>
      </c>
      <c s="19" t="s">
        <v>55</v>
      </c>
      <c s="24" t="s">
        <v>521</v>
      </c>
      <c s="25" t="s">
        <v>73</v>
      </c>
      <c s="26">
        <v>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108</v>
      </c>
    </row>
    <row r="29" spans="1:5" ht="12.75">
      <c r="A29" s="30" t="s">
        <v>42</v>
      </c>
      <c r="E29" s="31" t="s">
        <v>522</v>
      </c>
    </row>
    <row r="30" spans="1:5" ht="25.5">
      <c r="A30" t="s">
        <v>44</v>
      </c>
      <c r="E30" s="29" t="s">
        <v>523</v>
      </c>
    </row>
    <row r="31" spans="1:16" ht="12.75">
      <c r="A31" s="19" t="s">
        <v>35</v>
      </c>
      <c s="23" t="s">
        <v>27</v>
      </c>
      <c s="23" t="s">
        <v>524</v>
      </c>
      <c s="19" t="s">
        <v>55</v>
      </c>
      <c s="24" t="s">
        <v>525</v>
      </c>
      <c s="25" t="s">
        <v>73</v>
      </c>
      <c s="26">
        <v>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108</v>
      </c>
    </row>
    <row r="33" spans="1:5" ht="12.75">
      <c r="A33" s="30" t="s">
        <v>42</v>
      </c>
      <c r="E33" s="31" t="s">
        <v>526</v>
      </c>
    </row>
    <row r="34" spans="1:5" ht="25.5">
      <c r="A34" t="s">
        <v>44</v>
      </c>
      <c r="E34" s="29" t="s">
        <v>523</v>
      </c>
    </row>
    <row r="35" spans="1:18" ht="12.75" customHeight="1">
      <c r="A35" s="5" t="s">
        <v>33</v>
      </c>
      <c s="5"/>
      <c s="35" t="s">
        <v>30</v>
      </c>
      <c s="5"/>
      <c s="21" t="s">
        <v>369</v>
      </c>
      <c s="5"/>
      <c s="5"/>
      <c s="5"/>
      <c s="36">
        <f>0+Q35</f>
      </c>
      <c r="O35">
        <f>0+R35</f>
      </c>
      <c r="Q35">
        <f>0+I36+I40</f>
      </c>
      <c>
        <f>0+O36+O40</f>
      </c>
    </row>
    <row r="36" spans="1:16" ht="12.75">
      <c r="A36" s="19" t="s">
        <v>35</v>
      </c>
      <c s="23" t="s">
        <v>59</v>
      </c>
      <c s="23" t="s">
        <v>527</v>
      </c>
      <c s="19" t="s">
        <v>55</v>
      </c>
      <c s="24" t="s">
        <v>528</v>
      </c>
      <c s="25" t="s">
        <v>73</v>
      </c>
      <c s="26">
        <v>4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25.5">
      <c r="A37" s="28" t="s">
        <v>40</v>
      </c>
      <c r="E37" s="29" t="s">
        <v>529</v>
      </c>
    </row>
    <row r="38" spans="1:5" ht="12.75">
      <c r="A38" s="30" t="s">
        <v>42</v>
      </c>
      <c r="E38" s="31" t="s">
        <v>522</v>
      </c>
    </row>
    <row r="39" spans="1:5" ht="76.5">
      <c r="A39" t="s">
        <v>44</v>
      </c>
      <c r="E39" s="29" t="s">
        <v>530</v>
      </c>
    </row>
    <row r="40" spans="1:16" ht="12.75">
      <c r="A40" s="19" t="s">
        <v>35</v>
      </c>
      <c s="23" t="s">
        <v>64</v>
      </c>
      <c s="23" t="s">
        <v>408</v>
      </c>
      <c s="19" t="s">
        <v>55</v>
      </c>
      <c s="24" t="s">
        <v>409</v>
      </c>
      <c s="25" t="s">
        <v>73</v>
      </c>
      <c s="26">
        <v>4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529</v>
      </c>
    </row>
    <row r="42" spans="1:5" ht="12.75">
      <c r="A42" s="30" t="s">
        <v>42</v>
      </c>
      <c r="E42" s="31" t="s">
        <v>522</v>
      </c>
    </row>
    <row r="43" spans="1:5" ht="25.5">
      <c r="A43" t="s">
        <v>44</v>
      </c>
      <c r="E43" s="29" t="s">
        <v>411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531</v>
      </c>
      <c s="32">
        <f>0+I8+I17+I30+I51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531</v>
      </c>
      <c s="5"/>
      <c s="14" t="s">
        <v>532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210.384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25.5">
      <c r="A11" s="30" t="s">
        <v>42</v>
      </c>
      <c r="E11" s="31" t="s">
        <v>533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40.643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63.75">
      <c r="A15" s="30" t="s">
        <v>42</v>
      </c>
      <c r="E15" s="31" t="s">
        <v>534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158</v>
      </c>
      <c s="19" t="s">
        <v>55</v>
      </c>
      <c s="24" t="s">
        <v>159</v>
      </c>
      <c s="25" t="s">
        <v>117</v>
      </c>
      <c s="26">
        <v>116.88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108</v>
      </c>
    </row>
    <row r="20" spans="1:5" ht="127.5">
      <c r="A20" s="30" t="s">
        <v>42</v>
      </c>
      <c r="E20" s="31" t="s">
        <v>535</v>
      </c>
    </row>
    <row r="21" spans="1:5" ht="344.25">
      <c r="A21" t="s">
        <v>44</v>
      </c>
      <c r="E21" s="29" t="s">
        <v>161</v>
      </c>
    </row>
    <row r="22" spans="1:16" ht="12.75">
      <c r="A22" s="19" t="s">
        <v>35</v>
      </c>
      <c s="23" t="s">
        <v>23</v>
      </c>
      <c s="23" t="s">
        <v>536</v>
      </c>
      <c s="19" t="s">
        <v>55</v>
      </c>
      <c s="24" t="s">
        <v>537</v>
      </c>
      <c s="25" t="s">
        <v>117</v>
      </c>
      <c s="26">
        <v>11.34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538</v>
      </c>
    </row>
    <row r="24" spans="1:5" ht="89.25">
      <c r="A24" s="30" t="s">
        <v>42</v>
      </c>
      <c r="E24" s="31" t="s">
        <v>539</v>
      </c>
    </row>
    <row r="25" spans="1:5" ht="229.5">
      <c r="A25" t="s">
        <v>44</v>
      </c>
      <c r="E25" s="29" t="s">
        <v>540</v>
      </c>
    </row>
    <row r="26" spans="1:16" ht="12.75">
      <c r="A26" s="19" t="s">
        <v>35</v>
      </c>
      <c s="23" t="s">
        <v>25</v>
      </c>
      <c s="23" t="s">
        <v>173</v>
      </c>
      <c s="19" t="s">
        <v>55</v>
      </c>
      <c s="24" t="s">
        <v>174</v>
      </c>
      <c s="25" t="s">
        <v>117</v>
      </c>
      <c s="26">
        <v>5.67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541</v>
      </c>
    </row>
    <row r="28" spans="1:5" ht="89.25">
      <c r="A28" s="30" t="s">
        <v>42</v>
      </c>
      <c r="E28" s="31" t="s">
        <v>542</v>
      </c>
    </row>
    <row r="29" spans="1:5" ht="293.25">
      <c r="A29" t="s">
        <v>44</v>
      </c>
      <c r="E29" s="29" t="s">
        <v>176</v>
      </c>
    </row>
    <row r="30" spans="1:18" ht="12.75" customHeight="1">
      <c r="A30" s="5" t="s">
        <v>33</v>
      </c>
      <c s="5"/>
      <c s="35" t="s">
        <v>23</v>
      </c>
      <c s="5"/>
      <c s="21" t="s">
        <v>221</v>
      </c>
      <c s="5"/>
      <c s="5"/>
      <c s="5"/>
      <c s="36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19" t="s">
        <v>35</v>
      </c>
      <c s="23" t="s">
        <v>27</v>
      </c>
      <c s="23" t="s">
        <v>543</v>
      </c>
      <c s="19" t="s">
        <v>55</v>
      </c>
      <c s="24" t="s">
        <v>544</v>
      </c>
      <c s="25" t="s">
        <v>117</v>
      </c>
      <c s="26">
        <v>2.664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545</v>
      </c>
    </row>
    <row r="33" spans="1:5" ht="89.25">
      <c r="A33" s="30" t="s">
        <v>42</v>
      </c>
      <c r="E33" s="31" t="s">
        <v>546</v>
      </c>
    </row>
    <row r="34" spans="1:5" ht="369.75">
      <c r="A34" t="s">
        <v>44</v>
      </c>
      <c r="E34" s="29" t="s">
        <v>368</v>
      </c>
    </row>
    <row r="35" spans="1:16" ht="12.75">
      <c r="A35" s="19" t="s">
        <v>35</v>
      </c>
      <c s="23" t="s">
        <v>59</v>
      </c>
      <c s="23" t="s">
        <v>547</v>
      </c>
      <c s="19" t="s">
        <v>55</v>
      </c>
      <c s="24" t="s">
        <v>548</v>
      </c>
      <c s="25" t="s">
        <v>117</v>
      </c>
      <c s="26">
        <v>6.927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549</v>
      </c>
    </row>
    <row r="37" spans="1:5" ht="89.25">
      <c r="A37" s="30" t="s">
        <v>42</v>
      </c>
      <c r="E37" s="31" t="s">
        <v>550</v>
      </c>
    </row>
    <row r="38" spans="1:5" ht="395.25">
      <c r="A38" t="s">
        <v>44</v>
      </c>
      <c r="E38" s="29" t="s">
        <v>551</v>
      </c>
    </row>
    <row r="39" spans="1:16" ht="12.75">
      <c r="A39" s="19" t="s">
        <v>35</v>
      </c>
      <c s="23" t="s">
        <v>64</v>
      </c>
      <c s="23" t="s">
        <v>228</v>
      </c>
      <c s="19" t="s">
        <v>55</v>
      </c>
      <c s="24" t="s">
        <v>229</v>
      </c>
      <c s="25" t="s">
        <v>117</v>
      </c>
      <c s="26">
        <v>0.48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552</v>
      </c>
    </row>
    <row r="41" spans="1:5" ht="89.25">
      <c r="A41" s="30" t="s">
        <v>42</v>
      </c>
      <c r="E41" s="31" t="s">
        <v>553</v>
      </c>
    </row>
    <row r="42" spans="1:5" ht="38.25">
      <c r="A42" t="s">
        <v>44</v>
      </c>
      <c r="E42" s="29" t="s">
        <v>208</v>
      </c>
    </row>
    <row r="43" spans="1:16" ht="12.75">
      <c r="A43" s="19" t="s">
        <v>35</v>
      </c>
      <c s="23" t="s">
        <v>30</v>
      </c>
      <c s="23" t="s">
        <v>554</v>
      </c>
      <c s="19" t="s">
        <v>55</v>
      </c>
      <c s="24" t="s">
        <v>555</v>
      </c>
      <c s="25" t="s">
        <v>117</v>
      </c>
      <c s="26">
        <v>1.525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556</v>
      </c>
    </row>
    <row r="45" spans="1:5" ht="89.25">
      <c r="A45" s="30" t="s">
        <v>42</v>
      </c>
      <c r="E45" s="31" t="s">
        <v>557</v>
      </c>
    </row>
    <row r="46" spans="1:5" ht="102">
      <c r="A46" t="s">
        <v>44</v>
      </c>
      <c r="E46" s="29" t="s">
        <v>558</v>
      </c>
    </row>
    <row r="47" spans="1:16" ht="12.75">
      <c r="A47" s="19" t="s">
        <v>35</v>
      </c>
      <c s="23" t="s">
        <v>32</v>
      </c>
      <c s="23" t="s">
        <v>559</v>
      </c>
      <c s="19" t="s">
        <v>55</v>
      </c>
      <c s="24" t="s">
        <v>560</v>
      </c>
      <c s="25" t="s">
        <v>117</v>
      </c>
      <c s="26">
        <v>2.4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561</v>
      </c>
    </row>
    <row r="49" spans="1:5" ht="89.25">
      <c r="A49" s="30" t="s">
        <v>42</v>
      </c>
      <c r="E49" s="31" t="s">
        <v>562</v>
      </c>
    </row>
    <row r="50" spans="1:5" ht="357">
      <c r="A50" t="s">
        <v>44</v>
      </c>
      <c r="E50" s="29" t="s">
        <v>563</v>
      </c>
    </row>
    <row r="51" spans="1:18" ht="12.75" customHeight="1">
      <c r="A51" s="5" t="s">
        <v>33</v>
      </c>
      <c s="5"/>
      <c s="35" t="s">
        <v>30</v>
      </c>
      <c s="5"/>
      <c s="21" t="s">
        <v>369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9" t="s">
        <v>35</v>
      </c>
      <c s="23" t="s">
        <v>75</v>
      </c>
      <c s="23" t="s">
        <v>564</v>
      </c>
      <c s="19" t="s">
        <v>55</v>
      </c>
      <c s="24" t="s">
        <v>565</v>
      </c>
      <c s="25" t="s">
        <v>39</v>
      </c>
      <c s="26">
        <v>24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566</v>
      </c>
    </row>
    <row r="54" spans="1:5" ht="89.25">
      <c r="A54" s="30" t="s">
        <v>42</v>
      </c>
      <c r="E54" s="31" t="s">
        <v>567</v>
      </c>
    </row>
    <row r="55" spans="1:5" ht="63.75">
      <c r="A55" t="s">
        <v>44</v>
      </c>
      <c r="E55" s="29" t="s">
        <v>568</v>
      </c>
    </row>
    <row r="56" spans="1:16" ht="12.75">
      <c r="A56" s="19" t="s">
        <v>35</v>
      </c>
      <c s="23" t="s">
        <v>79</v>
      </c>
      <c s="23" t="s">
        <v>569</v>
      </c>
      <c s="19" t="s">
        <v>55</v>
      </c>
      <c s="24" t="s">
        <v>570</v>
      </c>
      <c s="25" t="s">
        <v>117</v>
      </c>
      <c s="26">
        <v>10.704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108</v>
      </c>
    </row>
    <row r="58" spans="1:5" ht="204">
      <c r="A58" s="30" t="s">
        <v>42</v>
      </c>
      <c r="E58" s="31" t="s">
        <v>571</v>
      </c>
    </row>
    <row r="59" spans="1:5" ht="102">
      <c r="A59" t="s">
        <v>44</v>
      </c>
      <c r="E59" s="29" t="s">
        <v>572</v>
      </c>
    </row>
    <row r="60" spans="1:16" ht="12.75">
      <c r="A60" s="19" t="s">
        <v>35</v>
      </c>
      <c s="23" t="s">
        <v>83</v>
      </c>
      <c s="23" t="s">
        <v>496</v>
      </c>
      <c s="19" t="s">
        <v>55</v>
      </c>
      <c s="24" t="s">
        <v>497</v>
      </c>
      <c s="25" t="s">
        <v>39</v>
      </c>
      <c s="26">
        <v>30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573</v>
      </c>
    </row>
    <row r="62" spans="1:5" ht="89.25">
      <c r="A62" s="30" t="s">
        <v>42</v>
      </c>
      <c r="E62" s="31" t="s">
        <v>574</v>
      </c>
    </row>
    <row r="63" spans="1:5" ht="114.75">
      <c r="A63" t="s">
        <v>44</v>
      </c>
      <c r="E63" s="29" t="s">
        <v>500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0+O8+O61+O146+O183+O204+O241+O282+O311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575</v>
      </c>
      <c s="32">
        <f>0+I8+I61+I146+I183+I204+I241+I282+I311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575</v>
      </c>
      <c s="5"/>
      <c s="14" t="s">
        <v>576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1550.01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40.25">
      <c r="A11" s="30" t="s">
        <v>42</v>
      </c>
      <c r="E11" s="31" t="s">
        <v>577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578</v>
      </c>
      <c s="19" t="s">
        <v>55</v>
      </c>
      <c s="24" t="s">
        <v>579</v>
      </c>
      <c s="25" t="s">
        <v>97</v>
      </c>
      <c s="26">
        <v>15.2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580</v>
      </c>
    </row>
    <row r="15" spans="1:5" ht="25.5">
      <c r="A15" s="30" t="s">
        <v>42</v>
      </c>
      <c r="E15" s="31" t="s">
        <v>581</v>
      </c>
    </row>
    <row r="16" spans="1:5" ht="140.25">
      <c r="A16" t="s">
        <v>44</v>
      </c>
      <c r="E16" s="29" t="s">
        <v>99</v>
      </c>
    </row>
    <row r="17" spans="1:16" ht="25.5">
      <c r="A17" s="19" t="s">
        <v>35</v>
      </c>
      <c s="23" t="s">
        <v>12</v>
      </c>
      <c s="23" t="s">
        <v>100</v>
      </c>
      <c s="19" t="s">
        <v>55</v>
      </c>
      <c s="24" t="s">
        <v>101</v>
      </c>
      <c s="25" t="s">
        <v>97</v>
      </c>
      <c s="26">
        <v>36.859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102</v>
      </c>
    </row>
    <row r="19" spans="1:5" ht="25.5">
      <c r="A19" s="30" t="s">
        <v>42</v>
      </c>
      <c r="E19" s="31" t="s">
        <v>582</v>
      </c>
    </row>
    <row r="20" spans="1:5" ht="140.25">
      <c r="A20" t="s">
        <v>44</v>
      </c>
      <c r="E20" s="29" t="s">
        <v>99</v>
      </c>
    </row>
    <row r="21" spans="1:16" ht="25.5">
      <c r="A21" s="19" t="s">
        <v>35</v>
      </c>
      <c s="23" t="s">
        <v>23</v>
      </c>
      <c s="23" t="s">
        <v>583</v>
      </c>
      <c s="19" t="s">
        <v>55</v>
      </c>
      <c s="24" t="s">
        <v>584</v>
      </c>
      <c s="25" t="s">
        <v>97</v>
      </c>
      <c s="26">
        <v>268.916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89.25">
      <c r="A23" s="30" t="s">
        <v>42</v>
      </c>
      <c r="E23" s="31" t="s">
        <v>585</v>
      </c>
    </row>
    <row r="24" spans="1:5" ht="140.25">
      <c r="A24" t="s">
        <v>44</v>
      </c>
      <c r="E24" s="29" t="s">
        <v>99</v>
      </c>
    </row>
    <row r="25" spans="1:16" ht="25.5">
      <c r="A25" s="19" t="s">
        <v>35</v>
      </c>
      <c s="23" t="s">
        <v>25</v>
      </c>
      <c s="23" t="s">
        <v>586</v>
      </c>
      <c s="19" t="s">
        <v>55</v>
      </c>
      <c s="24" t="s">
        <v>587</v>
      </c>
      <c s="25" t="s">
        <v>97</v>
      </c>
      <c s="26">
        <v>0.221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25.5">
      <c r="A27" s="30" t="s">
        <v>42</v>
      </c>
      <c r="E27" s="31" t="s">
        <v>588</v>
      </c>
    </row>
    <row r="28" spans="1:5" ht="140.25">
      <c r="A28" t="s">
        <v>44</v>
      </c>
      <c r="E28" s="29" t="s">
        <v>99</v>
      </c>
    </row>
    <row r="29" spans="1:16" ht="12.75">
      <c r="A29" s="19" t="s">
        <v>35</v>
      </c>
      <c s="23" t="s">
        <v>27</v>
      </c>
      <c s="23" t="s">
        <v>60</v>
      </c>
      <c s="19" t="s">
        <v>55</v>
      </c>
      <c s="24" t="s">
        <v>61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589</v>
      </c>
    </row>
    <row r="31" spans="1:5" ht="12.75">
      <c r="A31" s="30" t="s">
        <v>42</v>
      </c>
      <c r="E31" s="31" t="s">
        <v>55</v>
      </c>
    </row>
    <row r="32" spans="1:5" ht="38.25">
      <c r="A32" t="s">
        <v>44</v>
      </c>
      <c r="E32" s="29" t="s">
        <v>590</v>
      </c>
    </row>
    <row r="33" spans="1:16" ht="12.75">
      <c r="A33" s="19" t="s">
        <v>35</v>
      </c>
      <c s="23" t="s">
        <v>59</v>
      </c>
      <c s="23" t="s">
        <v>591</v>
      </c>
      <c s="19" t="s">
        <v>55</v>
      </c>
      <c s="24" t="s">
        <v>592</v>
      </c>
      <c s="25" t="s">
        <v>57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593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594</v>
      </c>
    </row>
    <row r="37" spans="1:16" ht="12.75">
      <c r="A37" s="19" t="s">
        <v>35</v>
      </c>
      <c s="23" t="s">
        <v>64</v>
      </c>
      <c s="23" t="s">
        <v>595</v>
      </c>
      <c s="19" t="s">
        <v>55</v>
      </c>
      <c s="24" t="s">
        <v>596</v>
      </c>
      <c s="25" t="s">
        <v>73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594</v>
      </c>
    </row>
    <row r="41" spans="1:16" ht="12.75">
      <c r="A41" s="19" t="s">
        <v>35</v>
      </c>
      <c s="23" t="s">
        <v>30</v>
      </c>
      <c s="23" t="s">
        <v>80</v>
      </c>
      <c s="19" t="s">
        <v>55</v>
      </c>
      <c s="24" t="s">
        <v>81</v>
      </c>
      <c s="25" t="s">
        <v>57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598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594</v>
      </c>
    </row>
    <row r="45" spans="1:16" ht="12.75">
      <c r="A45" s="19" t="s">
        <v>35</v>
      </c>
      <c s="23" t="s">
        <v>32</v>
      </c>
      <c s="23" t="s">
        <v>599</v>
      </c>
      <c s="19" t="s">
        <v>55</v>
      </c>
      <c s="24" t="s">
        <v>600</v>
      </c>
      <c s="25" t="s">
        <v>57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63.75">
      <c r="A46" s="28" t="s">
        <v>40</v>
      </c>
      <c r="E46" s="29" t="s">
        <v>601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594</v>
      </c>
    </row>
    <row r="49" spans="1:16" ht="12.75">
      <c r="A49" s="19" t="s">
        <v>35</v>
      </c>
      <c s="23" t="s">
        <v>75</v>
      </c>
      <c s="23" t="s">
        <v>602</v>
      </c>
      <c s="19" t="s">
        <v>55</v>
      </c>
      <c s="24" t="s">
        <v>603</v>
      </c>
      <c s="25" t="s">
        <v>57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604</v>
      </c>
    </row>
    <row r="51" spans="1:5" ht="12.75">
      <c r="A51" s="30" t="s">
        <v>42</v>
      </c>
      <c r="E51" s="31" t="s">
        <v>55</v>
      </c>
    </row>
    <row r="52" spans="1:5" ht="63.75">
      <c r="A52" t="s">
        <v>44</v>
      </c>
      <c r="E52" s="29" t="s">
        <v>605</v>
      </c>
    </row>
    <row r="53" spans="1:16" ht="12.75">
      <c r="A53" s="19" t="s">
        <v>35</v>
      </c>
      <c s="23" t="s">
        <v>79</v>
      </c>
      <c s="23" t="s">
        <v>606</v>
      </c>
      <c s="19" t="s">
        <v>55</v>
      </c>
      <c s="24" t="s">
        <v>607</v>
      </c>
      <c s="25" t="s">
        <v>73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51">
      <c r="A54" s="28" t="s">
        <v>40</v>
      </c>
      <c r="E54" s="29" t="s">
        <v>608</v>
      </c>
    </row>
    <row r="55" spans="1:5" ht="12.75">
      <c r="A55" s="30" t="s">
        <v>42</v>
      </c>
      <c r="E55" s="31" t="s">
        <v>55</v>
      </c>
    </row>
    <row r="56" spans="1:5" ht="51">
      <c r="A56" t="s">
        <v>44</v>
      </c>
      <c r="E56" s="29" t="s">
        <v>609</v>
      </c>
    </row>
    <row r="57" spans="1:16" ht="12.75">
      <c r="A57" s="19" t="s">
        <v>35</v>
      </c>
      <c s="23" t="s">
        <v>83</v>
      </c>
      <c s="23" t="s">
        <v>610</v>
      </c>
      <c s="19" t="s">
        <v>55</v>
      </c>
      <c s="24" t="s">
        <v>611</v>
      </c>
      <c s="25" t="s">
        <v>57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63.75">
      <c r="A58" s="28" t="s">
        <v>40</v>
      </c>
      <c r="E58" s="29" t="s">
        <v>612</v>
      </c>
    </row>
    <row r="59" spans="1:5" ht="12.75">
      <c r="A59" s="30" t="s">
        <v>42</v>
      </c>
      <c r="E59" s="31" t="s">
        <v>55</v>
      </c>
    </row>
    <row r="60" spans="1:5" ht="12.75">
      <c r="A60" t="s">
        <v>44</v>
      </c>
      <c r="E60" s="29" t="s">
        <v>613</v>
      </c>
    </row>
    <row r="61" spans="1:18" ht="12.75" customHeight="1">
      <c r="A61" s="5" t="s">
        <v>33</v>
      </c>
      <c s="5"/>
      <c s="35" t="s">
        <v>19</v>
      </c>
      <c s="5"/>
      <c s="21" t="s">
        <v>104</v>
      </c>
      <c s="5"/>
      <c s="5"/>
      <c s="5"/>
      <c s="36">
        <f>0+Q61</f>
      </c>
      <c r="O61">
        <f>0+R61</f>
      </c>
      <c r="Q61">
        <f>0+I62+I66+I70+I74+I78+I82+I86+I90+I94+I98+I102+I106+I110+I114+I118+I122+I126+I130+I134+I138+I142</f>
      </c>
      <c>
        <f>0+O62+O66+O70+O74+O78+O82+O86+O90+O94+O98+O102+O106+O110+O114+O118+O122+O126+O130+O134+O138+O142</f>
      </c>
    </row>
    <row r="62" spans="1:16" ht="12.75">
      <c r="A62" s="19" t="s">
        <v>35</v>
      </c>
      <c s="23" t="s">
        <v>89</v>
      </c>
      <c s="23" t="s">
        <v>614</v>
      </c>
      <c s="19" t="s">
        <v>55</v>
      </c>
      <c s="24" t="s">
        <v>615</v>
      </c>
      <c s="25" t="s">
        <v>107</v>
      </c>
      <c s="26">
        <v>10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12.75">
      <c r="A64" s="30" t="s">
        <v>42</v>
      </c>
      <c r="E64" s="31" t="s">
        <v>616</v>
      </c>
    </row>
    <row r="65" spans="1:5" ht="38.25">
      <c r="A65" t="s">
        <v>44</v>
      </c>
      <c r="E65" s="29" t="s">
        <v>617</v>
      </c>
    </row>
    <row r="66" spans="1:16" ht="12.75">
      <c r="A66" s="19" t="s">
        <v>35</v>
      </c>
      <c s="23" t="s">
        <v>157</v>
      </c>
      <c s="23" t="s">
        <v>618</v>
      </c>
      <c s="19" t="s">
        <v>55</v>
      </c>
      <c s="24" t="s">
        <v>619</v>
      </c>
      <c s="25" t="s">
        <v>73</v>
      </c>
      <c s="26">
        <v>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12.75">
      <c r="A68" s="30" t="s">
        <v>42</v>
      </c>
      <c r="E68" s="31" t="s">
        <v>620</v>
      </c>
    </row>
    <row r="69" spans="1:5" ht="165.75">
      <c r="A69" t="s">
        <v>44</v>
      </c>
      <c r="E69" s="29" t="s">
        <v>621</v>
      </c>
    </row>
    <row r="70" spans="1:16" ht="12.75">
      <c r="A70" s="19" t="s">
        <v>35</v>
      </c>
      <c s="23" t="s">
        <v>162</v>
      </c>
      <c s="23" t="s">
        <v>622</v>
      </c>
      <c s="19" t="s">
        <v>55</v>
      </c>
      <c s="24" t="s">
        <v>623</v>
      </c>
      <c s="25" t="s">
        <v>117</v>
      </c>
      <c s="26">
        <v>10.8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624</v>
      </c>
    </row>
    <row r="72" spans="1:5" ht="25.5">
      <c r="A72" s="30" t="s">
        <v>42</v>
      </c>
      <c r="E72" s="31" t="s">
        <v>625</v>
      </c>
    </row>
    <row r="73" spans="1:5" ht="63.75">
      <c r="A73" t="s">
        <v>44</v>
      </c>
      <c r="E73" s="29" t="s">
        <v>127</v>
      </c>
    </row>
    <row r="74" spans="1:16" ht="25.5">
      <c r="A74" s="19" t="s">
        <v>35</v>
      </c>
      <c s="23" t="s">
        <v>167</v>
      </c>
      <c s="23" t="s">
        <v>626</v>
      </c>
      <c s="19" t="s">
        <v>55</v>
      </c>
      <c s="24" t="s">
        <v>627</v>
      </c>
      <c s="25" t="s">
        <v>117</v>
      </c>
      <c s="26">
        <v>137.608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628</v>
      </c>
    </row>
    <row r="76" spans="1:5" ht="76.5">
      <c r="A76" s="30" t="s">
        <v>42</v>
      </c>
      <c r="E76" s="31" t="s">
        <v>629</v>
      </c>
    </row>
    <row r="77" spans="1:5" ht="63.75">
      <c r="A77" t="s">
        <v>44</v>
      </c>
      <c r="E77" s="29" t="s">
        <v>127</v>
      </c>
    </row>
    <row r="78" spans="1:16" ht="25.5">
      <c r="A78" s="19" t="s">
        <v>35</v>
      </c>
      <c s="23" t="s">
        <v>172</v>
      </c>
      <c s="23" t="s">
        <v>630</v>
      </c>
      <c s="19" t="s">
        <v>55</v>
      </c>
      <c s="24" t="s">
        <v>631</v>
      </c>
      <c s="25" t="s">
        <v>117</v>
      </c>
      <c s="26">
        <v>68.804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632</v>
      </c>
    </row>
    <row r="80" spans="1:5" ht="76.5">
      <c r="A80" s="30" t="s">
        <v>42</v>
      </c>
      <c r="E80" s="31" t="s">
        <v>633</v>
      </c>
    </row>
    <row r="81" spans="1:5" ht="63.75">
      <c r="A81" t="s">
        <v>44</v>
      </c>
      <c r="E81" s="29" t="s">
        <v>127</v>
      </c>
    </row>
    <row r="82" spans="1:16" ht="12.75">
      <c r="A82" s="19" t="s">
        <v>35</v>
      </c>
      <c s="23" t="s">
        <v>177</v>
      </c>
      <c s="23" t="s">
        <v>136</v>
      </c>
      <c s="19" t="s">
        <v>55</v>
      </c>
      <c s="24" t="s">
        <v>137</v>
      </c>
      <c s="25" t="s">
        <v>39</v>
      </c>
      <c s="26">
        <v>15.46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25.5">
      <c r="A84" s="30" t="s">
        <v>42</v>
      </c>
      <c r="E84" s="31" t="s">
        <v>634</v>
      </c>
    </row>
    <row r="85" spans="1:5" ht="25.5">
      <c r="A85" t="s">
        <v>44</v>
      </c>
      <c r="E85" s="29" t="s">
        <v>135</v>
      </c>
    </row>
    <row r="86" spans="1:16" ht="12.75">
      <c r="A86" s="19" t="s">
        <v>35</v>
      </c>
      <c s="23" t="s">
        <v>182</v>
      </c>
      <c s="23" t="s">
        <v>635</v>
      </c>
      <c s="19" t="s">
        <v>55</v>
      </c>
      <c s="24" t="s">
        <v>636</v>
      </c>
      <c s="25" t="s">
        <v>637</v>
      </c>
      <c s="26">
        <v>960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12.75">
      <c r="A88" s="30" t="s">
        <v>42</v>
      </c>
      <c r="E88" s="31" t="s">
        <v>638</v>
      </c>
    </row>
    <row r="89" spans="1:5" ht="38.25">
      <c r="A89" t="s">
        <v>44</v>
      </c>
      <c r="E89" s="29" t="s">
        <v>639</v>
      </c>
    </row>
    <row r="90" spans="1:16" ht="12.75">
      <c r="A90" s="19" t="s">
        <v>35</v>
      </c>
      <c s="23" t="s">
        <v>187</v>
      </c>
      <c s="23" t="s">
        <v>640</v>
      </c>
      <c s="19" t="s">
        <v>55</v>
      </c>
      <c s="24" t="s">
        <v>641</v>
      </c>
      <c s="25" t="s">
        <v>39</v>
      </c>
      <c s="26">
        <v>22.5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55</v>
      </c>
    </row>
    <row r="92" spans="1:5" ht="12.75">
      <c r="A92" s="30" t="s">
        <v>42</v>
      </c>
      <c r="E92" s="31" t="s">
        <v>642</v>
      </c>
    </row>
    <row r="93" spans="1:5" ht="38.25">
      <c r="A93" t="s">
        <v>44</v>
      </c>
      <c r="E93" s="29" t="s">
        <v>643</v>
      </c>
    </row>
    <row r="94" spans="1:16" ht="12.75">
      <c r="A94" s="19" t="s">
        <v>35</v>
      </c>
      <c s="23" t="s">
        <v>191</v>
      </c>
      <c s="23" t="s">
        <v>644</v>
      </c>
      <c s="19" t="s">
        <v>55</v>
      </c>
      <c s="24" t="s">
        <v>645</v>
      </c>
      <c s="25" t="s">
        <v>117</v>
      </c>
      <c s="26">
        <v>18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646</v>
      </c>
    </row>
    <row r="96" spans="1:5" ht="12.75">
      <c r="A96" s="30" t="s">
        <v>42</v>
      </c>
      <c r="E96" s="31" t="s">
        <v>647</v>
      </c>
    </row>
    <row r="97" spans="1:5" ht="38.25">
      <c r="A97" t="s">
        <v>44</v>
      </c>
      <c r="E97" s="29" t="s">
        <v>648</v>
      </c>
    </row>
    <row r="98" spans="1:16" ht="12.75">
      <c r="A98" s="19" t="s">
        <v>35</v>
      </c>
      <c s="23" t="s">
        <v>197</v>
      </c>
      <c s="23" t="s">
        <v>649</v>
      </c>
      <c s="19" t="s">
        <v>37</v>
      </c>
      <c s="24" t="s">
        <v>145</v>
      </c>
      <c s="25" t="s">
        <v>117</v>
      </c>
      <c s="26">
        <v>66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55</v>
      </c>
    </row>
    <row r="100" spans="1:5" ht="76.5">
      <c r="A100" s="30" t="s">
        <v>42</v>
      </c>
      <c r="E100" s="31" t="s">
        <v>650</v>
      </c>
    </row>
    <row r="101" spans="1:5" ht="306">
      <c r="A101" t="s">
        <v>44</v>
      </c>
      <c r="E101" s="29" t="s">
        <v>651</v>
      </c>
    </row>
    <row r="102" spans="1:16" ht="12.75">
      <c r="A102" s="19" t="s">
        <v>35</v>
      </c>
      <c s="23" t="s">
        <v>203</v>
      </c>
      <c s="23" t="s">
        <v>649</v>
      </c>
      <c s="19" t="s">
        <v>46</v>
      </c>
      <c s="24" t="s">
        <v>145</v>
      </c>
      <c s="25" t="s">
        <v>117</v>
      </c>
      <c s="26">
        <v>815.827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55</v>
      </c>
    </row>
    <row r="104" spans="1:5" ht="178.5">
      <c r="A104" s="30" t="s">
        <v>42</v>
      </c>
      <c r="E104" s="31" t="s">
        <v>652</v>
      </c>
    </row>
    <row r="105" spans="1:5" ht="306">
      <c r="A105" t="s">
        <v>44</v>
      </c>
      <c r="E105" s="29" t="s">
        <v>651</v>
      </c>
    </row>
    <row r="106" spans="1:16" ht="12.75">
      <c r="A106" s="19" t="s">
        <v>35</v>
      </c>
      <c s="23" t="s">
        <v>209</v>
      </c>
      <c s="23" t="s">
        <v>653</v>
      </c>
      <c s="19" t="s">
        <v>55</v>
      </c>
      <c s="24" t="s">
        <v>654</v>
      </c>
      <c s="25" t="s">
        <v>117</v>
      </c>
      <c s="26">
        <v>43.5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655</v>
      </c>
    </row>
    <row r="108" spans="1:5" ht="63.75">
      <c r="A108" s="30" t="s">
        <v>42</v>
      </c>
      <c r="E108" s="31" t="s">
        <v>656</v>
      </c>
    </row>
    <row r="109" spans="1:5" ht="63.75">
      <c r="A109" t="s">
        <v>44</v>
      </c>
      <c r="E109" s="29" t="s">
        <v>156</v>
      </c>
    </row>
    <row r="110" spans="1:16" ht="12.75">
      <c r="A110" s="19" t="s">
        <v>35</v>
      </c>
      <c s="23" t="s">
        <v>211</v>
      </c>
      <c s="23" t="s">
        <v>657</v>
      </c>
      <c s="19" t="s">
        <v>55</v>
      </c>
      <c s="24" t="s">
        <v>658</v>
      </c>
      <c s="25" t="s">
        <v>117</v>
      </c>
      <c s="26">
        <v>628.42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659</v>
      </c>
    </row>
    <row r="112" spans="1:5" ht="89.25">
      <c r="A112" s="30" t="s">
        <v>42</v>
      </c>
      <c r="E112" s="31" t="s">
        <v>660</v>
      </c>
    </row>
    <row r="113" spans="1:5" ht="318.75">
      <c r="A113" t="s">
        <v>44</v>
      </c>
      <c r="E113" s="29" t="s">
        <v>661</v>
      </c>
    </row>
    <row r="114" spans="1:16" ht="12.75">
      <c r="A114" s="19" t="s">
        <v>35</v>
      </c>
      <c s="23" t="s">
        <v>217</v>
      </c>
      <c s="23" t="s">
        <v>662</v>
      </c>
      <c s="19" t="s">
        <v>55</v>
      </c>
      <c s="24" t="s">
        <v>159</v>
      </c>
      <c s="25" t="s">
        <v>117</v>
      </c>
      <c s="26">
        <v>10.865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659</v>
      </c>
    </row>
    <row r="116" spans="1:5" ht="89.25">
      <c r="A116" s="30" t="s">
        <v>42</v>
      </c>
      <c r="E116" s="31" t="s">
        <v>663</v>
      </c>
    </row>
    <row r="117" spans="1:5" ht="318.75">
      <c r="A117" t="s">
        <v>44</v>
      </c>
      <c r="E117" s="29" t="s">
        <v>661</v>
      </c>
    </row>
    <row r="118" spans="1:16" ht="12.75">
      <c r="A118" s="19" t="s">
        <v>35</v>
      </c>
      <c s="23" t="s">
        <v>222</v>
      </c>
      <c s="23" t="s">
        <v>163</v>
      </c>
      <c s="19" t="s">
        <v>55</v>
      </c>
      <c s="24" t="s">
        <v>164</v>
      </c>
      <c s="25" t="s">
        <v>117</v>
      </c>
      <c s="26">
        <v>700.785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664</v>
      </c>
    </row>
    <row r="120" spans="1:5" ht="114.75">
      <c r="A120" s="30" t="s">
        <v>42</v>
      </c>
      <c r="E120" s="31" t="s">
        <v>665</v>
      </c>
    </row>
    <row r="121" spans="1:5" ht="191.25">
      <c r="A121" t="s">
        <v>44</v>
      </c>
      <c r="E121" s="29" t="s">
        <v>666</v>
      </c>
    </row>
    <row r="122" spans="1:16" ht="12.75">
      <c r="A122" s="19" t="s">
        <v>35</v>
      </c>
      <c s="23" t="s">
        <v>227</v>
      </c>
      <c s="23" t="s">
        <v>536</v>
      </c>
      <c s="19" t="s">
        <v>55</v>
      </c>
      <c s="24" t="s">
        <v>537</v>
      </c>
      <c s="25" t="s">
        <v>117</v>
      </c>
      <c s="26">
        <v>48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55</v>
      </c>
    </row>
    <row r="124" spans="1:5" ht="25.5">
      <c r="A124" s="30" t="s">
        <v>42</v>
      </c>
      <c r="E124" s="31" t="s">
        <v>667</v>
      </c>
    </row>
    <row r="125" spans="1:5" ht="229.5">
      <c r="A125" t="s">
        <v>44</v>
      </c>
      <c r="E125" s="29" t="s">
        <v>668</v>
      </c>
    </row>
    <row r="126" spans="1:16" ht="12.75">
      <c r="A126" s="19" t="s">
        <v>35</v>
      </c>
      <c s="23" t="s">
        <v>232</v>
      </c>
      <c s="23" t="s">
        <v>173</v>
      </c>
      <c s="19" t="s">
        <v>55</v>
      </c>
      <c s="24" t="s">
        <v>174</v>
      </c>
      <c s="25" t="s">
        <v>117</v>
      </c>
      <c s="26">
        <v>166.237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55</v>
      </c>
    </row>
    <row r="128" spans="1:5" ht="25.5">
      <c r="A128" s="30" t="s">
        <v>42</v>
      </c>
      <c r="E128" s="31" t="s">
        <v>669</v>
      </c>
    </row>
    <row r="129" spans="1:5" ht="293.25">
      <c r="A129" t="s">
        <v>44</v>
      </c>
      <c r="E129" s="29" t="s">
        <v>670</v>
      </c>
    </row>
    <row r="130" spans="1:16" ht="12.75">
      <c r="A130" s="19" t="s">
        <v>35</v>
      </c>
      <c s="23" t="s">
        <v>234</v>
      </c>
      <c s="23" t="s">
        <v>178</v>
      </c>
      <c s="19" t="s">
        <v>55</v>
      </c>
      <c s="24" t="s">
        <v>179</v>
      </c>
      <c s="25" t="s">
        <v>107</v>
      </c>
      <c s="26">
        <v>671.371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55</v>
      </c>
    </row>
    <row r="132" spans="1:5" ht="140.25">
      <c r="A132" s="30" t="s">
        <v>42</v>
      </c>
      <c r="E132" s="31" t="s">
        <v>671</v>
      </c>
    </row>
    <row r="133" spans="1:5" ht="25.5">
      <c r="A133" t="s">
        <v>44</v>
      </c>
      <c r="E133" s="29" t="s">
        <v>181</v>
      </c>
    </row>
    <row r="134" spans="1:16" ht="12.75">
      <c r="A134" s="19" t="s">
        <v>35</v>
      </c>
      <c s="23" t="s">
        <v>241</v>
      </c>
      <c s="23" t="s">
        <v>672</v>
      </c>
      <c s="19" t="s">
        <v>55</v>
      </c>
      <c s="24" t="s">
        <v>673</v>
      </c>
      <c s="25" t="s">
        <v>107</v>
      </c>
      <c s="26">
        <v>120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55</v>
      </c>
    </row>
    <row r="136" spans="1:5" ht="25.5">
      <c r="A136" s="30" t="s">
        <v>42</v>
      </c>
      <c r="E136" s="31" t="s">
        <v>674</v>
      </c>
    </row>
    <row r="137" spans="1:5" ht="12.75">
      <c r="A137" t="s">
        <v>44</v>
      </c>
      <c r="E137" s="29" t="s">
        <v>675</v>
      </c>
    </row>
    <row r="138" spans="1:16" ht="12.75">
      <c r="A138" s="19" t="s">
        <v>35</v>
      </c>
      <c s="23" t="s">
        <v>246</v>
      </c>
      <c s="23" t="s">
        <v>676</v>
      </c>
      <c s="19" t="s">
        <v>55</v>
      </c>
      <c s="24" t="s">
        <v>677</v>
      </c>
      <c s="25" t="s">
        <v>107</v>
      </c>
      <c s="26">
        <v>120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678</v>
      </c>
    </row>
    <row r="140" spans="1:5" ht="12.75">
      <c r="A140" s="30" t="s">
        <v>42</v>
      </c>
      <c r="E140" s="31" t="s">
        <v>679</v>
      </c>
    </row>
    <row r="141" spans="1:5" ht="38.25">
      <c r="A141" t="s">
        <v>44</v>
      </c>
      <c r="E141" s="29" t="s">
        <v>680</v>
      </c>
    </row>
    <row r="142" spans="1:16" ht="12.75">
      <c r="A142" s="19" t="s">
        <v>35</v>
      </c>
      <c s="23" t="s">
        <v>251</v>
      </c>
      <c s="23" t="s">
        <v>681</v>
      </c>
      <c s="19" t="s">
        <v>55</v>
      </c>
      <c s="24" t="s">
        <v>682</v>
      </c>
      <c s="25" t="s">
        <v>107</v>
      </c>
      <c s="26">
        <v>120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55</v>
      </c>
    </row>
    <row r="144" spans="1:5" ht="12.75">
      <c r="A144" s="30" t="s">
        <v>42</v>
      </c>
      <c r="E144" s="31" t="s">
        <v>679</v>
      </c>
    </row>
    <row r="145" spans="1:5" ht="25.5">
      <c r="A145" t="s">
        <v>44</v>
      </c>
      <c r="E145" s="29" t="s">
        <v>683</v>
      </c>
    </row>
    <row r="146" spans="1:18" ht="12.75" customHeight="1">
      <c r="A146" s="5" t="s">
        <v>33</v>
      </c>
      <c s="5"/>
      <c s="35" t="s">
        <v>13</v>
      </c>
      <c s="5"/>
      <c s="21" t="s">
        <v>196</v>
      </c>
      <c s="5"/>
      <c s="5"/>
      <c s="5"/>
      <c s="36">
        <f>0+Q146</f>
      </c>
      <c r="O146">
        <f>0+R146</f>
      </c>
      <c r="Q146">
        <f>0+I147+I151+I155+I159+I163+I167+I171+I175+I179</f>
      </c>
      <c>
        <f>0+O147+O151+O155+O159+O163+O167+O171+O175+O179</f>
      </c>
    </row>
    <row r="147" spans="1:16" ht="12.75">
      <c r="A147" s="19" t="s">
        <v>35</v>
      </c>
      <c s="23" t="s">
        <v>256</v>
      </c>
      <c s="23" t="s">
        <v>198</v>
      </c>
      <c s="19" t="s">
        <v>55</v>
      </c>
      <c s="24" t="s">
        <v>199</v>
      </c>
      <c s="25" t="s">
        <v>39</v>
      </c>
      <c s="26">
        <v>25.56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55</v>
      </c>
    </row>
    <row r="149" spans="1:5" ht="12.75">
      <c r="A149" s="30" t="s">
        <v>42</v>
      </c>
      <c r="E149" s="31" t="s">
        <v>684</v>
      </c>
    </row>
    <row r="150" spans="1:5" ht="165.75">
      <c r="A150" t="s">
        <v>44</v>
      </c>
      <c r="E150" s="29" t="s">
        <v>202</v>
      </c>
    </row>
    <row r="151" spans="1:16" ht="12.75">
      <c r="A151" s="19" t="s">
        <v>35</v>
      </c>
      <c s="23" t="s">
        <v>259</v>
      </c>
      <c s="23" t="s">
        <v>685</v>
      </c>
      <c s="19" t="s">
        <v>55</v>
      </c>
      <c s="24" t="s">
        <v>686</v>
      </c>
      <c s="25" t="s">
        <v>117</v>
      </c>
      <c s="26">
        <v>2.3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55</v>
      </c>
    </row>
    <row r="153" spans="1:5" ht="25.5">
      <c r="A153" s="30" t="s">
        <v>42</v>
      </c>
      <c r="E153" s="31" t="s">
        <v>687</v>
      </c>
    </row>
    <row r="154" spans="1:5" ht="51">
      <c r="A154" t="s">
        <v>44</v>
      </c>
      <c r="E154" s="29" t="s">
        <v>688</v>
      </c>
    </row>
    <row r="155" spans="1:16" ht="12.75">
      <c r="A155" s="19" t="s">
        <v>35</v>
      </c>
      <c s="23" t="s">
        <v>265</v>
      </c>
      <c s="23" t="s">
        <v>689</v>
      </c>
      <c s="19" t="s">
        <v>55</v>
      </c>
      <c s="24" t="s">
        <v>690</v>
      </c>
      <c s="25" t="s">
        <v>117</v>
      </c>
      <c s="26">
        <v>25.434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691</v>
      </c>
    </row>
    <row r="157" spans="1:5" ht="12.75">
      <c r="A157" s="30" t="s">
        <v>42</v>
      </c>
      <c r="E157" s="31" t="s">
        <v>692</v>
      </c>
    </row>
    <row r="158" spans="1:5" ht="409.5">
      <c r="A158" t="s">
        <v>44</v>
      </c>
      <c r="E158" s="29" t="s">
        <v>693</v>
      </c>
    </row>
    <row r="159" spans="1:16" ht="12.75">
      <c r="A159" s="19" t="s">
        <v>35</v>
      </c>
      <c s="23" t="s">
        <v>271</v>
      </c>
      <c s="23" t="s">
        <v>694</v>
      </c>
      <c s="19" t="s">
        <v>55</v>
      </c>
      <c s="24" t="s">
        <v>695</v>
      </c>
      <c s="25" t="s">
        <v>97</v>
      </c>
      <c s="26">
        <v>3.815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55</v>
      </c>
    </row>
    <row r="161" spans="1:5" ht="12.75">
      <c r="A161" s="30" t="s">
        <v>42</v>
      </c>
      <c r="E161" s="31" t="s">
        <v>696</v>
      </c>
    </row>
    <row r="162" spans="1:5" ht="267.75">
      <c r="A162" t="s">
        <v>44</v>
      </c>
      <c r="E162" s="29" t="s">
        <v>697</v>
      </c>
    </row>
    <row r="163" spans="1:16" ht="12.75">
      <c r="A163" s="19" t="s">
        <v>35</v>
      </c>
      <c s="23" t="s">
        <v>277</v>
      </c>
      <c s="23" t="s">
        <v>698</v>
      </c>
      <c s="19" t="s">
        <v>55</v>
      </c>
      <c s="24" t="s">
        <v>699</v>
      </c>
      <c s="25" t="s">
        <v>117</v>
      </c>
      <c s="26">
        <v>9.648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38.25">
      <c r="A164" s="28" t="s">
        <v>40</v>
      </c>
      <c r="E164" s="29" t="s">
        <v>700</v>
      </c>
    </row>
    <row r="165" spans="1:5" ht="12.75">
      <c r="A165" s="30" t="s">
        <v>42</v>
      </c>
      <c r="E165" s="31" t="s">
        <v>701</v>
      </c>
    </row>
    <row r="166" spans="1:5" ht="25.5">
      <c r="A166" t="s">
        <v>44</v>
      </c>
      <c r="E166" s="29" t="s">
        <v>702</v>
      </c>
    </row>
    <row r="167" spans="1:16" ht="12.75">
      <c r="A167" s="19" t="s">
        <v>35</v>
      </c>
      <c s="23" t="s">
        <v>282</v>
      </c>
      <c s="23" t="s">
        <v>703</v>
      </c>
      <c s="19" t="s">
        <v>55</v>
      </c>
      <c s="24" t="s">
        <v>704</v>
      </c>
      <c s="25" t="s">
        <v>39</v>
      </c>
      <c s="26">
        <v>10.8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55</v>
      </c>
    </row>
    <row r="169" spans="1:5" ht="25.5">
      <c r="A169" s="30" t="s">
        <v>42</v>
      </c>
      <c r="E169" s="31" t="s">
        <v>705</v>
      </c>
    </row>
    <row r="170" spans="1:5" ht="63.75">
      <c r="A170" t="s">
        <v>44</v>
      </c>
      <c r="E170" s="29" t="s">
        <v>706</v>
      </c>
    </row>
    <row r="171" spans="1:16" ht="12.75">
      <c r="A171" s="19" t="s">
        <v>35</v>
      </c>
      <c s="23" t="s">
        <v>287</v>
      </c>
      <c s="23" t="s">
        <v>707</v>
      </c>
      <c s="19" t="s">
        <v>55</v>
      </c>
      <c s="24" t="s">
        <v>708</v>
      </c>
      <c s="25" t="s">
        <v>39</v>
      </c>
      <c s="26">
        <v>40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55</v>
      </c>
    </row>
    <row r="173" spans="1:5" ht="12.75">
      <c r="A173" s="30" t="s">
        <v>42</v>
      </c>
      <c r="E173" s="31" t="s">
        <v>709</v>
      </c>
    </row>
    <row r="174" spans="1:5" ht="191.25">
      <c r="A174" t="s">
        <v>44</v>
      </c>
      <c r="E174" s="29" t="s">
        <v>710</v>
      </c>
    </row>
    <row r="175" spans="1:16" ht="12.75">
      <c r="A175" s="19" t="s">
        <v>35</v>
      </c>
      <c s="23" t="s">
        <v>293</v>
      </c>
      <c s="23" t="s">
        <v>711</v>
      </c>
      <c s="19" t="s">
        <v>55</v>
      </c>
      <c s="24" t="s">
        <v>712</v>
      </c>
      <c s="25" t="s">
        <v>107</v>
      </c>
      <c s="26">
        <v>167.56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55</v>
      </c>
    </row>
    <row r="177" spans="1:5" ht="51">
      <c r="A177" s="30" t="s">
        <v>42</v>
      </c>
      <c r="E177" s="31" t="s">
        <v>713</v>
      </c>
    </row>
    <row r="178" spans="1:5" ht="102">
      <c r="A178" t="s">
        <v>44</v>
      </c>
      <c r="E178" s="29" t="s">
        <v>714</v>
      </c>
    </row>
    <row r="179" spans="1:16" ht="12.75">
      <c r="A179" s="19" t="s">
        <v>35</v>
      </c>
      <c s="23" t="s">
        <v>299</v>
      </c>
      <c s="23" t="s">
        <v>715</v>
      </c>
      <c s="19" t="s">
        <v>55</v>
      </c>
      <c s="24" t="s">
        <v>716</v>
      </c>
      <c s="25" t="s">
        <v>107</v>
      </c>
      <c s="26">
        <v>83.78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717</v>
      </c>
    </row>
    <row r="181" spans="1:5" ht="38.25">
      <c r="A181" s="30" t="s">
        <v>42</v>
      </c>
      <c r="E181" s="31" t="s">
        <v>718</v>
      </c>
    </row>
    <row r="182" spans="1:5" ht="102">
      <c r="A182" t="s">
        <v>44</v>
      </c>
      <c r="E182" s="29" t="s">
        <v>719</v>
      </c>
    </row>
    <row r="183" spans="1:18" ht="12.75" customHeight="1">
      <c r="A183" s="5" t="s">
        <v>33</v>
      </c>
      <c s="5"/>
      <c s="35" t="s">
        <v>12</v>
      </c>
      <c s="5"/>
      <c s="21" t="s">
        <v>720</v>
      </c>
      <c s="5"/>
      <c s="5"/>
      <c s="5"/>
      <c s="36">
        <f>0+Q183</f>
      </c>
      <c r="O183">
        <f>0+R183</f>
      </c>
      <c r="Q183">
        <f>0+I184+I188+I192+I196+I200</f>
      </c>
      <c>
        <f>0+O184+O188+O192+O196+O200</f>
      </c>
    </row>
    <row r="184" spans="1:16" ht="12.75">
      <c r="A184" s="19" t="s">
        <v>35</v>
      </c>
      <c s="23" t="s">
        <v>304</v>
      </c>
      <c s="23" t="s">
        <v>721</v>
      </c>
      <c s="19" t="s">
        <v>55</v>
      </c>
      <c s="24" t="s">
        <v>722</v>
      </c>
      <c s="25" t="s">
        <v>723</v>
      </c>
      <c s="26">
        <v>324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724</v>
      </c>
    </row>
    <row r="186" spans="1:5" ht="12.75">
      <c r="A186" s="30" t="s">
        <v>42</v>
      </c>
      <c r="E186" s="31" t="s">
        <v>725</v>
      </c>
    </row>
    <row r="187" spans="1:5" ht="25.5">
      <c r="A187" t="s">
        <v>44</v>
      </c>
      <c r="E187" s="29" t="s">
        <v>726</v>
      </c>
    </row>
    <row r="188" spans="1:16" ht="12.75">
      <c r="A188" s="19" t="s">
        <v>35</v>
      </c>
      <c s="23" t="s">
        <v>309</v>
      </c>
      <c s="23" t="s">
        <v>727</v>
      </c>
      <c s="19" t="s">
        <v>55</v>
      </c>
      <c s="24" t="s">
        <v>728</v>
      </c>
      <c s="25" t="s">
        <v>117</v>
      </c>
      <c s="26">
        <v>7.247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729</v>
      </c>
    </row>
    <row r="190" spans="1:5" ht="89.25">
      <c r="A190" s="30" t="s">
        <v>42</v>
      </c>
      <c r="E190" s="31" t="s">
        <v>730</v>
      </c>
    </row>
    <row r="191" spans="1:5" ht="382.5">
      <c r="A191" t="s">
        <v>44</v>
      </c>
      <c r="E191" s="29" t="s">
        <v>731</v>
      </c>
    </row>
    <row r="192" spans="1:16" ht="12.75">
      <c r="A192" s="19" t="s">
        <v>35</v>
      </c>
      <c s="23" t="s">
        <v>314</v>
      </c>
      <c s="23" t="s">
        <v>732</v>
      </c>
      <c s="19" t="s">
        <v>55</v>
      </c>
      <c s="24" t="s">
        <v>733</v>
      </c>
      <c s="25" t="s">
        <v>97</v>
      </c>
      <c s="26">
        <v>1.304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55</v>
      </c>
    </row>
    <row r="194" spans="1:5" ht="12.75">
      <c r="A194" s="30" t="s">
        <v>42</v>
      </c>
      <c r="E194" s="31" t="s">
        <v>734</v>
      </c>
    </row>
    <row r="195" spans="1:5" ht="242.25">
      <c r="A195" t="s">
        <v>44</v>
      </c>
      <c r="E195" s="29" t="s">
        <v>735</v>
      </c>
    </row>
    <row r="196" spans="1:16" ht="12.75">
      <c r="A196" s="19" t="s">
        <v>35</v>
      </c>
      <c s="23" t="s">
        <v>317</v>
      </c>
      <c s="23" t="s">
        <v>736</v>
      </c>
      <c s="19" t="s">
        <v>55</v>
      </c>
      <c s="24" t="s">
        <v>737</v>
      </c>
      <c s="25" t="s">
        <v>117</v>
      </c>
      <c s="26">
        <v>63.749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738</v>
      </c>
    </row>
    <row r="198" spans="1:5" ht="127.5">
      <c r="A198" s="30" t="s">
        <v>42</v>
      </c>
      <c r="E198" s="31" t="s">
        <v>739</v>
      </c>
    </row>
    <row r="199" spans="1:5" ht="369.75">
      <c r="A199" t="s">
        <v>44</v>
      </c>
      <c r="E199" s="29" t="s">
        <v>368</v>
      </c>
    </row>
    <row r="200" spans="1:16" ht="12.75">
      <c r="A200" s="19" t="s">
        <v>35</v>
      </c>
      <c s="23" t="s">
        <v>323</v>
      </c>
      <c s="23" t="s">
        <v>740</v>
      </c>
      <c s="19" t="s">
        <v>55</v>
      </c>
      <c s="24" t="s">
        <v>741</v>
      </c>
      <c s="25" t="s">
        <v>97</v>
      </c>
      <c s="26">
        <v>9.562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55</v>
      </c>
    </row>
    <row r="202" spans="1:5" ht="12.75">
      <c r="A202" s="30" t="s">
        <v>42</v>
      </c>
      <c r="E202" s="31" t="s">
        <v>742</v>
      </c>
    </row>
    <row r="203" spans="1:5" ht="267.75">
      <c r="A203" t="s">
        <v>44</v>
      </c>
      <c r="E203" s="29" t="s">
        <v>743</v>
      </c>
    </row>
    <row r="204" spans="1:18" ht="12.75" customHeight="1">
      <c r="A204" s="5" t="s">
        <v>33</v>
      </c>
      <c s="5"/>
      <c s="35" t="s">
        <v>23</v>
      </c>
      <c s="5"/>
      <c s="21" t="s">
        <v>221</v>
      </c>
      <c s="5"/>
      <c s="5"/>
      <c s="5"/>
      <c s="36">
        <f>0+Q204</f>
      </c>
      <c r="O204">
        <f>0+R204</f>
      </c>
      <c r="Q204">
        <f>0+I205+I209+I213+I217+I221+I225+I229+I233+I237</f>
      </c>
      <c>
        <f>0+O205+O209+O213+O217+O221+O225+O229+O233+O237</f>
      </c>
    </row>
    <row r="205" spans="1:16" ht="12.75">
      <c r="A205" s="19" t="s">
        <v>35</v>
      </c>
      <c s="23" t="s">
        <v>329</v>
      </c>
      <c s="23" t="s">
        <v>744</v>
      </c>
      <c s="19" t="s">
        <v>55</v>
      </c>
      <c s="24" t="s">
        <v>745</v>
      </c>
      <c s="25" t="s">
        <v>117</v>
      </c>
      <c s="26">
        <v>26.374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746</v>
      </c>
    </row>
    <row r="207" spans="1:5" ht="51">
      <c r="A207" s="30" t="s">
        <v>42</v>
      </c>
      <c r="E207" s="31" t="s">
        <v>747</v>
      </c>
    </row>
    <row r="208" spans="1:5" ht="369.75">
      <c r="A208" t="s">
        <v>44</v>
      </c>
      <c r="E208" s="29" t="s">
        <v>368</v>
      </c>
    </row>
    <row r="209" spans="1:16" ht="12.75">
      <c r="A209" s="19" t="s">
        <v>35</v>
      </c>
      <c s="23" t="s">
        <v>336</v>
      </c>
      <c s="23" t="s">
        <v>748</v>
      </c>
      <c s="19" t="s">
        <v>55</v>
      </c>
      <c s="24" t="s">
        <v>749</v>
      </c>
      <c s="25" t="s">
        <v>97</v>
      </c>
      <c s="26">
        <v>5.011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55</v>
      </c>
    </row>
    <row r="211" spans="1:5" ht="12.75">
      <c r="A211" s="30" t="s">
        <v>42</v>
      </c>
      <c r="E211" s="31" t="s">
        <v>750</v>
      </c>
    </row>
    <row r="212" spans="1:5" ht="267.75">
      <c r="A212" t="s">
        <v>44</v>
      </c>
      <c r="E212" s="29" t="s">
        <v>751</v>
      </c>
    </row>
    <row r="213" spans="1:16" ht="12.75">
      <c r="A213" s="19" t="s">
        <v>35</v>
      </c>
      <c s="23" t="s">
        <v>342</v>
      </c>
      <c s="23" t="s">
        <v>752</v>
      </c>
      <c s="19" t="s">
        <v>55</v>
      </c>
      <c s="24" t="s">
        <v>753</v>
      </c>
      <c s="25" t="s">
        <v>117</v>
      </c>
      <c s="26">
        <v>9.202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754</v>
      </c>
    </row>
    <row r="215" spans="1:5" ht="25.5">
      <c r="A215" s="30" t="s">
        <v>42</v>
      </c>
      <c r="E215" s="31" t="s">
        <v>755</v>
      </c>
    </row>
    <row r="216" spans="1:5" ht="369.75">
      <c r="A216" t="s">
        <v>44</v>
      </c>
      <c r="E216" s="29" t="s">
        <v>368</v>
      </c>
    </row>
    <row r="217" spans="1:16" ht="12.75">
      <c r="A217" s="19" t="s">
        <v>35</v>
      </c>
      <c s="23" t="s">
        <v>346</v>
      </c>
      <c s="23" t="s">
        <v>547</v>
      </c>
      <c s="19" t="s">
        <v>55</v>
      </c>
      <c s="24" t="s">
        <v>548</v>
      </c>
      <c s="25" t="s">
        <v>117</v>
      </c>
      <c s="26">
        <v>32.332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756</v>
      </c>
    </row>
    <row r="219" spans="1:5" ht="216.75">
      <c r="A219" s="30" t="s">
        <v>42</v>
      </c>
      <c r="E219" s="31" t="s">
        <v>757</v>
      </c>
    </row>
    <row r="220" spans="1:5" ht="369.75">
      <c r="A220" t="s">
        <v>44</v>
      </c>
      <c r="E220" s="29" t="s">
        <v>368</v>
      </c>
    </row>
    <row r="221" spans="1:16" ht="12.75">
      <c r="A221" s="19" t="s">
        <v>35</v>
      </c>
      <c s="23" t="s">
        <v>352</v>
      </c>
      <c s="23" t="s">
        <v>758</v>
      </c>
      <c s="19" t="s">
        <v>55</v>
      </c>
      <c s="24" t="s">
        <v>759</v>
      </c>
      <c s="25" t="s">
        <v>117</v>
      </c>
      <c s="26">
        <v>44.826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55</v>
      </c>
    </row>
    <row r="223" spans="1:5" ht="51">
      <c r="A223" s="30" t="s">
        <v>42</v>
      </c>
      <c r="E223" s="31" t="s">
        <v>760</v>
      </c>
    </row>
    <row r="224" spans="1:5" ht="25.5">
      <c r="A224" t="s">
        <v>44</v>
      </c>
      <c r="E224" s="29" t="s">
        <v>761</v>
      </c>
    </row>
    <row r="225" spans="1:16" ht="12.75">
      <c r="A225" s="19" t="s">
        <v>35</v>
      </c>
      <c s="23" t="s">
        <v>358</v>
      </c>
      <c s="23" t="s">
        <v>762</v>
      </c>
      <c s="19" t="s">
        <v>55</v>
      </c>
      <c s="24" t="s">
        <v>763</v>
      </c>
      <c s="25" t="s">
        <v>117</v>
      </c>
      <c s="26">
        <v>0.02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764</v>
      </c>
    </row>
    <row r="227" spans="1:5" ht="25.5">
      <c r="A227" s="30" t="s">
        <v>42</v>
      </c>
      <c r="E227" s="31" t="s">
        <v>765</v>
      </c>
    </row>
    <row r="228" spans="1:5" ht="38.25">
      <c r="A228" t="s">
        <v>44</v>
      </c>
      <c r="E228" s="29" t="s">
        <v>766</v>
      </c>
    </row>
    <row r="229" spans="1:16" ht="25.5">
      <c r="A229" s="19" t="s">
        <v>35</v>
      </c>
      <c s="23" t="s">
        <v>364</v>
      </c>
      <c s="23" t="s">
        <v>767</v>
      </c>
      <c s="19" t="s">
        <v>55</v>
      </c>
      <c s="24" t="s">
        <v>768</v>
      </c>
      <c s="25" t="s">
        <v>117</v>
      </c>
      <c s="26">
        <v>128.855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55</v>
      </c>
    </row>
    <row r="231" spans="1:5" ht="102">
      <c r="A231" s="30" t="s">
        <v>42</v>
      </c>
      <c r="E231" s="31" t="s">
        <v>769</v>
      </c>
    </row>
    <row r="232" spans="1:5" ht="38.25">
      <c r="A232" t="s">
        <v>44</v>
      </c>
      <c r="E232" s="29" t="s">
        <v>208</v>
      </c>
    </row>
    <row r="233" spans="1:16" ht="12.75">
      <c r="A233" s="19" t="s">
        <v>35</v>
      </c>
      <c s="23" t="s">
        <v>370</v>
      </c>
      <c s="23" t="s">
        <v>770</v>
      </c>
      <c s="19" t="s">
        <v>55</v>
      </c>
      <c s="24" t="s">
        <v>771</v>
      </c>
      <c s="25" t="s">
        <v>117</v>
      </c>
      <c s="26">
        <v>10.865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756</v>
      </c>
    </row>
    <row r="235" spans="1:5" ht="89.25">
      <c r="A235" s="30" t="s">
        <v>42</v>
      </c>
      <c r="E235" s="31" t="s">
        <v>772</v>
      </c>
    </row>
    <row r="236" spans="1:5" ht="293.25">
      <c r="A236" t="s">
        <v>44</v>
      </c>
      <c r="E236" s="29" t="s">
        <v>773</v>
      </c>
    </row>
    <row r="237" spans="1:16" ht="12.75">
      <c r="A237" s="19" t="s">
        <v>35</v>
      </c>
      <c s="23" t="s">
        <v>376</v>
      </c>
      <c s="23" t="s">
        <v>554</v>
      </c>
      <c s="19" t="s">
        <v>55</v>
      </c>
      <c s="24" t="s">
        <v>555</v>
      </c>
      <c s="25" t="s">
        <v>117</v>
      </c>
      <c s="26">
        <v>31.716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55</v>
      </c>
    </row>
    <row r="239" spans="1:5" ht="140.25">
      <c r="A239" s="30" t="s">
        <v>42</v>
      </c>
      <c r="E239" s="31" t="s">
        <v>774</v>
      </c>
    </row>
    <row r="240" spans="1:5" ht="102">
      <c r="A240" t="s">
        <v>44</v>
      </c>
      <c r="E240" s="29" t="s">
        <v>558</v>
      </c>
    </row>
    <row r="241" spans="1:18" ht="12.75" customHeight="1">
      <c r="A241" s="5" t="s">
        <v>33</v>
      </c>
      <c s="5"/>
      <c s="35" t="s">
        <v>25</v>
      </c>
      <c s="5"/>
      <c s="21" t="s">
        <v>240</v>
      </c>
      <c s="5"/>
      <c s="5"/>
      <c s="5"/>
      <c s="36">
        <f>0+Q241</f>
      </c>
      <c r="O241">
        <f>0+R241</f>
      </c>
      <c r="Q241">
        <f>0+I242+I246+I250+I254+I258+I262+I266+I270+I274+I278</f>
      </c>
      <c>
        <f>0+O242+O246+O250+O254+O258+O262+O266+O270+O274+O278</f>
      </c>
    </row>
    <row r="242" spans="1:16" ht="12.75">
      <c r="A242" s="19" t="s">
        <v>35</v>
      </c>
      <c s="23" t="s">
        <v>379</v>
      </c>
      <c s="23" t="s">
        <v>775</v>
      </c>
      <c s="19" t="s">
        <v>55</v>
      </c>
      <c s="24" t="s">
        <v>776</v>
      </c>
      <c s="25" t="s">
        <v>117</v>
      </c>
      <c s="26">
        <v>171.857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777</v>
      </c>
    </row>
    <row r="244" spans="1:5" ht="76.5">
      <c r="A244" s="30" t="s">
        <v>42</v>
      </c>
      <c r="E244" s="31" t="s">
        <v>778</v>
      </c>
    </row>
    <row r="245" spans="1:5" ht="51">
      <c r="A245" t="s">
        <v>44</v>
      </c>
      <c r="E245" s="29" t="s">
        <v>245</v>
      </c>
    </row>
    <row r="246" spans="1:16" ht="12.75">
      <c r="A246" s="19" t="s">
        <v>35</v>
      </c>
      <c s="23" t="s">
        <v>385</v>
      </c>
      <c s="23" t="s">
        <v>779</v>
      </c>
      <c s="19" t="s">
        <v>55</v>
      </c>
      <c s="24" t="s">
        <v>780</v>
      </c>
      <c s="25" t="s">
        <v>117</v>
      </c>
      <c s="26">
        <v>7.609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55</v>
      </c>
    </row>
    <row r="248" spans="1:5" ht="25.5">
      <c r="A248" s="30" t="s">
        <v>42</v>
      </c>
      <c r="E248" s="31" t="s">
        <v>781</v>
      </c>
    </row>
    <row r="249" spans="1:5" ht="38.25">
      <c r="A249" t="s">
        <v>44</v>
      </c>
      <c r="E249" s="29" t="s">
        <v>270</v>
      </c>
    </row>
    <row r="250" spans="1:16" ht="12.75">
      <c r="A250" s="19" t="s">
        <v>35</v>
      </c>
      <c s="23" t="s">
        <v>390</v>
      </c>
      <c s="23" t="s">
        <v>782</v>
      </c>
      <c s="19" t="s">
        <v>55</v>
      </c>
      <c s="24" t="s">
        <v>783</v>
      </c>
      <c s="25" t="s">
        <v>107</v>
      </c>
      <c s="26">
        <v>52.84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55</v>
      </c>
    </row>
    <row r="252" spans="1:5" ht="12.75">
      <c r="A252" s="30" t="s">
        <v>42</v>
      </c>
      <c r="E252" s="31" t="s">
        <v>784</v>
      </c>
    </row>
    <row r="253" spans="1:5" ht="102">
      <c r="A253" t="s">
        <v>44</v>
      </c>
      <c r="E253" s="29" t="s">
        <v>785</v>
      </c>
    </row>
    <row r="254" spans="1:16" ht="12.75">
      <c r="A254" s="19" t="s">
        <v>35</v>
      </c>
      <c s="23" t="s">
        <v>396</v>
      </c>
      <c s="23" t="s">
        <v>272</v>
      </c>
      <c s="19" t="s">
        <v>55</v>
      </c>
      <c s="24" t="s">
        <v>273</v>
      </c>
      <c s="25" t="s">
        <v>107</v>
      </c>
      <c s="26">
        <v>423.553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55</v>
      </c>
    </row>
    <row r="256" spans="1:5" ht="76.5">
      <c r="A256" s="30" t="s">
        <v>42</v>
      </c>
      <c r="E256" s="31" t="s">
        <v>786</v>
      </c>
    </row>
    <row r="257" spans="1:5" ht="51">
      <c r="A257" t="s">
        <v>44</v>
      </c>
      <c r="E257" s="29" t="s">
        <v>276</v>
      </c>
    </row>
    <row r="258" spans="1:16" ht="12.75">
      <c r="A258" s="19" t="s">
        <v>35</v>
      </c>
      <c s="23" t="s">
        <v>401</v>
      </c>
      <c s="23" t="s">
        <v>278</v>
      </c>
      <c s="19" t="s">
        <v>55</v>
      </c>
      <c s="24" t="s">
        <v>279</v>
      </c>
      <c s="25" t="s">
        <v>107</v>
      </c>
      <c s="26">
        <v>882.648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55</v>
      </c>
    </row>
    <row r="260" spans="1:5" ht="153">
      <c r="A260" s="30" t="s">
        <v>42</v>
      </c>
      <c r="E260" s="31" t="s">
        <v>787</v>
      </c>
    </row>
    <row r="261" spans="1:5" ht="51">
      <c r="A261" t="s">
        <v>44</v>
      </c>
      <c r="E261" s="29" t="s">
        <v>276</v>
      </c>
    </row>
    <row r="262" spans="1:16" ht="12.75">
      <c r="A262" s="19" t="s">
        <v>35</v>
      </c>
      <c s="23" t="s">
        <v>407</v>
      </c>
      <c s="23" t="s">
        <v>788</v>
      </c>
      <c s="19" t="s">
        <v>55</v>
      </c>
      <c s="24" t="s">
        <v>789</v>
      </c>
      <c s="25" t="s">
        <v>107</v>
      </c>
      <c s="26">
        <v>409.873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55</v>
      </c>
    </row>
    <row r="264" spans="1:5" ht="76.5">
      <c r="A264" s="30" t="s">
        <v>42</v>
      </c>
      <c r="E264" s="31" t="s">
        <v>790</v>
      </c>
    </row>
    <row r="265" spans="1:5" ht="140.25">
      <c r="A265" t="s">
        <v>44</v>
      </c>
      <c r="E265" s="29" t="s">
        <v>298</v>
      </c>
    </row>
    <row r="266" spans="1:16" ht="12.75">
      <c r="A266" s="19" t="s">
        <v>35</v>
      </c>
      <c s="23" t="s">
        <v>412</v>
      </c>
      <c s="23" t="s">
        <v>300</v>
      </c>
      <c s="19" t="s">
        <v>55</v>
      </c>
      <c s="24" t="s">
        <v>301</v>
      </c>
      <c s="25" t="s">
        <v>107</v>
      </c>
      <c s="26">
        <v>415.573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55</v>
      </c>
    </row>
    <row r="268" spans="1:5" ht="76.5">
      <c r="A268" s="30" t="s">
        <v>42</v>
      </c>
      <c r="E268" s="31" t="s">
        <v>791</v>
      </c>
    </row>
    <row r="269" spans="1:5" ht="140.25">
      <c r="A269" t="s">
        <v>44</v>
      </c>
      <c r="E269" s="29" t="s">
        <v>298</v>
      </c>
    </row>
    <row r="270" spans="1:16" ht="12.75">
      <c r="A270" s="19" t="s">
        <v>35</v>
      </c>
      <c s="23" t="s">
        <v>417</v>
      </c>
      <c s="23" t="s">
        <v>792</v>
      </c>
      <c s="19" t="s">
        <v>55</v>
      </c>
      <c s="24" t="s">
        <v>793</v>
      </c>
      <c s="25" t="s">
        <v>107</v>
      </c>
      <c s="26">
        <v>423.553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55</v>
      </c>
    </row>
    <row r="272" spans="1:5" ht="76.5">
      <c r="A272" s="30" t="s">
        <v>42</v>
      </c>
      <c r="E272" s="31" t="s">
        <v>786</v>
      </c>
    </row>
    <row r="273" spans="1:5" ht="140.25">
      <c r="A273" t="s">
        <v>44</v>
      </c>
      <c r="E273" s="29" t="s">
        <v>298</v>
      </c>
    </row>
    <row r="274" spans="1:16" ht="12.75">
      <c r="A274" s="19" t="s">
        <v>35</v>
      </c>
      <c s="23" t="s">
        <v>420</v>
      </c>
      <c s="23" t="s">
        <v>794</v>
      </c>
      <c s="19" t="s">
        <v>55</v>
      </c>
      <c s="24" t="s">
        <v>795</v>
      </c>
      <c s="25" t="s">
        <v>107</v>
      </c>
      <c s="26">
        <v>57.202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55</v>
      </c>
    </row>
    <row r="276" spans="1:5" ht="12.75">
      <c r="A276" s="30" t="s">
        <v>42</v>
      </c>
      <c r="E276" s="31" t="s">
        <v>796</v>
      </c>
    </row>
    <row r="277" spans="1:5" ht="140.25">
      <c r="A277" t="s">
        <v>44</v>
      </c>
      <c r="E277" s="29" t="s">
        <v>298</v>
      </c>
    </row>
    <row r="278" spans="1:16" ht="12.75">
      <c r="A278" s="19" t="s">
        <v>35</v>
      </c>
      <c s="23" t="s">
        <v>426</v>
      </c>
      <c s="23" t="s">
        <v>797</v>
      </c>
      <c s="19" t="s">
        <v>55</v>
      </c>
      <c s="24" t="s">
        <v>798</v>
      </c>
      <c s="25" t="s">
        <v>117</v>
      </c>
      <c s="26">
        <v>10.8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55</v>
      </c>
    </row>
    <row r="280" spans="1:5" ht="25.5">
      <c r="A280" s="30" t="s">
        <v>42</v>
      </c>
      <c r="E280" s="31" t="s">
        <v>799</v>
      </c>
    </row>
    <row r="281" spans="1:5" ht="153">
      <c r="A281" t="s">
        <v>44</v>
      </c>
      <c r="E281" s="29" t="s">
        <v>800</v>
      </c>
    </row>
    <row r="282" spans="1:18" ht="12.75" customHeight="1">
      <c r="A282" s="5" t="s">
        <v>33</v>
      </c>
      <c s="5"/>
      <c s="35" t="s">
        <v>59</v>
      </c>
      <c s="5"/>
      <c s="21" t="s">
        <v>328</v>
      </c>
      <c s="5"/>
      <c s="5"/>
      <c s="5"/>
      <c s="36">
        <f>0+Q282</f>
      </c>
      <c r="O282">
        <f>0+R282</f>
      </c>
      <c r="Q282">
        <f>0+I283+I287+I291+I295+I299+I303+I307</f>
      </c>
      <c>
        <f>0+O283+O287+O291+O295+O299+O303+O307</f>
      </c>
    </row>
    <row r="283" spans="1:16" ht="25.5">
      <c r="A283" s="19" t="s">
        <v>35</v>
      </c>
      <c s="23" t="s">
        <v>431</v>
      </c>
      <c s="23" t="s">
        <v>801</v>
      </c>
      <c s="19" t="s">
        <v>55</v>
      </c>
      <c s="24" t="s">
        <v>802</v>
      </c>
      <c s="25" t="s">
        <v>107</v>
      </c>
      <c s="26">
        <v>111.759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55</v>
      </c>
    </row>
    <row r="285" spans="1:5" ht="191.25">
      <c r="A285" s="30" t="s">
        <v>42</v>
      </c>
      <c r="E285" s="31" t="s">
        <v>803</v>
      </c>
    </row>
    <row r="286" spans="1:5" ht="191.25">
      <c r="A286" t="s">
        <v>44</v>
      </c>
      <c r="E286" s="29" t="s">
        <v>804</v>
      </c>
    </row>
    <row r="287" spans="1:16" ht="12.75">
      <c r="A287" s="19" t="s">
        <v>35</v>
      </c>
      <c s="23" t="s">
        <v>433</v>
      </c>
      <c s="23" t="s">
        <v>805</v>
      </c>
      <c s="19" t="s">
        <v>55</v>
      </c>
      <c s="24" t="s">
        <v>806</v>
      </c>
      <c s="25" t="s">
        <v>107</v>
      </c>
      <c s="26">
        <v>55.249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55</v>
      </c>
    </row>
    <row r="289" spans="1:5" ht="140.25">
      <c r="A289" s="30" t="s">
        <v>42</v>
      </c>
      <c r="E289" s="31" t="s">
        <v>807</v>
      </c>
    </row>
    <row r="290" spans="1:5" ht="204">
      <c r="A290" t="s">
        <v>44</v>
      </c>
      <c r="E290" s="29" t="s">
        <v>808</v>
      </c>
    </row>
    <row r="291" spans="1:16" ht="12.75">
      <c r="A291" s="19" t="s">
        <v>35</v>
      </c>
      <c s="23" t="s">
        <v>439</v>
      </c>
      <c s="23" t="s">
        <v>809</v>
      </c>
      <c s="19" t="s">
        <v>55</v>
      </c>
      <c s="24" t="s">
        <v>810</v>
      </c>
      <c s="25" t="s">
        <v>107</v>
      </c>
      <c s="26">
        <v>13.16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811</v>
      </c>
    </row>
    <row r="293" spans="1:5" ht="38.25">
      <c r="A293" s="30" t="s">
        <v>42</v>
      </c>
      <c r="E293" s="31" t="s">
        <v>812</v>
      </c>
    </row>
    <row r="294" spans="1:5" ht="204">
      <c r="A294" t="s">
        <v>44</v>
      </c>
      <c r="E294" s="29" t="s">
        <v>813</v>
      </c>
    </row>
    <row r="295" spans="1:16" ht="25.5">
      <c r="A295" s="19" t="s">
        <v>35</v>
      </c>
      <c s="23" t="s">
        <v>443</v>
      </c>
      <c s="23" t="s">
        <v>814</v>
      </c>
      <c s="19" t="s">
        <v>55</v>
      </c>
      <c s="24" t="s">
        <v>815</v>
      </c>
      <c s="25" t="s">
        <v>107</v>
      </c>
      <c s="26">
        <v>64.602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55</v>
      </c>
    </row>
    <row r="297" spans="1:5" ht="12.75">
      <c r="A297" s="30" t="s">
        <v>42</v>
      </c>
      <c r="E297" s="31" t="s">
        <v>816</v>
      </c>
    </row>
    <row r="298" spans="1:5" ht="204">
      <c r="A298" t="s">
        <v>44</v>
      </c>
      <c r="E298" s="29" t="s">
        <v>808</v>
      </c>
    </row>
    <row r="299" spans="1:16" ht="12.75">
      <c r="A299" s="19" t="s">
        <v>35</v>
      </c>
      <c s="23" t="s">
        <v>446</v>
      </c>
      <c s="23" t="s">
        <v>817</v>
      </c>
      <c s="19" t="s">
        <v>55</v>
      </c>
      <c s="24" t="s">
        <v>818</v>
      </c>
      <c s="25" t="s">
        <v>107</v>
      </c>
      <c s="26">
        <v>111.759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55</v>
      </c>
    </row>
    <row r="301" spans="1:5" ht="191.25">
      <c r="A301" s="30" t="s">
        <v>42</v>
      </c>
      <c r="E301" s="31" t="s">
        <v>803</v>
      </c>
    </row>
    <row r="302" spans="1:5" ht="38.25">
      <c r="A302" t="s">
        <v>44</v>
      </c>
      <c r="E302" s="29" t="s">
        <v>819</v>
      </c>
    </row>
    <row r="303" spans="1:16" ht="12.75">
      <c r="A303" s="19" t="s">
        <v>35</v>
      </c>
      <c s="23" t="s">
        <v>452</v>
      </c>
      <c s="23" t="s">
        <v>820</v>
      </c>
      <c s="19" t="s">
        <v>55</v>
      </c>
      <c s="24" t="s">
        <v>821</v>
      </c>
      <c s="25" t="s">
        <v>107</v>
      </c>
      <c s="26">
        <v>22.93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55</v>
      </c>
    </row>
    <row r="305" spans="1:5" ht="63.75">
      <c r="A305" s="30" t="s">
        <v>42</v>
      </c>
      <c r="E305" s="31" t="s">
        <v>822</v>
      </c>
    </row>
    <row r="306" spans="1:5" ht="51">
      <c r="A306" t="s">
        <v>44</v>
      </c>
      <c r="E306" s="29" t="s">
        <v>823</v>
      </c>
    </row>
    <row r="307" spans="1:16" ht="12.75">
      <c r="A307" s="19" t="s">
        <v>35</v>
      </c>
      <c s="23" t="s">
        <v>457</v>
      </c>
      <c s="23" t="s">
        <v>824</v>
      </c>
      <c s="19" t="s">
        <v>55</v>
      </c>
      <c s="24" t="s">
        <v>825</v>
      </c>
      <c s="25" t="s">
        <v>107</v>
      </c>
      <c s="26">
        <v>25.004</v>
      </c>
      <c s="27">
        <v>0</v>
      </c>
      <c s="27">
        <f>ROUND(ROUND(H307,2)*ROUND(G307,3),2)</f>
      </c>
      <c r="O307">
        <f>(I307*21)/100</f>
      </c>
      <c t="s">
        <v>13</v>
      </c>
    </row>
    <row r="308" spans="1:5" ht="12.75">
      <c r="A308" s="28" t="s">
        <v>40</v>
      </c>
      <c r="E308" s="29" t="s">
        <v>55</v>
      </c>
    </row>
    <row r="309" spans="1:5" ht="51">
      <c r="A309" s="30" t="s">
        <v>42</v>
      </c>
      <c r="E309" s="31" t="s">
        <v>826</v>
      </c>
    </row>
    <row r="310" spans="1:5" ht="51">
      <c r="A310" t="s">
        <v>44</v>
      </c>
      <c r="E310" s="29" t="s">
        <v>823</v>
      </c>
    </row>
    <row r="311" spans="1:18" ht="12.75" customHeight="1">
      <c r="A311" s="5" t="s">
        <v>33</v>
      </c>
      <c s="5"/>
      <c s="35" t="s">
        <v>30</v>
      </c>
      <c s="5"/>
      <c s="21" t="s">
        <v>369</v>
      </c>
      <c s="5"/>
      <c s="5"/>
      <c s="5"/>
      <c s="36">
        <f>0+Q311</f>
      </c>
      <c r="O311">
        <f>0+R311</f>
      </c>
      <c r="Q311">
        <f>0+I312+I316+I320+I324+I328+I332+I336+I340+I344+I348+I352+I356+I360+I364+I368+I372+I376+I380+I384+I388+I392+I396+I400</f>
      </c>
      <c>
        <f>0+O312+O316+O320+O324+O328+O332+O336+O340+O344+O348+O352+O356+O360+O364+O368+O372+O376+O380+O384+O388+O392+O396+O400</f>
      </c>
    </row>
    <row r="312" spans="1:16" ht="12.75">
      <c r="A312" s="19" t="s">
        <v>35</v>
      </c>
      <c s="23" t="s">
        <v>827</v>
      </c>
      <c s="23" t="s">
        <v>828</v>
      </c>
      <c s="19" t="s">
        <v>55</v>
      </c>
      <c s="24" t="s">
        <v>829</v>
      </c>
      <c s="25" t="s">
        <v>39</v>
      </c>
      <c s="26">
        <v>9.9</v>
      </c>
      <c s="27">
        <v>0</v>
      </c>
      <c s="27">
        <f>ROUND(ROUND(H312,2)*ROUND(G312,3),2)</f>
      </c>
      <c r="O312">
        <f>(I312*21)/100</f>
      </c>
      <c t="s">
        <v>13</v>
      </c>
    </row>
    <row r="313" spans="1:5" ht="12.75">
      <c r="A313" s="28" t="s">
        <v>40</v>
      </c>
      <c r="E313" s="29" t="s">
        <v>55</v>
      </c>
    </row>
    <row r="314" spans="1:5" ht="12.75">
      <c r="A314" s="30" t="s">
        <v>42</v>
      </c>
      <c r="E314" s="31" t="s">
        <v>830</v>
      </c>
    </row>
    <row r="315" spans="1:5" ht="38.25">
      <c r="A315" t="s">
        <v>44</v>
      </c>
      <c r="E315" s="29" t="s">
        <v>831</v>
      </c>
    </row>
    <row r="316" spans="1:16" ht="25.5">
      <c r="A316" s="19" t="s">
        <v>35</v>
      </c>
      <c s="23" t="s">
        <v>832</v>
      </c>
      <c s="23" t="s">
        <v>833</v>
      </c>
      <c s="19" t="s">
        <v>55</v>
      </c>
      <c s="24" t="s">
        <v>834</v>
      </c>
      <c s="25" t="s">
        <v>39</v>
      </c>
      <c s="26">
        <v>75.2</v>
      </c>
      <c s="27">
        <v>0</v>
      </c>
      <c s="27">
        <f>ROUND(ROUND(H316,2)*ROUND(G316,3),2)</f>
      </c>
      <c r="O316">
        <f>(I316*21)/100</f>
      </c>
      <c t="s">
        <v>13</v>
      </c>
    </row>
    <row r="317" spans="1:5" ht="12.75">
      <c r="A317" s="28" t="s">
        <v>40</v>
      </c>
      <c r="E317" s="29" t="s">
        <v>55</v>
      </c>
    </row>
    <row r="318" spans="1:5" ht="12.75">
      <c r="A318" s="30" t="s">
        <v>42</v>
      </c>
      <c r="E318" s="31" t="s">
        <v>835</v>
      </c>
    </row>
    <row r="319" spans="1:5" ht="127.5">
      <c r="A319" t="s">
        <v>44</v>
      </c>
      <c r="E319" s="29" t="s">
        <v>836</v>
      </c>
    </row>
    <row r="320" spans="1:16" ht="12.75">
      <c r="A320" s="19" t="s">
        <v>35</v>
      </c>
      <c s="23" t="s">
        <v>837</v>
      </c>
      <c s="23" t="s">
        <v>838</v>
      </c>
      <c s="19" t="s">
        <v>55</v>
      </c>
      <c s="24" t="s">
        <v>839</v>
      </c>
      <c s="25" t="s">
        <v>39</v>
      </c>
      <c s="26">
        <v>34</v>
      </c>
      <c s="27">
        <v>0</v>
      </c>
      <c s="27">
        <f>ROUND(ROUND(H320,2)*ROUND(G320,3),2)</f>
      </c>
      <c r="O320">
        <f>(I320*21)/100</f>
      </c>
      <c t="s">
        <v>13</v>
      </c>
    </row>
    <row r="321" spans="1:5" ht="12.75">
      <c r="A321" s="28" t="s">
        <v>40</v>
      </c>
      <c r="E321" s="29" t="s">
        <v>55</v>
      </c>
    </row>
    <row r="322" spans="1:5" ht="12.75">
      <c r="A322" s="30" t="s">
        <v>42</v>
      </c>
      <c r="E322" s="31" t="s">
        <v>840</v>
      </c>
    </row>
    <row r="323" spans="1:5" ht="114.75">
      <c r="A323" t="s">
        <v>44</v>
      </c>
      <c r="E323" s="29" t="s">
        <v>841</v>
      </c>
    </row>
    <row r="324" spans="1:16" ht="12.75">
      <c r="A324" s="19" t="s">
        <v>35</v>
      </c>
      <c s="23" t="s">
        <v>842</v>
      </c>
      <c s="23" t="s">
        <v>843</v>
      </c>
      <c s="19" t="s">
        <v>55</v>
      </c>
      <c s="24" t="s">
        <v>844</v>
      </c>
      <c s="25" t="s">
        <v>73</v>
      </c>
      <c s="26">
        <v>2</v>
      </c>
      <c s="27">
        <v>0</v>
      </c>
      <c s="27">
        <f>ROUND(ROUND(H324,2)*ROUND(G324,3),2)</f>
      </c>
      <c r="O324">
        <f>(I324*21)/100</f>
      </c>
      <c t="s">
        <v>13</v>
      </c>
    </row>
    <row r="325" spans="1:5" ht="12.75">
      <c r="A325" s="28" t="s">
        <v>40</v>
      </c>
      <c r="E325" s="29" t="s">
        <v>55</v>
      </c>
    </row>
    <row r="326" spans="1:5" ht="12.75">
      <c r="A326" s="30" t="s">
        <v>42</v>
      </c>
      <c r="E326" s="31" t="s">
        <v>526</v>
      </c>
    </row>
    <row r="327" spans="1:5" ht="25.5">
      <c r="A327" t="s">
        <v>44</v>
      </c>
      <c r="E327" s="29" t="s">
        <v>845</v>
      </c>
    </row>
    <row r="328" spans="1:16" ht="25.5">
      <c r="A328" s="19" t="s">
        <v>35</v>
      </c>
      <c s="23" t="s">
        <v>846</v>
      </c>
      <c s="23" t="s">
        <v>413</v>
      </c>
      <c s="19" t="s">
        <v>55</v>
      </c>
      <c s="24" t="s">
        <v>414</v>
      </c>
      <c s="25" t="s">
        <v>107</v>
      </c>
      <c s="26">
        <v>43.75</v>
      </c>
      <c s="27">
        <v>0</v>
      </c>
      <c s="27">
        <f>ROUND(ROUND(H328,2)*ROUND(G328,3),2)</f>
      </c>
      <c r="O328">
        <f>(I328*21)/100</f>
      </c>
      <c t="s">
        <v>13</v>
      </c>
    </row>
    <row r="329" spans="1:5" ht="12.75">
      <c r="A329" s="28" t="s">
        <v>40</v>
      </c>
      <c r="E329" s="29" t="s">
        <v>55</v>
      </c>
    </row>
    <row r="330" spans="1:5" ht="38.25">
      <c r="A330" s="30" t="s">
        <v>42</v>
      </c>
      <c r="E330" s="31" t="s">
        <v>847</v>
      </c>
    </row>
    <row r="331" spans="1:5" ht="38.25">
      <c r="A331" t="s">
        <v>44</v>
      </c>
      <c r="E331" s="29" t="s">
        <v>416</v>
      </c>
    </row>
    <row r="332" spans="1:16" ht="25.5">
      <c r="A332" s="19" t="s">
        <v>35</v>
      </c>
      <c s="23" t="s">
        <v>848</v>
      </c>
      <c s="23" t="s">
        <v>418</v>
      </c>
      <c s="19" t="s">
        <v>55</v>
      </c>
      <c s="24" t="s">
        <v>419</v>
      </c>
      <c s="25" t="s">
        <v>107</v>
      </c>
      <c s="26">
        <v>43.75</v>
      </c>
      <c s="27">
        <v>0</v>
      </c>
      <c s="27">
        <f>ROUND(ROUND(H332,2)*ROUND(G332,3),2)</f>
      </c>
      <c r="O332">
        <f>(I332*21)/100</f>
      </c>
      <c t="s">
        <v>13</v>
      </c>
    </row>
    <row r="333" spans="1:5" ht="12.75">
      <c r="A333" s="28" t="s">
        <v>40</v>
      </c>
      <c r="E333" s="29" t="s">
        <v>55</v>
      </c>
    </row>
    <row r="334" spans="1:5" ht="38.25">
      <c r="A334" s="30" t="s">
        <v>42</v>
      </c>
      <c r="E334" s="31" t="s">
        <v>847</v>
      </c>
    </row>
    <row r="335" spans="1:5" ht="38.25">
      <c r="A335" t="s">
        <v>44</v>
      </c>
      <c r="E335" s="29" t="s">
        <v>416</v>
      </c>
    </row>
    <row r="336" spans="1:16" ht="12.75">
      <c r="A336" s="19" t="s">
        <v>35</v>
      </c>
      <c s="23" t="s">
        <v>849</v>
      </c>
      <c s="23" t="s">
        <v>850</v>
      </c>
      <c s="19" t="s">
        <v>55</v>
      </c>
      <c s="24" t="s">
        <v>851</v>
      </c>
      <c s="25" t="s">
        <v>39</v>
      </c>
      <c s="26">
        <v>10.2</v>
      </c>
      <c s="27">
        <v>0</v>
      </c>
      <c s="27">
        <f>ROUND(ROUND(H336,2)*ROUND(G336,3),2)</f>
      </c>
      <c r="O336">
        <f>(I336*21)/100</f>
      </c>
      <c t="s">
        <v>13</v>
      </c>
    </row>
    <row r="337" spans="1:5" ht="12.75">
      <c r="A337" s="28" t="s">
        <v>40</v>
      </c>
      <c r="E337" s="29" t="s">
        <v>852</v>
      </c>
    </row>
    <row r="338" spans="1:5" ht="38.25">
      <c r="A338" s="30" t="s">
        <v>42</v>
      </c>
      <c r="E338" s="31" t="s">
        <v>853</v>
      </c>
    </row>
    <row r="339" spans="1:5" ht="51">
      <c r="A339" t="s">
        <v>44</v>
      </c>
      <c r="E339" s="29" t="s">
        <v>438</v>
      </c>
    </row>
    <row r="340" spans="1:16" ht="12.75">
      <c r="A340" s="19" t="s">
        <v>35</v>
      </c>
      <c s="23" t="s">
        <v>854</v>
      </c>
      <c s="23" t="s">
        <v>434</v>
      </c>
      <c s="19" t="s">
        <v>55</v>
      </c>
      <c s="24" t="s">
        <v>435</v>
      </c>
      <c s="25" t="s">
        <v>39</v>
      </c>
      <c s="26">
        <v>8</v>
      </c>
      <c s="27">
        <v>0</v>
      </c>
      <c s="27">
        <f>ROUND(ROUND(H340,2)*ROUND(G340,3),2)</f>
      </c>
      <c r="O340">
        <f>(I340*21)/100</f>
      </c>
      <c t="s">
        <v>13</v>
      </c>
    </row>
    <row r="341" spans="1:5" ht="12.75">
      <c r="A341" s="28" t="s">
        <v>40</v>
      </c>
      <c r="E341" s="29" t="s">
        <v>852</v>
      </c>
    </row>
    <row r="342" spans="1:5" ht="12.75">
      <c r="A342" s="30" t="s">
        <v>42</v>
      </c>
      <c r="E342" s="31" t="s">
        <v>855</v>
      </c>
    </row>
    <row r="343" spans="1:5" ht="51">
      <c r="A343" t="s">
        <v>44</v>
      </c>
      <c r="E343" s="29" t="s">
        <v>438</v>
      </c>
    </row>
    <row r="344" spans="1:16" ht="12.75">
      <c r="A344" s="19" t="s">
        <v>35</v>
      </c>
      <c s="23" t="s">
        <v>856</v>
      </c>
      <c s="23" t="s">
        <v>857</v>
      </c>
      <c s="19" t="s">
        <v>55</v>
      </c>
      <c s="24" t="s">
        <v>858</v>
      </c>
      <c s="25" t="s">
        <v>39</v>
      </c>
      <c s="26">
        <v>12</v>
      </c>
      <c s="27">
        <v>0</v>
      </c>
      <c s="27">
        <f>ROUND(ROUND(H344,2)*ROUND(G344,3),2)</f>
      </c>
      <c r="O344">
        <f>(I344*21)/100</f>
      </c>
      <c t="s">
        <v>13</v>
      </c>
    </row>
    <row r="345" spans="1:5" ht="12.75">
      <c r="A345" s="28" t="s">
        <v>40</v>
      </c>
      <c r="E345" s="29" t="s">
        <v>55</v>
      </c>
    </row>
    <row r="346" spans="1:5" ht="12.75">
      <c r="A346" s="30" t="s">
        <v>42</v>
      </c>
      <c r="E346" s="31" t="s">
        <v>859</v>
      </c>
    </row>
    <row r="347" spans="1:5" ht="25.5">
      <c r="A347" t="s">
        <v>44</v>
      </c>
      <c r="E347" s="29" t="s">
        <v>860</v>
      </c>
    </row>
    <row r="348" spans="1:16" ht="12.75">
      <c r="A348" s="19" t="s">
        <v>35</v>
      </c>
      <c s="23" t="s">
        <v>861</v>
      </c>
      <c s="23" t="s">
        <v>862</v>
      </c>
      <c s="19" t="s">
        <v>55</v>
      </c>
      <c s="24" t="s">
        <v>863</v>
      </c>
      <c s="25" t="s">
        <v>107</v>
      </c>
      <c s="26">
        <v>0.558</v>
      </c>
      <c s="27">
        <v>0</v>
      </c>
      <c s="27">
        <f>ROUND(ROUND(H348,2)*ROUND(G348,3),2)</f>
      </c>
      <c r="O348">
        <f>(I348*21)/100</f>
      </c>
      <c t="s">
        <v>13</v>
      </c>
    </row>
    <row r="349" spans="1:5" ht="12.75">
      <c r="A349" s="28" t="s">
        <v>40</v>
      </c>
      <c r="E349" s="29" t="s">
        <v>864</v>
      </c>
    </row>
    <row r="350" spans="1:5" ht="63.75">
      <c r="A350" s="30" t="s">
        <v>42</v>
      </c>
      <c r="E350" s="31" t="s">
        <v>865</v>
      </c>
    </row>
    <row r="351" spans="1:5" ht="25.5">
      <c r="A351" t="s">
        <v>44</v>
      </c>
      <c r="E351" s="29" t="s">
        <v>866</v>
      </c>
    </row>
    <row r="352" spans="1:16" ht="12.75">
      <c r="A352" s="19" t="s">
        <v>35</v>
      </c>
      <c s="23" t="s">
        <v>867</v>
      </c>
      <c s="23" t="s">
        <v>868</v>
      </c>
      <c s="19" t="s">
        <v>55</v>
      </c>
      <c s="24" t="s">
        <v>869</v>
      </c>
      <c s="25" t="s">
        <v>39</v>
      </c>
      <c s="26">
        <v>38.32</v>
      </c>
      <c s="27">
        <v>0</v>
      </c>
      <c s="27">
        <f>ROUND(ROUND(H352,2)*ROUND(G352,3),2)</f>
      </c>
      <c r="O352">
        <f>(I352*21)/100</f>
      </c>
      <c t="s">
        <v>13</v>
      </c>
    </row>
    <row r="353" spans="1:5" ht="12.75">
      <c r="A353" s="28" t="s">
        <v>40</v>
      </c>
      <c r="E353" s="29" t="s">
        <v>55</v>
      </c>
    </row>
    <row r="354" spans="1:5" ht="63.75">
      <c r="A354" s="30" t="s">
        <v>42</v>
      </c>
      <c r="E354" s="31" t="s">
        <v>870</v>
      </c>
    </row>
    <row r="355" spans="1:5" ht="38.25">
      <c r="A355" t="s">
        <v>44</v>
      </c>
      <c r="E355" s="29" t="s">
        <v>442</v>
      </c>
    </row>
    <row r="356" spans="1:16" ht="12.75">
      <c r="A356" s="19" t="s">
        <v>35</v>
      </c>
      <c s="23" t="s">
        <v>871</v>
      </c>
      <c s="23" t="s">
        <v>872</v>
      </c>
      <c s="19" t="s">
        <v>55</v>
      </c>
      <c s="24" t="s">
        <v>873</v>
      </c>
      <c s="25" t="s">
        <v>39</v>
      </c>
      <c s="26">
        <v>3.755</v>
      </c>
      <c s="27">
        <v>0</v>
      </c>
      <c s="27">
        <f>ROUND(ROUND(H356,2)*ROUND(G356,3),2)</f>
      </c>
      <c r="O356">
        <f>(I356*21)/100</f>
      </c>
      <c t="s">
        <v>13</v>
      </c>
    </row>
    <row r="357" spans="1:5" ht="12.75">
      <c r="A357" s="28" t="s">
        <v>40</v>
      </c>
      <c r="E357" s="29" t="s">
        <v>864</v>
      </c>
    </row>
    <row r="358" spans="1:5" ht="51">
      <c r="A358" s="30" t="s">
        <v>42</v>
      </c>
      <c r="E358" s="31" t="s">
        <v>874</v>
      </c>
    </row>
    <row r="359" spans="1:5" ht="25.5">
      <c r="A359" t="s">
        <v>44</v>
      </c>
      <c r="E359" s="29" t="s">
        <v>866</v>
      </c>
    </row>
    <row r="360" spans="1:16" ht="12.75">
      <c r="A360" s="19" t="s">
        <v>35</v>
      </c>
      <c s="23" t="s">
        <v>875</v>
      </c>
      <c s="23" t="s">
        <v>876</v>
      </c>
      <c s="19" t="s">
        <v>55</v>
      </c>
      <c s="24" t="s">
        <v>877</v>
      </c>
      <c s="25" t="s">
        <v>39</v>
      </c>
      <c s="26">
        <v>3.755</v>
      </c>
      <c s="27">
        <v>0</v>
      </c>
      <c s="27">
        <f>ROUND(ROUND(H360,2)*ROUND(G360,3),2)</f>
      </c>
      <c r="O360">
        <f>(I360*21)/100</f>
      </c>
      <c t="s">
        <v>13</v>
      </c>
    </row>
    <row r="361" spans="1:5" ht="12.75">
      <c r="A361" s="28" t="s">
        <v>40</v>
      </c>
      <c r="E361" s="29" t="s">
        <v>864</v>
      </c>
    </row>
    <row r="362" spans="1:5" ht="51">
      <c r="A362" s="30" t="s">
        <v>42</v>
      </c>
      <c r="E362" s="31" t="s">
        <v>874</v>
      </c>
    </row>
    <row r="363" spans="1:5" ht="38.25">
      <c r="A363" t="s">
        <v>44</v>
      </c>
      <c r="E363" s="29" t="s">
        <v>442</v>
      </c>
    </row>
    <row r="364" spans="1:16" ht="12.75">
      <c r="A364" s="19" t="s">
        <v>35</v>
      </c>
      <c s="23" t="s">
        <v>878</v>
      </c>
      <c s="23" t="s">
        <v>879</v>
      </c>
      <c s="19" t="s">
        <v>55</v>
      </c>
      <c s="24" t="s">
        <v>880</v>
      </c>
      <c s="25" t="s">
        <v>117</v>
      </c>
      <c s="26">
        <v>0.042</v>
      </c>
      <c s="27">
        <v>0</v>
      </c>
      <c s="27">
        <f>ROUND(ROUND(H364,2)*ROUND(G364,3),2)</f>
      </c>
      <c r="O364">
        <f>(I364*21)/100</f>
      </c>
      <c t="s">
        <v>13</v>
      </c>
    </row>
    <row r="365" spans="1:5" ht="12.75">
      <c r="A365" s="28" t="s">
        <v>40</v>
      </c>
      <c r="E365" s="29" t="s">
        <v>55</v>
      </c>
    </row>
    <row r="366" spans="1:5" ht="25.5">
      <c r="A366" s="30" t="s">
        <v>42</v>
      </c>
      <c r="E366" s="31" t="s">
        <v>881</v>
      </c>
    </row>
    <row r="367" spans="1:5" ht="63.75">
      <c r="A367" t="s">
        <v>44</v>
      </c>
      <c r="E367" s="29" t="s">
        <v>882</v>
      </c>
    </row>
    <row r="368" spans="1:16" ht="12.75">
      <c r="A368" s="19" t="s">
        <v>35</v>
      </c>
      <c s="23" t="s">
        <v>883</v>
      </c>
      <c s="23" t="s">
        <v>884</v>
      </c>
      <c s="19" t="s">
        <v>55</v>
      </c>
      <c s="24" t="s">
        <v>885</v>
      </c>
      <c s="25" t="s">
        <v>723</v>
      </c>
      <c s="26">
        <v>79.44</v>
      </c>
      <c s="27">
        <v>0</v>
      </c>
      <c s="27">
        <f>ROUND(ROUND(H368,2)*ROUND(G368,3),2)</f>
      </c>
      <c r="O368">
        <f>(I368*21)/100</f>
      </c>
      <c t="s">
        <v>13</v>
      </c>
    </row>
    <row r="369" spans="1:5" ht="12.75">
      <c r="A369" s="28" t="s">
        <v>40</v>
      </c>
      <c r="E369" s="29" t="s">
        <v>886</v>
      </c>
    </row>
    <row r="370" spans="1:5" ht="25.5">
      <c r="A370" s="30" t="s">
        <v>42</v>
      </c>
      <c r="E370" s="31" t="s">
        <v>887</v>
      </c>
    </row>
    <row r="371" spans="1:5" ht="357">
      <c r="A371" t="s">
        <v>44</v>
      </c>
      <c r="E371" s="29" t="s">
        <v>888</v>
      </c>
    </row>
    <row r="372" spans="1:16" ht="12.75">
      <c r="A372" s="19" t="s">
        <v>35</v>
      </c>
      <c s="23" t="s">
        <v>889</v>
      </c>
      <c s="23" t="s">
        <v>890</v>
      </c>
      <c s="19" t="s">
        <v>55</v>
      </c>
      <c s="24" t="s">
        <v>891</v>
      </c>
      <c s="25" t="s">
        <v>73</v>
      </c>
      <c s="26">
        <v>1</v>
      </c>
      <c s="27">
        <v>0</v>
      </c>
      <c s="27">
        <f>ROUND(ROUND(H372,2)*ROUND(G372,3),2)</f>
      </c>
      <c r="O372">
        <f>(I372*21)/100</f>
      </c>
      <c t="s">
        <v>13</v>
      </c>
    </row>
    <row r="373" spans="1:5" ht="12.75">
      <c r="A373" s="28" t="s">
        <v>40</v>
      </c>
      <c r="E373" s="29" t="s">
        <v>55</v>
      </c>
    </row>
    <row r="374" spans="1:5" ht="25.5">
      <c r="A374" s="30" t="s">
        <v>42</v>
      </c>
      <c r="E374" s="31" t="s">
        <v>892</v>
      </c>
    </row>
    <row r="375" spans="1:5" ht="267.75">
      <c r="A375" t="s">
        <v>44</v>
      </c>
      <c r="E375" s="29" t="s">
        <v>893</v>
      </c>
    </row>
    <row r="376" spans="1:16" ht="12.75">
      <c r="A376" s="19" t="s">
        <v>35</v>
      </c>
      <c s="23" t="s">
        <v>894</v>
      </c>
      <c s="23" t="s">
        <v>895</v>
      </c>
      <c s="19" t="s">
        <v>55</v>
      </c>
      <c s="24" t="s">
        <v>896</v>
      </c>
      <c s="25" t="s">
        <v>897</v>
      </c>
      <c s="26">
        <v>135.96</v>
      </c>
      <c s="27">
        <v>0</v>
      </c>
      <c s="27">
        <f>ROUND(ROUND(H376,2)*ROUND(G376,3),2)</f>
      </c>
      <c r="O376">
        <f>(I376*21)/100</f>
      </c>
      <c t="s">
        <v>13</v>
      </c>
    </row>
    <row r="377" spans="1:5" ht="12.75">
      <c r="A377" s="28" t="s">
        <v>40</v>
      </c>
      <c r="E377" s="29" t="s">
        <v>55</v>
      </c>
    </row>
    <row r="378" spans="1:5" ht="12.75">
      <c r="A378" s="30" t="s">
        <v>42</v>
      </c>
      <c r="E378" s="31" t="s">
        <v>898</v>
      </c>
    </row>
    <row r="379" spans="1:5" ht="25.5">
      <c r="A379" t="s">
        <v>44</v>
      </c>
      <c r="E379" s="29" t="s">
        <v>899</v>
      </c>
    </row>
    <row r="380" spans="1:16" ht="12.75">
      <c r="A380" s="19" t="s">
        <v>35</v>
      </c>
      <c s="23" t="s">
        <v>900</v>
      </c>
      <c s="23" t="s">
        <v>901</v>
      </c>
      <c s="19" t="s">
        <v>55</v>
      </c>
      <c s="24" t="s">
        <v>902</v>
      </c>
      <c s="25" t="s">
        <v>117</v>
      </c>
      <c s="26">
        <v>91.258</v>
      </c>
      <c s="27">
        <v>0</v>
      </c>
      <c s="27">
        <f>ROUND(ROUND(H380,2)*ROUND(G380,3),2)</f>
      </c>
      <c r="O380">
        <f>(I380*21)/100</f>
      </c>
      <c t="s">
        <v>13</v>
      </c>
    </row>
    <row r="381" spans="1:5" ht="25.5">
      <c r="A381" s="28" t="s">
        <v>40</v>
      </c>
      <c r="E381" s="29" t="s">
        <v>903</v>
      </c>
    </row>
    <row r="382" spans="1:5" ht="229.5">
      <c r="A382" s="30" t="s">
        <v>42</v>
      </c>
      <c r="E382" s="31" t="s">
        <v>904</v>
      </c>
    </row>
    <row r="383" spans="1:5" ht="102">
      <c r="A383" t="s">
        <v>44</v>
      </c>
      <c r="E383" s="29" t="s">
        <v>572</v>
      </c>
    </row>
    <row r="384" spans="1:16" ht="12.75">
      <c r="A384" s="19" t="s">
        <v>35</v>
      </c>
      <c s="23" t="s">
        <v>905</v>
      </c>
      <c s="23" t="s">
        <v>906</v>
      </c>
      <c s="19" t="s">
        <v>55</v>
      </c>
      <c s="24" t="s">
        <v>907</v>
      </c>
      <c s="25" t="s">
        <v>117</v>
      </c>
      <c s="26">
        <v>7.6</v>
      </c>
      <c s="27">
        <v>0</v>
      </c>
      <c s="27">
        <f>ROUND(ROUND(H384,2)*ROUND(G384,3),2)</f>
      </c>
      <c r="O384">
        <f>(I384*21)/100</f>
      </c>
      <c t="s">
        <v>13</v>
      </c>
    </row>
    <row r="385" spans="1:5" ht="12.75">
      <c r="A385" s="28" t="s">
        <v>40</v>
      </c>
      <c r="E385" s="29" t="s">
        <v>55</v>
      </c>
    </row>
    <row r="386" spans="1:5" ht="25.5">
      <c r="A386" s="30" t="s">
        <v>42</v>
      </c>
      <c r="E386" s="31" t="s">
        <v>908</v>
      </c>
    </row>
    <row r="387" spans="1:5" ht="102">
      <c r="A387" t="s">
        <v>44</v>
      </c>
      <c r="E387" s="29" t="s">
        <v>572</v>
      </c>
    </row>
    <row r="388" spans="1:16" ht="12.75">
      <c r="A388" s="19" t="s">
        <v>35</v>
      </c>
      <c s="23" t="s">
        <v>909</v>
      </c>
      <c s="23" t="s">
        <v>910</v>
      </c>
      <c s="19" t="s">
        <v>55</v>
      </c>
      <c s="24" t="s">
        <v>911</v>
      </c>
      <c s="25" t="s">
        <v>117</v>
      </c>
      <c s="26">
        <v>16.754</v>
      </c>
      <c s="27">
        <v>0</v>
      </c>
      <c s="27">
        <f>ROUND(ROUND(H388,2)*ROUND(G388,3),2)</f>
      </c>
      <c r="O388">
        <f>(I388*21)/100</f>
      </c>
      <c t="s">
        <v>13</v>
      </c>
    </row>
    <row r="389" spans="1:5" ht="25.5">
      <c r="A389" s="28" t="s">
        <v>40</v>
      </c>
      <c r="E389" s="29" t="s">
        <v>903</v>
      </c>
    </row>
    <row r="390" spans="1:5" ht="89.25">
      <c r="A390" s="30" t="s">
        <v>42</v>
      </c>
      <c r="E390" s="31" t="s">
        <v>912</v>
      </c>
    </row>
    <row r="391" spans="1:5" ht="102">
      <c r="A391" t="s">
        <v>44</v>
      </c>
      <c r="E391" s="29" t="s">
        <v>572</v>
      </c>
    </row>
    <row r="392" spans="1:16" ht="12.75">
      <c r="A392" s="19" t="s">
        <v>35</v>
      </c>
      <c s="23" t="s">
        <v>913</v>
      </c>
      <c s="23" t="s">
        <v>914</v>
      </c>
      <c s="19" t="s">
        <v>55</v>
      </c>
      <c s="24" t="s">
        <v>915</v>
      </c>
      <c s="25" t="s">
        <v>97</v>
      </c>
      <c s="26">
        <v>0.161</v>
      </c>
      <c s="27">
        <v>0</v>
      </c>
      <c s="27">
        <f>ROUND(ROUND(H392,2)*ROUND(G392,3),2)</f>
      </c>
      <c r="O392">
        <f>(I392*21)/100</f>
      </c>
      <c t="s">
        <v>13</v>
      </c>
    </row>
    <row r="393" spans="1:5" ht="25.5">
      <c r="A393" s="28" t="s">
        <v>40</v>
      </c>
      <c r="E393" s="29" t="s">
        <v>903</v>
      </c>
    </row>
    <row r="394" spans="1:5" ht="25.5">
      <c r="A394" s="30" t="s">
        <v>42</v>
      </c>
      <c r="E394" s="31" t="s">
        <v>916</v>
      </c>
    </row>
    <row r="395" spans="1:5" ht="102">
      <c r="A395" t="s">
        <v>44</v>
      </c>
      <c r="E395" s="29" t="s">
        <v>917</v>
      </c>
    </row>
    <row r="396" spans="1:16" ht="12.75">
      <c r="A396" s="19" t="s">
        <v>35</v>
      </c>
      <c s="23" t="s">
        <v>918</v>
      </c>
      <c s="23" t="s">
        <v>919</v>
      </c>
      <c s="19" t="s">
        <v>55</v>
      </c>
      <c s="24" t="s">
        <v>920</v>
      </c>
      <c s="25" t="s">
        <v>107</v>
      </c>
      <c s="26">
        <v>24.57</v>
      </c>
      <c s="27">
        <v>0</v>
      </c>
      <c s="27">
        <f>ROUND(ROUND(H396,2)*ROUND(G396,3),2)</f>
      </c>
      <c r="O396">
        <f>(I396*21)/100</f>
      </c>
      <c t="s">
        <v>13</v>
      </c>
    </row>
    <row r="397" spans="1:5" ht="25.5">
      <c r="A397" s="28" t="s">
        <v>40</v>
      </c>
      <c r="E397" s="29" t="s">
        <v>903</v>
      </c>
    </row>
    <row r="398" spans="1:5" ht="12.75">
      <c r="A398" s="30" t="s">
        <v>42</v>
      </c>
      <c r="E398" s="31" t="s">
        <v>921</v>
      </c>
    </row>
    <row r="399" spans="1:5" ht="76.5">
      <c r="A399" t="s">
        <v>44</v>
      </c>
      <c r="E399" s="29" t="s">
        <v>922</v>
      </c>
    </row>
    <row r="400" spans="1:16" ht="12.75">
      <c r="A400" s="19" t="s">
        <v>35</v>
      </c>
      <c s="23" t="s">
        <v>923</v>
      </c>
      <c s="23" t="s">
        <v>924</v>
      </c>
      <c s="19" t="s">
        <v>55</v>
      </c>
      <c s="24" t="s">
        <v>925</v>
      </c>
      <c s="25" t="s">
        <v>73</v>
      </c>
      <c s="26">
        <v>2</v>
      </c>
      <c s="27">
        <v>0</v>
      </c>
      <c s="27">
        <f>ROUND(ROUND(H400,2)*ROUND(G400,3),2)</f>
      </c>
      <c r="O400">
        <f>(I400*21)/100</f>
      </c>
      <c t="s">
        <v>13</v>
      </c>
    </row>
    <row r="401" spans="1:5" ht="25.5">
      <c r="A401" s="28" t="s">
        <v>40</v>
      </c>
      <c r="E401" s="29" t="s">
        <v>926</v>
      </c>
    </row>
    <row r="402" spans="1:5" ht="12.75">
      <c r="A402" s="30" t="s">
        <v>42</v>
      </c>
      <c r="E402" s="31" t="s">
        <v>526</v>
      </c>
    </row>
    <row r="403" spans="1:5" ht="12.75">
      <c r="A403" t="s">
        <v>44</v>
      </c>
      <c r="E403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0+O8+O25+O58+O67+O76+O153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927</v>
      </c>
      <c s="32">
        <f>0+I8+I25+I58+I67+I76+I153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927</v>
      </c>
      <c s="5"/>
      <c s="14" t="s">
        <v>928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1240.756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63.75">
      <c r="A11" s="30" t="s">
        <v>42</v>
      </c>
      <c r="E11" s="31" t="s">
        <v>929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9.682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38.25">
      <c r="A15" s="30" t="s">
        <v>42</v>
      </c>
      <c r="E15" s="31" t="s">
        <v>930</v>
      </c>
    </row>
    <row r="16" spans="1:5" ht="140.25">
      <c r="A16" t="s">
        <v>44</v>
      </c>
      <c r="E16" s="29" t="s">
        <v>99</v>
      </c>
    </row>
    <row r="17" spans="1:16" ht="25.5">
      <c r="A17" s="19" t="s">
        <v>35</v>
      </c>
      <c s="23" t="s">
        <v>12</v>
      </c>
      <c s="23" t="s">
        <v>583</v>
      </c>
      <c s="19" t="s">
        <v>55</v>
      </c>
      <c s="24" t="s">
        <v>584</v>
      </c>
      <c s="25" t="s">
        <v>97</v>
      </c>
      <c s="26">
        <v>67.34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12.75">
      <c r="A19" s="30" t="s">
        <v>42</v>
      </c>
      <c r="E19" s="31" t="s">
        <v>931</v>
      </c>
    </row>
    <row r="20" spans="1:5" ht="140.25">
      <c r="A20" t="s">
        <v>44</v>
      </c>
      <c r="E20" s="29" t="s">
        <v>99</v>
      </c>
    </row>
    <row r="21" spans="1:16" ht="12.75">
      <c r="A21" s="19" t="s">
        <v>35</v>
      </c>
      <c s="23" t="s">
        <v>23</v>
      </c>
      <c s="23" t="s">
        <v>36</v>
      </c>
      <c s="19" t="s">
        <v>55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932</v>
      </c>
    </row>
    <row r="23" spans="1:5" ht="12.75">
      <c r="A23" s="30" t="s">
        <v>42</v>
      </c>
      <c r="E23" s="31" t="s">
        <v>933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104</v>
      </c>
      <c s="5"/>
      <c s="5"/>
      <c s="5"/>
      <c s="36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19" t="s">
        <v>35</v>
      </c>
      <c s="23" t="s">
        <v>25</v>
      </c>
      <c s="23" t="s">
        <v>934</v>
      </c>
      <c s="19" t="s">
        <v>55</v>
      </c>
      <c s="24" t="s">
        <v>935</v>
      </c>
      <c s="25" t="s">
        <v>39</v>
      </c>
      <c s="26">
        <v>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936</v>
      </c>
    </row>
    <row r="28" spans="1:5" ht="12.75">
      <c r="A28" s="30" t="s">
        <v>42</v>
      </c>
      <c r="E28" s="31" t="s">
        <v>937</v>
      </c>
    </row>
    <row r="29" spans="1:5" ht="63.75">
      <c r="A29" t="s">
        <v>44</v>
      </c>
      <c r="E29" s="29" t="s">
        <v>127</v>
      </c>
    </row>
    <row r="30" spans="1:16" ht="12.75">
      <c r="A30" s="19" t="s">
        <v>35</v>
      </c>
      <c s="23" t="s">
        <v>27</v>
      </c>
      <c s="23" t="s">
        <v>938</v>
      </c>
      <c s="19" t="s">
        <v>55</v>
      </c>
      <c s="24" t="s">
        <v>939</v>
      </c>
      <c s="25" t="s">
        <v>39</v>
      </c>
      <c s="26">
        <v>246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936</v>
      </c>
    </row>
    <row r="32" spans="1:5" ht="51">
      <c r="A32" s="30" t="s">
        <v>42</v>
      </c>
      <c r="E32" s="31" t="s">
        <v>940</v>
      </c>
    </row>
    <row r="33" spans="1:5" ht="63.75">
      <c r="A33" t="s">
        <v>44</v>
      </c>
      <c r="E33" s="29" t="s">
        <v>156</v>
      </c>
    </row>
    <row r="34" spans="1:16" ht="12.75">
      <c r="A34" s="19" t="s">
        <v>35</v>
      </c>
      <c s="23" t="s">
        <v>59</v>
      </c>
      <c s="23" t="s">
        <v>158</v>
      </c>
      <c s="19" t="s">
        <v>55</v>
      </c>
      <c s="24" t="s">
        <v>159</v>
      </c>
      <c s="25" t="s">
        <v>117</v>
      </c>
      <c s="26">
        <v>477.951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941</v>
      </c>
    </row>
    <row r="36" spans="1:5" ht="127.5">
      <c r="A36" s="30" t="s">
        <v>42</v>
      </c>
      <c r="E36" s="31" t="s">
        <v>942</v>
      </c>
    </row>
    <row r="37" spans="1:5" ht="318.75">
      <c r="A37" t="s">
        <v>44</v>
      </c>
      <c r="E37" s="29" t="s">
        <v>661</v>
      </c>
    </row>
    <row r="38" spans="1:16" ht="12.75">
      <c r="A38" s="19" t="s">
        <v>35</v>
      </c>
      <c s="23" t="s">
        <v>64</v>
      </c>
      <c s="23" t="s">
        <v>943</v>
      </c>
      <c s="19" t="s">
        <v>55</v>
      </c>
      <c s="24" t="s">
        <v>944</v>
      </c>
      <c s="25" t="s">
        <v>117</v>
      </c>
      <c s="26">
        <v>130.742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945</v>
      </c>
    </row>
    <row r="40" spans="1:5" ht="140.25">
      <c r="A40" s="30" t="s">
        <v>42</v>
      </c>
      <c r="E40" s="31" t="s">
        <v>946</v>
      </c>
    </row>
    <row r="41" spans="1:5" ht="318.75">
      <c r="A41" t="s">
        <v>44</v>
      </c>
      <c r="E41" s="29" t="s">
        <v>661</v>
      </c>
    </row>
    <row r="42" spans="1:16" ht="12.75">
      <c r="A42" s="19" t="s">
        <v>35</v>
      </c>
      <c s="23" t="s">
        <v>30</v>
      </c>
      <c s="23" t="s">
        <v>163</v>
      </c>
      <c s="19" t="s">
        <v>55</v>
      </c>
      <c s="24" t="s">
        <v>164</v>
      </c>
      <c s="25" t="s">
        <v>117</v>
      </c>
      <c s="26">
        <v>620.993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63.75">
      <c r="A44" s="30" t="s">
        <v>42</v>
      </c>
      <c r="E44" s="31" t="s">
        <v>947</v>
      </c>
    </row>
    <row r="45" spans="1:5" ht="191.25">
      <c r="A45" t="s">
        <v>44</v>
      </c>
      <c r="E45" s="29" t="s">
        <v>666</v>
      </c>
    </row>
    <row r="46" spans="1:16" ht="12.75">
      <c r="A46" s="19" t="s">
        <v>35</v>
      </c>
      <c s="23" t="s">
        <v>32</v>
      </c>
      <c s="23" t="s">
        <v>168</v>
      </c>
      <c s="19" t="s">
        <v>55</v>
      </c>
      <c s="24" t="s">
        <v>169</v>
      </c>
      <c s="25" t="s">
        <v>117</v>
      </c>
      <c s="26">
        <v>423.007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948</v>
      </c>
    </row>
    <row r="48" spans="1:5" ht="229.5">
      <c r="A48" s="30" t="s">
        <v>42</v>
      </c>
      <c r="E48" s="31" t="s">
        <v>949</v>
      </c>
    </row>
    <row r="49" spans="1:5" ht="229.5">
      <c r="A49" t="s">
        <v>44</v>
      </c>
      <c r="E49" s="29" t="s">
        <v>171</v>
      </c>
    </row>
    <row r="50" spans="1:16" ht="12.75">
      <c r="A50" s="19" t="s">
        <v>35</v>
      </c>
      <c s="23" t="s">
        <v>75</v>
      </c>
      <c s="23" t="s">
        <v>173</v>
      </c>
      <c s="19" t="s">
        <v>55</v>
      </c>
      <c s="24" t="s">
        <v>174</v>
      </c>
      <c s="25" t="s">
        <v>117</v>
      </c>
      <c s="26">
        <v>185.333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950</v>
      </c>
    </row>
    <row r="52" spans="1:5" ht="63.75">
      <c r="A52" s="30" t="s">
        <v>42</v>
      </c>
      <c r="E52" s="31" t="s">
        <v>951</v>
      </c>
    </row>
    <row r="53" spans="1:5" ht="293.25">
      <c r="A53" t="s">
        <v>44</v>
      </c>
      <c r="E53" s="29" t="s">
        <v>176</v>
      </c>
    </row>
    <row r="54" spans="1:16" ht="12.75">
      <c r="A54" s="19" t="s">
        <v>35</v>
      </c>
      <c s="23" t="s">
        <v>79</v>
      </c>
      <c s="23" t="s">
        <v>178</v>
      </c>
      <c s="19" t="s">
        <v>55</v>
      </c>
      <c s="24" t="s">
        <v>179</v>
      </c>
      <c s="25" t="s">
        <v>107</v>
      </c>
      <c s="26">
        <v>419.704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114.75">
      <c r="A56" s="30" t="s">
        <v>42</v>
      </c>
      <c r="E56" s="31" t="s">
        <v>952</v>
      </c>
    </row>
    <row r="57" spans="1:5" ht="25.5">
      <c r="A57" t="s">
        <v>44</v>
      </c>
      <c r="E57" s="29" t="s">
        <v>181</v>
      </c>
    </row>
    <row r="58" spans="1:18" ht="12.75" customHeight="1">
      <c r="A58" s="5" t="s">
        <v>33</v>
      </c>
      <c s="5"/>
      <c s="35" t="s">
        <v>23</v>
      </c>
      <c s="5"/>
      <c s="21" t="s">
        <v>221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9" t="s">
        <v>35</v>
      </c>
      <c s="23" t="s">
        <v>83</v>
      </c>
      <c s="23" t="s">
        <v>953</v>
      </c>
      <c s="19" t="s">
        <v>55</v>
      </c>
      <c s="24" t="s">
        <v>954</v>
      </c>
      <c s="25" t="s">
        <v>117</v>
      </c>
      <c s="26">
        <v>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25.5">
      <c r="A60" s="28" t="s">
        <v>40</v>
      </c>
      <c r="E60" s="29" t="s">
        <v>955</v>
      </c>
    </row>
    <row r="61" spans="1:5" ht="25.5">
      <c r="A61" s="30" t="s">
        <v>42</v>
      </c>
      <c r="E61" s="31" t="s">
        <v>956</v>
      </c>
    </row>
    <row r="62" spans="1:5" ht="369.75">
      <c r="A62" t="s">
        <v>44</v>
      </c>
      <c r="E62" s="29" t="s">
        <v>368</v>
      </c>
    </row>
    <row r="63" spans="1:16" ht="12.75">
      <c r="A63" s="19" t="s">
        <v>35</v>
      </c>
      <c s="23" t="s">
        <v>89</v>
      </c>
      <c s="23" t="s">
        <v>228</v>
      </c>
      <c s="19" t="s">
        <v>55</v>
      </c>
      <c s="24" t="s">
        <v>229</v>
      </c>
      <c s="25" t="s">
        <v>117</v>
      </c>
      <c s="26">
        <v>82.084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957</v>
      </c>
    </row>
    <row r="65" spans="1:5" ht="114.75">
      <c r="A65" s="30" t="s">
        <v>42</v>
      </c>
      <c r="E65" s="31" t="s">
        <v>958</v>
      </c>
    </row>
    <row r="66" spans="1:5" ht="38.25">
      <c r="A66" t="s">
        <v>44</v>
      </c>
      <c r="E66" s="29" t="s">
        <v>208</v>
      </c>
    </row>
    <row r="67" spans="1:18" ht="12.75" customHeight="1">
      <c r="A67" s="5" t="s">
        <v>33</v>
      </c>
      <c s="5"/>
      <c s="35" t="s">
        <v>25</v>
      </c>
      <c s="5"/>
      <c s="21" t="s">
        <v>240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9" t="s">
        <v>35</v>
      </c>
      <c s="23" t="s">
        <v>157</v>
      </c>
      <c s="23" t="s">
        <v>959</v>
      </c>
      <c s="19" t="s">
        <v>55</v>
      </c>
      <c s="24" t="s">
        <v>960</v>
      </c>
      <c s="25" t="s">
        <v>117</v>
      </c>
      <c s="26">
        <v>1.55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961</v>
      </c>
    </row>
    <row r="70" spans="1:5" ht="12.75">
      <c r="A70" s="30" t="s">
        <v>42</v>
      </c>
      <c r="E70" s="31" t="s">
        <v>962</v>
      </c>
    </row>
    <row r="71" spans="1:5" ht="51">
      <c r="A71" t="s">
        <v>44</v>
      </c>
      <c r="E71" s="29" t="s">
        <v>245</v>
      </c>
    </row>
    <row r="72" spans="1:16" ht="12.75">
      <c r="A72" s="19" t="s">
        <v>35</v>
      </c>
      <c s="23" t="s">
        <v>162</v>
      </c>
      <c s="23" t="s">
        <v>516</v>
      </c>
      <c s="19" t="s">
        <v>55</v>
      </c>
      <c s="24" t="s">
        <v>517</v>
      </c>
      <c s="25" t="s">
        <v>107</v>
      </c>
      <c s="26">
        <v>6.2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12.75">
      <c r="A74" s="30" t="s">
        <v>42</v>
      </c>
      <c r="E74" s="31" t="s">
        <v>963</v>
      </c>
    </row>
    <row r="75" spans="1:5" ht="89.25">
      <c r="A75" t="s">
        <v>44</v>
      </c>
      <c r="E75" s="29" t="s">
        <v>327</v>
      </c>
    </row>
    <row r="76" spans="1:18" ht="12.75" customHeight="1">
      <c r="A76" s="5" t="s">
        <v>33</v>
      </c>
      <c s="5"/>
      <c s="35" t="s">
        <v>64</v>
      </c>
      <c s="5"/>
      <c s="21" t="s">
        <v>335</v>
      </c>
      <c s="5"/>
      <c s="5"/>
      <c s="5"/>
      <c s="36">
        <f>0+Q76</f>
      </c>
      <c r="O76">
        <f>0+R76</f>
      </c>
      <c r="Q76">
        <f>0+I77+I81+I85+I89+I93+I97+I101+I105+I109+I113+I117+I121+I125+I129+I133+I137+I141+I145+I149</f>
      </c>
      <c>
        <f>0+O77+O81+O85+O89+O93+O97+O101+O105+O109+O113+O117+O121+O125+O129+O133+O137+O141+O145+O149</f>
      </c>
    </row>
    <row r="77" spans="1:16" ht="12.75">
      <c r="A77" s="19" t="s">
        <v>35</v>
      </c>
      <c s="23" t="s">
        <v>167</v>
      </c>
      <c s="23" t="s">
        <v>964</v>
      </c>
      <c s="19" t="s">
        <v>55</v>
      </c>
      <c s="24" t="s">
        <v>965</v>
      </c>
      <c s="25" t="s">
        <v>39</v>
      </c>
      <c s="26">
        <v>14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966</v>
      </c>
    </row>
    <row r="79" spans="1:5" ht="12.75">
      <c r="A79" s="30" t="s">
        <v>42</v>
      </c>
      <c r="E79" s="31" t="s">
        <v>967</v>
      </c>
    </row>
    <row r="80" spans="1:5" ht="255">
      <c r="A80" t="s">
        <v>44</v>
      </c>
      <c r="E80" s="29" t="s">
        <v>351</v>
      </c>
    </row>
    <row r="81" spans="1:16" ht="12.75">
      <c r="A81" s="19" t="s">
        <v>35</v>
      </c>
      <c s="23" t="s">
        <v>172</v>
      </c>
      <c s="23" t="s">
        <v>968</v>
      </c>
      <c s="19" t="s">
        <v>55</v>
      </c>
      <c s="24" t="s">
        <v>969</v>
      </c>
      <c s="25" t="s">
        <v>39</v>
      </c>
      <c s="26">
        <v>246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970</v>
      </c>
    </row>
    <row r="83" spans="1:5" ht="63.75">
      <c r="A83" s="30" t="s">
        <v>42</v>
      </c>
      <c r="E83" s="31" t="s">
        <v>971</v>
      </c>
    </row>
    <row r="84" spans="1:5" ht="255">
      <c r="A84" t="s">
        <v>44</v>
      </c>
      <c r="E84" s="29" t="s">
        <v>351</v>
      </c>
    </row>
    <row r="85" spans="1:16" ht="12.75">
      <c r="A85" s="19" t="s">
        <v>35</v>
      </c>
      <c s="23" t="s">
        <v>177</v>
      </c>
      <c s="23" t="s">
        <v>972</v>
      </c>
      <c s="19" t="s">
        <v>55</v>
      </c>
      <c s="24" t="s">
        <v>973</v>
      </c>
      <c s="25" t="s">
        <v>39</v>
      </c>
      <c s="26">
        <v>260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974</v>
      </c>
    </row>
    <row r="87" spans="1:5" ht="63.75">
      <c r="A87" s="30" t="s">
        <v>42</v>
      </c>
      <c r="E87" s="31" t="s">
        <v>975</v>
      </c>
    </row>
    <row r="88" spans="1:5" ht="242.25">
      <c r="A88" t="s">
        <v>44</v>
      </c>
      <c r="E88" s="29" t="s">
        <v>976</v>
      </c>
    </row>
    <row r="89" spans="1:16" ht="12.75">
      <c r="A89" s="19" t="s">
        <v>35</v>
      </c>
      <c s="23" t="s">
        <v>182</v>
      </c>
      <c s="23" t="s">
        <v>977</v>
      </c>
      <c s="19" t="s">
        <v>55</v>
      </c>
      <c s="24" t="s">
        <v>978</v>
      </c>
      <c s="25" t="s">
        <v>39</v>
      </c>
      <c s="26">
        <v>7.5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979</v>
      </c>
    </row>
    <row r="91" spans="1:5" ht="12.75">
      <c r="A91" s="30" t="s">
        <v>42</v>
      </c>
      <c r="E91" s="31" t="s">
        <v>980</v>
      </c>
    </row>
    <row r="92" spans="1:5" ht="242.25">
      <c r="A92" t="s">
        <v>44</v>
      </c>
      <c r="E92" s="29" t="s">
        <v>981</v>
      </c>
    </row>
    <row r="93" spans="1:16" ht="12.75">
      <c r="A93" s="19" t="s">
        <v>35</v>
      </c>
      <c s="23" t="s">
        <v>187</v>
      </c>
      <c s="23" t="s">
        <v>982</v>
      </c>
      <c s="19" t="s">
        <v>983</v>
      </c>
      <c s="24" t="s">
        <v>984</v>
      </c>
      <c s="25" t="s">
        <v>73</v>
      </c>
      <c s="26">
        <v>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985</v>
      </c>
    </row>
    <row r="95" spans="1:5" ht="12.75">
      <c r="A95" s="30" t="s">
        <v>42</v>
      </c>
      <c r="E95" s="31" t="s">
        <v>986</v>
      </c>
    </row>
    <row r="96" spans="1:5" ht="242.25">
      <c r="A96" t="s">
        <v>44</v>
      </c>
      <c r="E96" s="29" t="s">
        <v>987</v>
      </c>
    </row>
    <row r="97" spans="1:16" ht="12.75">
      <c r="A97" s="19" t="s">
        <v>35</v>
      </c>
      <c s="23" t="s">
        <v>191</v>
      </c>
      <c s="23" t="s">
        <v>982</v>
      </c>
      <c s="19" t="s">
        <v>988</v>
      </c>
      <c s="24" t="s">
        <v>984</v>
      </c>
      <c s="25" t="s">
        <v>73</v>
      </c>
      <c s="26">
        <v>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989</v>
      </c>
    </row>
    <row r="99" spans="1:5" ht="12.75">
      <c r="A99" s="30" t="s">
        <v>42</v>
      </c>
      <c r="E99" s="31" t="s">
        <v>990</v>
      </c>
    </row>
    <row r="100" spans="1:5" ht="242.25">
      <c r="A100" t="s">
        <v>44</v>
      </c>
      <c r="E100" s="29" t="s">
        <v>987</v>
      </c>
    </row>
    <row r="101" spans="1:16" ht="12.75">
      <c r="A101" s="19" t="s">
        <v>35</v>
      </c>
      <c s="23" t="s">
        <v>197</v>
      </c>
      <c s="23" t="s">
        <v>982</v>
      </c>
      <c s="19" t="s">
        <v>991</v>
      </c>
      <c s="24" t="s">
        <v>984</v>
      </c>
      <c s="25" t="s">
        <v>73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985</v>
      </c>
    </row>
    <row r="103" spans="1:5" ht="12.75">
      <c r="A103" s="30" t="s">
        <v>42</v>
      </c>
      <c r="E103" s="31" t="s">
        <v>992</v>
      </c>
    </row>
    <row r="104" spans="1:5" ht="242.25">
      <c r="A104" t="s">
        <v>44</v>
      </c>
      <c r="E104" s="29" t="s">
        <v>987</v>
      </c>
    </row>
    <row r="105" spans="1:16" ht="12.75">
      <c r="A105" s="19" t="s">
        <v>35</v>
      </c>
      <c s="23" t="s">
        <v>203</v>
      </c>
      <c s="23" t="s">
        <v>982</v>
      </c>
      <c s="19" t="s">
        <v>993</v>
      </c>
      <c s="24" t="s">
        <v>984</v>
      </c>
      <c s="25" t="s">
        <v>73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985</v>
      </c>
    </row>
    <row r="107" spans="1:5" ht="12.75">
      <c r="A107" s="30" t="s">
        <v>42</v>
      </c>
      <c r="E107" s="31" t="s">
        <v>994</v>
      </c>
    </row>
    <row r="108" spans="1:5" ht="242.25">
      <c r="A108" t="s">
        <v>44</v>
      </c>
      <c r="E108" s="29" t="s">
        <v>987</v>
      </c>
    </row>
    <row r="109" spans="1:16" ht="12.75">
      <c r="A109" s="19" t="s">
        <v>35</v>
      </c>
      <c s="23" t="s">
        <v>209</v>
      </c>
      <c s="23" t="s">
        <v>982</v>
      </c>
      <c s="19" t="s">
        <v>995</v>
      </c>
      <c s="24" t="s">
        <v>984</v>
      </c>
      <c s="25" t="s">
        <v>73</v>
      </c>
      <c s="26">
        <v>1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985</v>
      </c>
    </row>
    <row r="111" spans="1:5" ht="12.75">
      <c r="A111" s="30" t="s">
        <v>42</v>
      </c>
      <c r="E111" s="31" t="s">
        <v>996</v>
      </c>
    </row>
    <row r="112" spans="1:5" ht="242.25">
      <c r="A112" t="s">
        <v>44</v>
      </c>
      <c r="E112" s="29" t="s">
        <v>987</v>
      </c>
    </row>
    <row r="113" spans="1:16" ht="12.75">
      <c r="A113" s="19" t="s">
        <v>35</v>
      </c>
      <c s="23" t="s">
        <v>211</v>
      </c>
      <c s="23" t="s">
        <v>982</v>
      </c>
      <c s="19" t="s">
        <v>997</v>
      </c>
      <c s="24" t="s">
        <v>984</v>
      </c>
      <c s="25" t="s">
        <v>73</v>
      </c>
      <c s="26">
        <v>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985</v>
      </c>
    </row>
    <row r="115" spans="1:5" ht="12.75">
      <c r="A115" s="30" t="s">
        <v>42</v>
      </c>
      <c r="E115" s="31" t="s">
        <v>998</v>
      </c>
    </row>
    <row r="116" spans="1:5" ht="242.25">
      <c r="A116" t="s">
        <v>44</v>
      </c>
      <c r="E116" s="29" t="s">
        <v>987</v>
      </c>
    </row>
    <row r="117" spans="1:16" ht="12.75">
      <c r="A117" s="19" t="s">
        <v>35</v>
      </c>
      <c s="23" t="s">
        <v>217</v>
      </c>
      <c s="23" t="s">
        <v>982</v>
      </c>
      <c s="19" t="s">
        <v>999</v>
      </c>
      <c s="24" t="s">
        <v>984</v>
      </c>
      <c s="25" t="s">
        <v>73</v>
      </c>
      <c s="26">
        <v>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985</v>
      </c>
    </row>
    <row r="119" spans="1:5" ht="12.75">
      <c r="A119" s="30" t="s">
        <v>42</v>
      </c>
      <c r="E119" s="31" t="s">
        <v>1000</v>
      </c>
    </row>
    <row r="120" spans="1:5" ht="242.25">
      <c r="A120" t="s">
        <v>44</v>
      </c>
      <c r="E120" s="29" t="s">
        <v>987</v>
      </c>
    </row>
    <row r="121" spans="1:16" ht="12.75">
      <c r="A121" s="19" t="s">
        <v>35</v>
      </c>
      <c s="23" t="s">
        <v>222</v>
      </c>
      <c s="23" t="s">
        <v>982</v>
      </c>
      <c s="19" t="s">
        <v>1001</v>
      </c>
      <c s="24" t="s">
        <v>984</v>
      </c>
      <c s="25" t="s">
        <v>73</v>
      </c>
      <c s="26">
        <v>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985</v>
      </c>
    </row>
    <row r="123" spans="1:5" ht="12.75">
      <c r="A123" s="30" t="s">
        <v>42</v>
      </c>
      <c r="E123" s="31" t="s">
        <v>1002</v>
      </c>
    </row>
    <row r="124" spans="1:5" ht="242.25">
      <c r="A124" t="s">
        <v>44</v>
      </c>
      <c r="E124" s="29" t="s">
        <v>987</v>
      </c>
    </row>
    <row r="125" spans="1:16" ht="12.75">
      <c r="A125" s="19" t="s">
        <v>35</v>
      </c>
      <c s="23" t="s">
        <v>227</v>
      </c>
      <c s="23" t="s">
        <v>1003</v>
      </c>
      <c s="19" t="s">
        <v>983</v>
      </c>
      <c s="24" t="s">
        <v>1004</v>
      </c>
      <c s="25" t="s">
        <v>73</v>
      </c>
      <c s="26">
        <v>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38.25">
      <c r="A126" s="28" t="s">
        <v>40</v>
      </c>
      <c r="E126" s="29" t="s">
        <v>1005</v>
      </c>
    </row>
    <row r="127" spans="1:5" ht="12.75">
      <c r="A127" s="30" t="s">
        <v>42</v>
      </c>
      <c r="E127" s="31" t="s">
        <v>1006</v>
      </c>
    </row>
    <row r="128" spans="1:5" ht="242.25">
      <c r="A128" t="s">
        <v>44</v>
      </c>
      <c r="E128" s="29" t="s">
        <v>987</v>
      </c>
    </row>
    <row r="129" spans="1:16" ht="12.75">
      <c r="A129" s="19" t="s">
        <v>35</v>
      </c>
      <c s="23" t="s">
        <v>232</v>
      </c>
      <c s="23" t="s">
        <v>1003</v>
      </c>
      <c s="19" t="s">
        <v>988</v>
      </c>
      <c s="24" t="s">
        <v>1004</v>
      </c>
      <c s="25" t="s">
        <v>73</v>
      </c>
      <c s="26">
        <v>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38.25">
      <c r="A130" s="28" t="s">
        <v>40</v>
      </c>
      <c r="E130" s="29" t="s">
        <v>1005</v>
      </c>
    </row>
    <row r="131" spans="1:5" ht="12.75">
      <c r="A131" s="30" t="s">
        <v>42</v>
      </c>
      <c r="E131" s="31" t="s">
        <v>1007</v>
      </c>
    </row>
    <row r="132" spans="1:5" ht="242.25">
      <c r="A132" t="s">
        <v>44</v>
      </c>
      <c r="E132" s="29" t="s">
        <v>987</v>
      </c>
    </row>
    <row r="133" spans="1:16" ht="12.75">
      <c r="A133" s="19" t="s">
        <v>35</v>
      </c>
      <c s="23" t="s">
        <v>234</v>
      </c>
      <c s="23" t="s">
        <v>520</v>
      </c>
      <c s="19" t="s">
        <v>55</v>
      </c>
      <c s="24" t="s">
        <v>521</v>
      </c>
      <c s="25" t="s">
        <v>73</v>
      </c>
      <c s="26">
        <v>10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1008</v>
      </c>
    </row>
    <row r="135" spans="1:5" ht="12.75">
      <c r="A135" s="30" t="s">
        <v>42</v>
      </c>
      <c r="E135" s="31" t="s">
        <v>1009</v>
      </c>
    </row>
    <row r="136" spans="1:5" ht="25.5">
      <c r="A136" t="s">
        <v>44</v>
      </c>
      <c r="E136" s="29" t="s">
        <v>523</v>
      </c>
    </row>
    <row r="137" spans="1:16" ht="12.75">
      <c r="A137" s="19" t="s">
        <v>35</v>
      </c>
      <c s="23" t="s">
        <v>241</v>
      </c>
      <c s="23" t="s">
        <v>524</v>
      </c>
      <c s="19" t="s">
        <v>55</v>
      </c>
      <c s="24" t="s">
        <v>525</v>
      </c>
      <c s="25" t="s">
        <v>73</v>
      </c>
      <c s="26">
        <v>4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55</v>
      </c>
    </row>
    <row r="139" spans="1:5" ht="12.75">
      <c r="A139" s="30" t="s">
        <v>42</v>
      </c>
      <c r="E139" s="31" t="s">
        <v>1010</v>
      </c>
    </row>
    <row r="140" spans="1:5" ht="25.5">
      <c r="A140" t="s">
        <v>44</v>
      </c>
      <c r="E140" s="29" t="s">
        <v>523</v>
      </c>
    </row>
    <row r="141" spans="1:16" ht="12.75">
      <c r="A141" s="19" t="s">
        <v>35</v>
      </c>
      <c s="23" t="s">
        <v>246</v>
      </c>
      <c s="23" t="s">
        <v>1011</v>
      </c>
      <c s="19" t="s">
        <v>55</v>
      </c>
      <c s="24" t="s">
        <v>1012</v>
      </c>
      <c s="25" t="s">
        <v>117</v>
      </c>
      <c s="26">
        <v>22.96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1013</v>
      </c>
    </row>
    <row r="143" spans="1:5" ht="12.75">
      <c r="A143" s="30" t="s">
        <v>42</v>
      </c>
      <c r="E143" s="31" t="s">
        <v>1014</v>
      </c>
    </row>
    <row r="144" spans="1:5" ht="369.75">
      <c r="A144" t="s">
        <v>44</v>
      </c>
      <c r="E144" s="29" t="s">
        <v>368</v>
      </c>
    </row>
    <row r="145" spans="1:16" ht="12.75">
      <c r="A145" s="19" t="s">
        <v>35</v>
      </c>
      <c s="23" t="s">
        <v>251</v>
      </c>
      <c s="23" t="s">
        <v>1015</v>
      </c>
      <c s="19" t="s">
        <v>55</v>
      </c>
      <c s="24" t="s">
        <v>1016</v>
      </c>
      <c s="25" t="s">
        <v>39</v>
      </c>
      <c s="26">
        <v>246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55</v>
      </c>
    </row>
    <row r="147" spans="1:5" ht="63.75">
      <c r="A147" s="30" t="s">
        <v>42</v>
      </c>
      <c r="E147" s="31" t="s">
        <v>1017</v>
      </c>
    </row>
    <row r="148" spans="1:5" ht="51">
      <c r="A148" t="s">
        <v>44</v>
      </c>
      <c r="E148" s="29" t="s">
        <v>1018</v>
      </c>
    </row>
    <row r="149" spans="1:16" ht="12.75">
      <c r="A149" s="19" t="s">
        <v>35</v>
      </c>
      <c s="23" t="s">
        <v>256</v>
      </c>
      <c s="23" t="s">
        <v>1019</v>
      </c>
      <c s="19" t="s">
        <v>55</v>
      </c>
      <c s="24" t="s">
        <v>1020</v>
      </c>
      <c s="25" t="s">
        <v>39</v>
      </c>
      <c s="26">
        <v>287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55</v>
      </c>
    </row>
    <row r="151" spans="1:5" ht="76.5">
      <c r="A151" s="30" t="s">
        <v>42</v>
      </c>
      <c r="E151" s="31" t="s">
        <v>1021</v>
      </c>
    </row>
    <row r="152" spans="1:5" ht="25.5">
      <c r="A152" t="s">
        <v>44</v>
      </c>
      <c r="E152" s="29" t="s">
        <v>1022</v>
      </c>
    </row>
    <row r="153" spans="1:18" ht="12.75" customHeight="1">
      <c r="A153" s="5" t="s">
        <v>33</v>
      </c>
      <c s="5"/>
      <c s="35" t="s">
        <v>30</v>
      </c>
      <c s="5"/>
      <c s="21" t="s">
        <v>369</v>
      </c>
      <c s="5"/>
      <c s="5"/>
      <c s="5"/>
      <c s="36">
        <f>0+Q153</f>
      </c>
      <c r="O153">
        <f>0+R153</f>
      </c>
      <c r="Q153">
        <f>0+I154+I158+I162</f>
      </c>
      <c>
        <f>0+O154+O158+O162</f>
      </c>
    </row>
    <row r="154" spans="1:16" ht="12.75">
      <c r="A154" s="19" t="s">
        <v>35</v>
      </c>
      <c s="23" t="s">
        <v>259</v>
      </c>
      <c s="23" t="s">
        <v>1023</v>
      </c>
      <c s="19" t="s">
        <v>55</v>
      </c>
      <c s="24" t="s">
        <v>1024</v>
      </c>
      <c s="25" t="s">
        <v>39</v>
      </c>
      <c s="26">
        <v>9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55</v>
      </c>
    </row>
    <row r="156" spans="1:5" ht="12.75">
      <c r="A156" s="30" t="s">
        <v>42</v>
      </c>
      <c r="E156" s="31" t="s">
        <v>937</v>
      </c>
    </row>
    <row r="157" spans="1:5" ht="51">
      <c r="A157" t="s">
        <v>44</v>
      </c>
      <c r="E157" s="29" t="s">
        <v>438</v>
      </c>
    </row>
    <row r="158" spans="1:16" ht="12.75">
      <c r="A158" s="19" t="s">
        <v>35</v>
      </c>
      <c s="23" t="s">
        <v>265</v>
      </c>
      <c s="23" t="s">
        <v>1025</v>
      </c>
      <c s="19" t="s">
        <v>55</v>
      </c>
      <c s="24" t="s">
        <v>902</v>
      </c>
      <c s="25" t="s">
        <v>117</v>
      </c>
      <c s="26">
        <v>25.9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936</v>
      </c>
    </row>
    <row r="160" spans="1:5" ht="12.75">
      <c r="A160" s="30" t="s">
        <v>42</v>
      </c>
      <c r="E160" s="31" t="s">
        <v>1026</v>
      </c>
    </row>
    <row r="161" spans="1:5" ht="102">
      <c r="A161" t="s">
        <v>44</v>
      </c>
      <c r="E161" s="29" t="s">
        <v>572</v>
      </c>
    </row>
    <row r="162" spans="1:16" ht="12.75">
      <c r="A162" s="19" t="s">
        <v>35</v>
      </c>
      <c s="23" t="s">
        <v>271</v>
      </c>
      <c s="23" t="s">
        <v>1027</v>
      </c>
      <c s="19" t="s">
        <v>55</v>
      </c>
      <c s="24" t="s">
        <v>1028</v>
      </c>
      <c s="25" t="s">
        <v>73</v>
      </c>
      <c s="26">
        <v>1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936</v>
      </c>
    </row>
    <row r="164" spans="1:5" ht="12.75">
      <c r="A164" s="30" t="s">
        <v>42</v>
      </c>
      <c r="E164" s="31" t="s">
        <v>1029</v>
      </c>
    </row>
    <row r="165" spans="1:5" ht="89.25">
      <c r="A165" t="s">
        <v>44</v>
      </c>
      <c r="E165" s="29" t="s">
        <v>456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0+O8+O17+O38+O47+O96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1030</v>
      </c>
      <c s="32">
        <f>0+I8+I17+I38+I47+I96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1030</v>
      </c>
      <c s="5"/>
      <c s="14" t="s">
        <v>1031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24.42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2.75">
      <c r="A11" s="30" t="s">
        <v>42</v>
      </c>
      <c r="E11" s="31" t="s">
        <v>1032</v>
      </c>
    </row>
    <row r="12" spans="1:5" ht="140.2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36</v>
      </c>
      <c s="19" t="s">
        <v>55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932</v>
      </c>
    </row>
    <row r="15" spans="1:5" ht="25.5">
      <c r="A15" s="30" t="s">
        <v>42</v>
      </c>
      <c r="E15" s="31" t="s">
        <v>1033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9" t="s">
        <v>35</v>
      </c>
      <c s="23" t="s">
        <v>12</v>
      </c>
      <c s="23" t="s">
        <v>662</v>
      </c>
      <c s="19" t="s">
        <v>55</v>
      </c>
      <c s="24" t="s">
        <v>159</v>
      </c>
      <c s="25" t="s">
        <v>117</v>
      </c>
      <c s="26">
        <v>12.21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1034</v>
      </c>
    </row>
    <row r="20" spans="1:5" ht="38.25">
      <c r="A20" s="30" t="s">
        <v>42</v>
      </c>
      <c r="E20" s="31" t="s">
        <v>1035</v>
      </c>
    </row>
    <row r="21" spans="1:5" ht="318.75">
      <c r="A21" t="s">
        <v>44</v>
      </c>
      <c r="E21" s="29" t="s">
        <v>661</v>
      </c>
    </row>
    <row r="22" spans="1:16" ht="12.75">
      <c r="A22" s="19" t="s">
        <v>35</v>
      </c>
      <c s="23" t="s">
        <v>23</v>
      </c>
      <c s="23" t="s">
        <v>163</v>
      </c>
      <c s="19" t="s">
        <v>55</v>
      </c>
      <c s="24" t="s">
        <v>164</v>
      </c>
      <c s="25" t="s">
        <v>117</v>
      </c>
      <c s="26">
        <v>12.21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25.5">
      <c r="A24" s="30" t="s">
        <v>42</v>
      </c>
      <c r="E24" s="31" t="s">
        <v>1036</v>
      </c>
    </row>
    <row r="25" spans="1:5" ht="191.25">
      <c r="A25" t="s">
        <v>44</v>
      </c>
      <c r="E25" s="29" t="s">
        <v>666</v>
      </c>
    </row>
    <row r="26" spans="1:16" ht="12.75">
      <c r="A26" s="19" t="s">
        <v>35</v>
      </c>
      <c s="23" t="s">
        <v>25</v>
      </c>
      <c s="23" t="s">
        <v>168</v>
      </c>
      <c s="19" t="s">
        <v>55</v>
      </c>
      <c s="24" t="s">
        <v>169</v>
      </c>
      <c s="25" t="s">
        <v>117</v>
      </c>
      <c s="26">
        <v>7.26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948</v>
      </c>
    </row>
    <row r="28" spans="1:5" ht="25.5">
      <c r="A28" s="30" t="s">
        <v>42</v>
      </c>
      <c r="E28" s="31" t="s">
        <v>1037</v>
      </c>
    </row>
    <row r="29" spans="1:5" ht="229.5">
      <c r="A29" t="s">
        <v>44</v>
      </c>
      <c r="E29" s="29" t="s">
        <v>171</v>
      </c>
    </row>
    <row r="30" spans="1:16" ht="12.75">
      <c r="A30" s="19" t="s">
        <v>35</v>
      </c>
      <c s="23" t="s">
        <v>27</v>
      </c>
      <c s="23" t="s">
        <v>173</v>
      </c>
      <c s="19" t="s">
        <v>55</v>
      </c>
      <c s="24" t="s">
        <v>174</v>
      </c>
      <c s="25" t="s">
        <v>117</v>
      </c>
      <c s="26">
        <v>3.713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1038</v>
      </c>
    </row>
    <row r="32" spans="1:5" ht="12.75">
      <c r="A32" s="30" t="s">
        <v>42</v>
      </c>
      <c r="E32" s="31" t="s">
        <v>1039</v>
      </c>
    </row>
    <row r="33" spans="1:5" ht="293.25">
      <c r="A33" t="s">
        <v>44</v>
      </c>
      <c r="E33" s="29" t="s">
        <v>176</v>
      </c>
    </row>
    <row r="34" spans="1:16" ht="12.75">
      <c r="A34" s="19" t="s">
        <v>35</v>
      </c>
      <c s="23" t="s">
        <v>59</v>
      </c>
      <c s="23" t="s">
        <v>178</v>
      </c>
      <c s="19" t="s">
        <v>55</v>
      </c>
      <c s="24" t="s">
        <v>179</v>
      </c>
      <c s="25" t="s">
        <v>107</v>
      </c>
      <c s="26">
        <v>8.25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12.75">
      <c r="A36" s="30" t="s">
        <v>42</v>
      </c>
      <c r="E36" s="31" t="s">
        <v>1040</v>
      </c>
    </row>
    <row r="37" spans="1:5" ht="25.5">
      <c r="A37" t="s">
        <v>44</v>
      </c>
      <c r="E37" s="29" t="s">
        <v>181</v>
      </c>
    </row>
    <row r="38" spans="1:18" ht="12.75" customHeight="1">
      <c r="A38" s="5" t="s">
        <v>33</v>
      </c>
      <c s="5"/>
      <c s="35" t="s">
        <v>23</v>
      </c>
      <c s="5"/>
      <c s="21" t="s">
        <v>221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35</v>
      </c>
      <c s="23" t="s">
        <v>64</v>
      </c>
      <c s="23" t="s">
        <v>1041</v>
      </c>
      <c s="19" t="s">
        <v>55</v>
      </c>
      <c s="24" t="s">
        <v>1042</v>
      </c>
      <c s="25" t="s">
        <v>117</v>
      </c>
      <c s="26">
        <v>0.6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1043</v>
      </c>
    </row>
    <row r="41" spans="1:5" ht="12.75">
      <c r="A41" s="30" t="s">
        <v>42</v>
      </c>
      <c r="E41" s="31" t="s">
        <v>1044</v>
      </c>
    </row>
    <row r="42" spans="1:5" ht="369.75">
      <c r="A42" t="s">
        <v>44</v>
      </c>
      <c r="E42" s="29" t="s">
        <v>368</v>
      </c>
    </row>
    <row r="43" spans="1:16" ht="12.75">
      <c r="A43" s="19" t="s">
        <v>35</v>
      </c>
      <c s="23" t="s">
        <v>30</v>
      </c>
      <c s="23" t="s">
        <v>228</v>
      </c>
      <c s="19" t="s">
        <v>55</v>
      </c>
      <c s="24" t="s">
        <v>229</v>
      </c>
      <c s="25" t="s">
        <v>117</v>
      </c>
      <c s="26">
        <v>1.238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1038</v>
      </c>
    </row>
    <row r="45" spans="1:5" ht="12.75">
      <c r="A45" s="30" t="s">
        <v>42</v>
      </c>
      <c r="E45" s="31" t="s">
        <v>1045</v>
      </c>
    </row>
    <row r="46" spans="1:5" ht="38.25">
      <c r="A46" t="s">
        <v>44</v>
      </c>
      <c r="E46" s="29" t="s">
        <v>208</v>
      </c>
    </row>
    <row r="47" spans="1:18" ht="12.75" customHeight="1">
      <c r="A47" s="5" t="s">
        <v>33</v>
      </c>
      <c s="5"/>
      <c s="35" t="s">
        <v>64</v>
      </c>
      <c s="5"/>
      <c s="21" t="s">
        <v>335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12.75">
      <c r="A48" s="19" t="s">
        <v>35</v>
      </c>
      <c s="23" t="s">
        <v>32</v>
      </c>
      <c s="23" t="s">
        <v>1046</v>
      </c>
      <c s="19" t="s">
        <v>55</v>
      </c>
      <c s="24" t="s">
        <v>1047</v>
      </c>
      <c s="25" t="s">
        <v>39</v>
      </c>
      <c s="26">
        <v>7.5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38.25">
      <c r="A49" s="28" t="s">
        <v>40</v>
      </c>
      <c r="E49" s="29" t="s">
        <v>1048</v>
      </c>
    </row>
    <row r="50" spans="1:5" ht="12.75">
      <c r="A50" s="30" t="s">
        <v>42</v>
      </c>
      <c r="E50" s="31" t="s">
        <v>1049</v>
      </c>
    </row>
    <row r="51" spans="1:5" ht="255">
      <c r="A51" t="s">
        <v>44</v>
      </c>
      <c r="E51" s="29" t="s">
        <v>1050</v>
      </c>
    </row>
    <row r="52" spans="1:16" ht="12.75">
      <c r="A52" s="19" t="s">
        <v>35</v>
      </c>
      <c s="23" t="s">
        <v>75</v>
      </c>
      <c s="23" t="s">
        <v>972</v>
      </c>
      <c s="19" t="s">
        <v>55</v>
      </c>
      <c s="24" t="s">
        <v>973</v>
      </c>
      <c s="25" t="s">
        <v>39</v>
      </c>
      <c s="26">
        <v>7.5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1051</v>
      </c>
    </row>
    <row r="54" spans="1:5" ht="12.75">
      <c r="A54" s="30" t="s">
        <v>42</v>
      </c>
      <c r="E54" s="31" t="s">
        <v>1052</v>
      </c>
    </row>
    <row r="55" spans="1:5" ht="242.25">
      <c r="A55" t="s">
        <v>44</v>
      </c>
      <c r="E55" s="29" t="s">
        <v>976</v>
      </c>
    </row>
    <row r="56" spans="1:16" ht="12.75">
      <c r="A56" s="19" t="s">
        <v>35</v>
      </c>
      <c s="23" t="s">
        <v>79</v>
      </c>
      <c s="23" t="s">
        <v>1053</v>
      </c>
      <c s="19" t="s">
        <v>55</v>
      </c>
      <c s="24" t="s">
        <v>1054</v>
      </c>
      <c s="25" t="s">
        <v>39</v>
      </c>
      <c s="26">
        <v>2.5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38.25">
      <c r="A57" s="28" t="s">
        <v>40</v>
      </c>
      <c r="E57" s="29" t="s">
        <v>1055</v>
      </c>
    </row>
    <row r="58" spans="1:5" ht="12.75">
      <c r="A58" s="30" t="s">
        <v>42</v>
      </c>
      <c r="E58" s="31" t="s">
        <v>1056</v>
      </c>
    </row>
    <row r="59" spans="1:5" ht="242.25">
      <c r="A59" t="s">
        <v>44</v>
      </c>
      <c r="E59" s="29" t="s">
        <v>1057</v>
      </c>
    </row>
    <row r="60" spans="1:16" ht="12.75">
      <c r="A60" s="19" t="s">
        <v>35</v>
      </c>
      <c s="23" t="s">
        <v>83</v>
      </c>
      <c s="23" t="s">
        <v>1058</v>
      </c>
      <c s="19" t="s">
        <v>55</v>
      </c>
      <c s="24" t="s">
        <v>1059</v>
      </c>
      <c s="25" t="s">
        <v>73</v>
      </c>
      <c s="26">
        <v>1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1060</v>
      </c>
    </row>
    <row r="62" spans="1:5" ht="12.75">
      <c r="A62" s="30" t="s">
        <v>42</v>
      </c>
      <c r="E62" s="31" t="s">
        <v>1061</v>
      </c>
    </row>
    <row r="63" spans="1:5" ht="25.5">
      <c r="A63" t="s">
        <v>44</v>
      </c>
      <c r="E63" s="29" t="s">
        <v>1062</v>
      </c>
    </row>
    <row r="64" spans="1:16" ht="12.75">
      <c r="A64" s="19" t="s">
        <v>35</v>
      </c>
      <c s="23" t="s">
        <v>89</v>
      </c>
      <c s="23" t="s">
        <v>1063</v>
      </c>
      <c s="19" t="s">
        <v>55</v>
      </c>
      <c s="24" t="s">
        <v>1064</v>
      </c>
      <c s="25" t="s">
        <v>73</v>
      </c>
      <c s="26">
        <v>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1065</v>
      </c>
    </row>
    <row r="66" spans="1:5" ht="12.75">
      <c r="A66" s="30" t="s">
        <v>42</v>
      </c>
      <c r="E66" s="31" t="s">
        <v>1066</v>
      </c>
    </row>
    <row r="67" spans="1:5" ht="25.5">
      <c r="A67" t="s">
        <v>44</v>
      </c>
      <c r="E67" s="29" t="s">
        <v>1062</v>
      </c>
    </row>
    <row r="68" spans="1:16" ht="12.75">
      <c r="A68" s="19" t="s">
        <v>35</v>
      </c>
      <c s="23" t="s">
        <v>157</v>
      </c>
      <c s="23" t="s">
        <v>1067</v>
      </c>
      <c s="19" t="s">
        <v>55</v>
      </c>
      <c s="24" t="s">
        <v>1068</v>
      </c>
      <c s="25" t="s">
        <v>73</v>
      </c>
      <c s="26">
        <v>1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1069</v>
      </c>
    </row>
    <row r="70" spans="1:5" ht="12.75">
      <c r="A70" s="30" t="s">
        <v>42</v>
      </c>
      <c r="E70" s="31" t="s">
        <v>1070</v>
      </c>
    </row>
    <row r="71" spans="1:5" ht="25.5">
      <c r="A71" t="s">
        <v>44</v>
      </c>
      <c r="E71" s="29" t="s">
        <v>1062</v>
      </c>
    </row>
    <row r="72" spans="1:16" ht="12.75">
      <c r="A72" s="19" t="s">
        <v>35</v>
      </c>
      <c s="23" t="s">
        <v>162</v>
      </c>
      <c s="23" t="s">
        <v>524</v>
      </c>
      <c s="19" t="s">
        <v>55</v>
      </c>
      <c s="24" t="s">
        <v>525</v>
      </c>
      <c s="25" t="s">
        <v>73</v>
      </c>
      <c s="26">
        <v>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12.75">
      <c r="A74" s="30" t="s">
        <v>42</v>
      </c>
      <c r="E74" s="31" t="s">
        <v>1029</v>
      </c>
    </row>
    <row r="75" spans="1:5" ht="25.5">
      <c r="A75" t="s">
        <v>44</v>
      </c>
      <c r="E75" s="29" t="s">
        <v>523</v>
      </c>
    </row>
    <row r="76" spans="1:16" ht="12.75">
      <c r="A76" s="19" t="s">
        <v>35</v>
      </c>
      <c s="23" t="s">
        <v>167</v>
      </c>
      <c s="23" t="s">
        <v>1071</v>
      </c>
      <c s="19" t="s">
        <v>55</v>
      </c>
      <c s="24" t="s">
        <v>1072</v>
      </c>
      <c s="25" t="s">
        <v>39</v>
      </c>
      <c s="26">
        <v>7.5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55</v>
      </c>
    </row>
    <row r="78" spans="1:5" ht="12.75">
      <c r="A78" s="30" t="s">
        <v>42</v>
      </c>
      <c r="E78" s="31" t="s">
        <v>1049</v>
      </c>
    </row>
    <row r="79" spans="1:5" ht="51">
      <c r="A79" t="s">
        <v>44</v>
      </c>
      <c r="E79" s="29" t="s">
        <v>1073</v>
      </c>
    </row>
    <row r="80" spans="1:16" ht="12.75">
      <c r="A80" s="19" t="s">
        <v>35</v>
      </c>
      <c s="23" t="s">
        <v>172</v>
      </c>
      <c s="23" t="s">
        <v>1074</v>
      </c>
      <c s="19" t="s">
        <v>55</v>
      </c>
      <c s="24" t="s">
        <v>1075</v>
      </c>
      <c s="25" t="s">
        <v>39</v>
      </c>
      <c s="26">
        <v>7.5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1076</v>
      </c>
    </row>
    <row r="82" spans="1:5" ht="12.75">
      <c r="A82" s="30" t="s">
        <v>42</v>
      </c>
      <c r="E82" s="31" t="s">
        <v>1049</v>
      </c>
    </row>
    <row r="83" spans="1:5" ht="38.25">
      <c r="A83" t="s">
        <v>44</v>
      </c>
      <c r="E83" s="29" t="s">
        <v>1077</v>
      </c>
    </row>
    <row r="84" spans="1:16" ht="12.75">
      <c r="A84" s="19" t="s">
        <v>35</v>
      </c>
      <c s="23" t="s">
        <v>177</v>
      </c>
      <c s="23" t="s">
        <v>1078</v>
      </c>
      <c s="19" t="s">
        <v>55</v>
      </c>
      <c s="24" t="s">
        <v>1079</v>
      </c>
      <c s="25" t="s">
        <v>39</v>
      </c>
      <c s="26">
        <v>7.5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55</v>
      </c>
    </row>
    <row r="86" spans="1:5" ht="12.75">
      <c r="A86" s="30" t="s">
        <v>42</v>
      </c>
      <c r="E86" s="31" t="s">
        <v>1049</v>
      </c>
    </row>
    <row r="87" spans="1:5" ht="51">
      <c r="A87" t="s">
        <v>44</v>
      </c>
      <c r="E87" s="29" t="s">
        <v>1018</v>
      </c>
    </row>
    <row r="88" spans="1:16" ht="12.75">
      <c r="A88" s="19" t="s">
        <v>35</v>
      </c>
      <c s="23" t="s">
        <v>182</v>
      </c>
      <c s="23" t="s">
        <v>1080</v>
      </c>
      <c s="19" t="s">
        <v>55</v>
      </c>
      <c s="24" t="s">
        <v>1081</v>
      </c>
      <c s="25" t="s">
        <v>39</v>
      </c>
      <c s="26">
        <v>50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55</v>
      </c>
    </row>
    <row r="90" spans="1:5" ht="12.75">
      <c r="A90" s="30" t="s">
        <v>42</v>
      </c>
      <c r="E90" s="31" t="s">
        <v>1082</v>
      </c>
    </row>
    <row r="91" spans="1:5" ht="25.5">
      <c r="A91" t="s">
        <v>44</v>
      </c>
      <c r="E91" s="29" t="s">
        <v>1083</v>
      </c>
    </row>
    <row r="92" spans="1:16" ht="12.75">
      <c r="A92" s="19" t="s">
        <v>35</v>
      </c>
      <c s="23" t="s">
        <v>187</v>
      </c>
      <c s="23" t="s">
        <v>1084</v>
      </c>
      <c s="19" t="s">
        <v>55</v>
      </c>
      <c s="24" t="s">
        <v>1085</v>
      </c>
      <c s="25" t="s">
        <v>73</v>
      </c>
      <c s="26">
        <v>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1086</v>
      </c>
    </row>
    <row r="94" spans="1:5" ht="12.75">
      <c r="A94" s="30" t="s">
        <v>42</v>
      </c>
      <c r="E94" s="31" t="s">
        <v>1087</v>
      </c>
    </row>
    <row r="95" spans="1:5" ht="12.75">
      <c r="A95" t="s">
        <v>44</v>
      </c>
      <c r="E95" s="29" t="s">
        <v>1088</v>
      </c>
    </row>
    <row r="96" spans="1:18" ht="12.75" customHeight="1">
      <c r="A96" s="5" t="s">
        <v>33</v>
      </c>
      <c s="5"/>
      <c s="35" t="s">
        <v>30</v>
      </c>
      <c s="5"/>
      <c s="21" t="s">
        <v>369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35</v>
      </c>
      <c s="23" t="s">
        <v>191</v>
      </c>
      <c s="23" t="s">
        <v>1089</v>
      </c>
      <c s="19" t="s">
        <v>55</v>
      </c>
      <c s="24" t="s">
        <v>1090</v>
      </c>
      <c s="25" t="s">
        <v>39</v>
      </c>
      <c s="26">
        <v>6.5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1091</v>
      </c>
    </row>
    <row r="99" spans="1:5" ht="25.5">
      <c r="A99" s="30" t="s">
        <v>42</v>
      </c>
      <c r="E99" s="31" t="s">
        <v>1092</v>
      </c>
    </row>
    <row r="100" spans="1:5" ht="76.5">
      <c r="A100" t="s">
        <v>44</v>
      </c>
      <c r="E100" s="29" t="s">
        <v>922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1093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1093</v>
      </c>
      <c s="5"/>
      <c s="14" t="s">
        <v>1094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369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19</v>
      </c>
      <c s="23" t="s">
        <v>1095</v>
      </c>
      <c s="19" t="s">
        <v>55</v>
      </c>
      <c s="24" t="s">
        <v>1096</v>
      </c>
      <c s="25" t="s">
        <v>62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1097</v>
      </c>
    </row>
    <row r="11" spans="1:5" ht="12.75">
      <c r="A11" s="30" t="s">
        <v>42</v>
      </c>
      <c r="E11" s="31" t="s">
        <v>55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1098</v>
      </c>
      <c s="19" t="s">
        <v>55</v>
      </c>
      <c s="24" t="s">
        <v>1099</v>
      </c>
      <c s="25" t="s">
        <v>73</v>
      </c>
      <c s="26">
        <v>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1100</v>
      </c>
    </row>
    <row r="15" spans="1:5" ht="12.75">
      <c r="A15" s="30" t="s">
        <v>42</v>
      </c>
      <c r="E15" s="31" t="s">
        <v>55</v>
      </c>
    </row>
    <row r="16" spans="1:5" ht="12.75">
      <c r="A16" t="s">
        <v>44</v>
      </c>
      <c r="E16" s="29" t="s">
        <v>45</v>
      </c>
    </row>
    <row r="17" spans="1:16" ht="25.5">
      <c r="A17" s="19" t="s">
        <v>35</v>
      </c>
      <c s="23" t="s">
        <v>12</v>
      </c>
      <c s="23" t="s">
        <v>1101</v>
      </c>
      <c s="19" t="s">
        <v>55</v>
      </c>
      <c s="24" t="s">
        <v>1102</v>
      </c>
      <c s="25" t="s">
        <v>73</v>
      </c>
      <c s="26">
        <v>87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1103</v>
      </c>
    </row>
    <row r="19" spans="1:5" ht="140.25">
      <c r="A19" s="30" t="s">
        <v>42</v>
      </c>
      <c r="E19" s="31" t="s">
        <v>1104</v>
      </c>
    </row>
    <row r="20" spans="1:5" ht="51">
      <c r="A20" t="s">
        <v>44</v>
      </c>
      <c r="E20" s="29" t="s">
        <v>1105</v>
      </c>
    </row>
    <row r="21" spans="1:16" ht="12.75">
      <c r="A21" s="19" t="s">
        <v>35</v>
      </c>
      <c s="23" t="s">
        <v>23</v>
      </c>
      <c s="23" t="s">
        <v>397</v>
      </c>
      <c s="19" t="s">
        <v>55</v>
      </c>
      <c s="24" t="s">
        <v>398</v>
      </c>
      <c s="25" t="s">
        <v>73</v>
      </c>
      <c s="26">
        <v>87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1103</v>
      </c>
    </row>
    <row r="23" spans="1:5" ht="140.25">
      <c r="A23" s="30" t="s">
        <v>42</v>
      </c>
      <c r="E23" s="31" t="s">
        <v>1104</v>
      </c>
    </row>
    <row r="24" spans="1:5" ht="38.25">
      <c r="A24" t="s">
        <v>44</v>
      </c>
      <c r="E24" s="29" t="s">
        <v>400</v>
      </c>
    </row>
    <row r="25" spans="1:16" ht="12.75">
      <c r="A25" s="19" t="s">
        <v>35</v>
      </c>
      <c s="23" t="s">
        <v>25</v>
      </c>
      <c s="23" t="s">
        <v>1106</v>
      </c>
      <c s="19" t="s">
        <v>55</v>
      </c>
      <c s="24" t="s">
        <v>1107</v>
      </c>
      <c s="25" t="s">
        <v>1108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127.5">
      <c r="A27" s="30" t="s">
        <v>42</v>
      </c>
      <c r="E27" s="31" t="s">
        <v>1109</v>
      </c>
    </row>
    <row r="28" spans="1:5" ht="25.5">
      <c r="A28" t="s">
        <v>44</v>
      </c>
      <c r="E28" s="29" t="s">
        <v>1110</v>
      </c>
    </row>
    <row r="29" spans="1:16" ht="25.5">
      <c r="A29" s="19" t="s">
        <v>35</v>
      </c>
      <c s="23" t="s">
        <v>27</v>
      </c>
      <c s="23" t="s">
        <v>1111</v>
      </c>
      <c s="19" t="s">
        <v>55</v>
      </c>
      <c s="24" t="s">
        <v>1112</v>
      </c>
      <c s="25" t="s">
        <v>73</v>
      </c>
      <c s="26">
        <v>22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1103</v>
      </c>
    </row>
    <row r="31" spans="1:5" ht="25.5">
      <c r="A31" s="30" t="s">
        <v>42</v>
      </c>
      <c r="E31" s="31" t="s">
        <v>1113</v>
      </c>
    </row>
    <row r="32" spans="1:5" ht="51">
      <c r="A32" t="s">
        <v>44</v>
      </c>
      <c r="E32" s="29" t="s">
        <v>1105</v>
      </c>
    </row>
    <row r="33" spans="1:16" ht="12.75">
      <c r="A33" s="19" t="s">
        <v>35</v>
      </c>
      <c s="23" t="s">
        <v>59</v>
      </c>
      <c s="23" t="s">
        <v>1114</v>
      </c>
      <c s="19" t="s">
        <v>55</v>
      </c>
      <c s="24" t="s">
        <v>1115</v>
      </c>
      <c s="25" t="s">
        <v>73</v>
      </c>
      <c s="26">
        <v>22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1103</v>
      </c>
    </row>
    <row r="35" spans="1:5" ht="25.5">
      <c r="A35" s="30" t="s">
        <v>42</v>
      </c>
      <c r="E35" s="31" t="s">
        <v>1113</v>
      </c>
    </row>
    <row r="36" spans="1:5" ht="38.25">
      <c r="A36" t="s">
        <v>44</v>
      </c>
      <c r="E36" s="29" t="s">
        <v>400</v>
      </c>
    </row>
    <row r="37" spans="1:16" ht="12.75">
      <c r="A37" s="19" t="s">
        <v>35</v>
      </c>
      <c s="23" t="s">
        <v>64</v>
      </c>
      <c s="23" t="s">
        <v>1116</v>
      </c>
      <c s="19" t="s">
        <v>55</v>
      </c>
      <c s="24" t="s">
        <v>1117</v>
      </c>
      <c s="25" t="s">
        <v>1108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55</v>
      </c>
    </row>
    <row r="39" spans="1:5" ht="25.5">
      <c r="A39" s="30" t="s">
        <v>42</v>
      </c>
      <c r="E39" s="31" t="s">
        <v>1118</v>
      </c>
    </row>
    <row r="40" spans="1:5" ht="25.5">
      <c r="A40" t="s">
        <v>44</v>
      </c>
      <c r="E40" s="29" t="s">
        <v>1110</v>
      </c>
    </row>
    <row r="41" spans="1:16" ht="12.75">
      <c r="A41" s="19" t="s">
        <v>35</v>
      </c>
      <c s="23" t="s">
        <v>30</v>
      </c>
      <c s="23" t="s">
        <v>1119</v>
      </c>
      <c s="19" t="s">
        <v>55</v>
      </c>
      <c s="24" t="s">
        <v>1120</v>
      </c>
      <c s="25" t="s">
        <v>73</v>
      </c>
      <c s="26">
        <v>3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1103</v>
      </c>
    </row>
    <row r="43" spans="1:5" ht="25.5">
      <c r="A43" s="30" t="s">
        <v>42</v>
      </c>
      <c r="E43" s="31" t="s">
        <v>1121</v>
      </c>
    </row>
    <row r="44" spans="1:5" ht="63.75">
      <c r="A44" t="s">
        <v>44</v>
      </c>
      <c r="E44" s="29" t="s">
        <v>1122</v>
      </c>
    </row>
    <row r="45" spans="1:16" ht="12.75">
      <c r="A45" s="19" t="s">
        <v>35</v>
      </c>
      <c s="23" t="s">
        <v>32</v>
      </c>
      <c s="23" t="s">
        <v>1123</v>
      </c>
      <c s="19" t="s">
        <v>55</v>
      </c>
      <c s="24" t="s">
        <v>1124</v>
      </c>
      <c s="25" t="s">
        <v>73</v>
      </c>
      <c s="26">
        <v>3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1103</v>
      </c>
    </row>
    <row r="47" spans="1:5" ht="25.5">
      <c r="A47" s="30" t="s">
        <v>42</v>
      </c>
      <c r="E47" s="31" t="s">
        <v>1121</v>
      </c>
    </row>
    <row r="48" spans="1:5" ht="25.5">
      <c r="A48" t="s">
        <v>44</v>
      </c>
      <c r="E48" s="29" t="s">
        <v>1125</v>
      </c>
    </row>
    <row r="49" spans="1:16" ht="12.75">
      <c r="A49" s="19" t="s">
        <v>35</v>
      </c>
      <c s="23" t="s">
        <v>75</v>
      </c>
      <c s="23" t="s">
        <v>1126</v>
      </c>
      <c s="19" t="s">
        <v>55</v>
      </c>
      <c s="24" t="s">
        <v>1127</v>
      </c>
      <c s="25" t="s">
        <v>1108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55</v>
      </c>
    </row>
    <row r="51" spans="1:5" ht="12.75">
      <c r="A51" s="30" t="s">
        <v>42</v>
      </c>
      <c r="E51" s="31" t="s">
        <v>1128</v>
      </c>
    </row>
    <row r="52" spans="1:5" ht="25.5">
      <c r="A52" t="s">
        <v>44</v>
      </c>
      <c r="E52" s="29" t="s">
        <v>1129</v>
      </c>
    </row>
    <row r="53" spans="1:16" ht="25.5">
      <c r="A53" s="19" t="s">
        <v>35</v>
      </c>
      <c s="23" t="s">
        <v>79</v>
      </c>
      <c s="23" t="s">
        <v>1130</v>
      </c>
      <c s="19" t="s">
        <v>55</v>
      </c>
      <c s="24" t="s">
        <v>1131</v>
      </c>
      <c s="25" t="s">
        <v>73</v>
      </c>
      <c s="26">
        <v>175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1103</v>
      </c>
    </row>
    <row r="55" spans="1:5" ht="165.75">
      <c r="A55" s="30" t="s">
        <v>42</v>
      </c>
      <c r="E55" s="31" t="s">
        <v>1132</v>
      </c>
    </row>
    <row r="56" spans="1:5" ht="63.75">
      <c r="A56" t="s">
        <v>44</v>
      </c>
      <c r="E56" s="29" t="s">
        <v>1122</v>
      </c>
    </row>
    <row r="57" spans="1:16" ht="12.75">
      <c r="A57" s="19" t="s">
        <v>35</v>
      </c>
      <c s="23" t="s">
        <v>83</v>
      </c>
      <c s="23" t="s">
        <v>1133</v>
      </c>
      <c s="19" t="s">
        <v>55</v>
      </c>
      <c s="24" t="s">
        <v>1134</v>
      </c>
      <c s="25" t="s">
        <v>73</v>
      </c>
      <c s="26">
        <v>175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25.5">
      <c r="A58" s="28" t="s">
        <v>40</v>
      </c>
      <c r="E58" s="29" t="s">
        <v>1103</v>
      </c>
    </row>
    <row r="59" spans="1:5" ht="165.75">
      <c r="A59" s="30" t="s">
        <v>42</v>
      </c>
      <c r="E59" s="31" t="s">
        <v>1132</v>
      </c>
    </row>
    <row r="60" spans="1:5" ht="25.5">
      <c r="A60" t="s">
        <v>44</v>
      </c>
      <c r="E60" s="29" t="s">
        <v>1125</v>
      </c>
    </row>
    <row r="61" spans="1:16" ht="12.75">
      <c r="A61" s="19" t="s">
        <v>35</v>
      </c>
      <c s="23" t="s">
        <v>89</v>
      </c>
      <c s="23" t="s">
        <v>1135</v>
      </c>
      <c s="19" t="s">
        <v>55</v>
      </c>
      <c s="24" t="s">
        <v>1136</v>
      </c>
      <c s="25" t="s">
        <v>1108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55</v>
      </c>
    </row>
    <row r="63" spans="1:5" ht="153">
      <c r="A63" s="30" t="s">
        <v>42</v>
      </c>
      <c r="E63" s="31" t="s">
        <v>1137</v>
      </c>
    </row>
    <row r="64" spans="1:5" ht="25.5">
      <c r="A64" t="s">
        <v>44</v>
      </c>
      <c r="E64" s="29" t="s">
        <v>1129</v>
      </c>
    </row>
    <row r="65" spans="1:16" ht="12.75">
      <c r="A65" s="19" t="s">
        <v>35</v>
      </c>
      <c s="23" t="s">
        <v>157</v>
      </c>
      <c s="23" t="s">
        <v>1138</v>
      </c>
      <c s="19" t="s">
        <v>55</v>
      </c>
      <c s="24" t="s">
        <v>1139</v>
      </c>
      <c s="25" t="s">
        <v>73</v>
      </c>
      <c s="26">
        <v>131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1103</v>
      </c>
    </row>
    <row r="67" spans="1:5" ht="165.75">
      <c r="A67" s="30" t="s">
        <v>42</v>
      </c>
      <c r="E67" s="31" t="s">
        <v>1140</v>
      </c>
    </row>
    <row r="68" spans="1:5" ht="63.75">
      <c r="A68" t="s">
        <v>44</v>
      </c>
      <c r="E68" s="29" t="s">
        <v>1122</v>
      </c>
    </row>
    <row r="69" spans="1:16" ht="12.75">
      <c r="A69" s="19" t="s">
        <v>35</v>
      </c>
      <c s="23" t="s">
        <v>162</v>
      </c>
      <c s="23" t="s">
        <v>1141</v>
      </c>
      <c s="19" t="s">
        <v>55</v>
      </c>
      <c s="24" t="s">
        <v>1142</v>
      </c>
      <c s="25" t="s">
        <v>73</v>
      </c>
      <c s="26">
        <v>131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25.5">
      <c r="A70" s="28" t="s">
        <v>40</v>
      </c>
      <c r="E70" s="29" t="s">
        <v>1103</v>
      </c>
    </row>
    <row r="71" spans="1:5" ht="165.75">
      <c r="A71" s="30" t="s">
        <v>42</v>
      </c>
      <c r="E71" s="31" t="s">
        <v>1140</v>
      </c>
    </row>
    <row r="72" spans="1:5" ht="25.5">
      <c r="A72" t="s">
        <v>44</v>
      </c>
      <c r="E72" s="29" t="s">
        <v>1125</v>
      </c>
    </row>
    <row r="73" spans="1:16" ht="12.75">
      <c r="A73" s="19" t="s">
        <v>35</v>
      </c>
      <c s="23" t="s">
        <v>167</v>
      </c>
      <c s="23" t="s">
        <v>1143</v>
      </c>
      <c s="19" t="s">
        <v>55</v>
      </c>
      <c s="24" t="s">
        <v>1144</v>
      </c>
      <c s="25" t="s">
        <v>1108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55</v>
      </c>
    </row>
    <row r="75" spans="1:5" ht="153">
      <c r="A75" s="30" t="s">
        <v>42</v>
      </c>
      <c r="E75" s="31" t="s">
        <v>1145</v>
      </c>
    </row>
    <row r="76" spans="1:5" ht="25.5">
      <c r="A76" t="s">
        <v>44</v>
      </c>
      <c r="E76" s="29" t="s">
        <v>1129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