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ETAPA Č2_SO002" sheetId="2" r:id="rId2"/>
    <sheet name="ETAPA Č2_SO101_SO101.1" sheetId="3" r:id="rId3"/>
    <sheet name="ETAPA Č2_SO101_SO101.2" sheetId="4" r:id="rId4"/>
    <sheet name="ETAPA Č2_SO101_SO101.3" sheetId="5" r:id="rId5"/>
    <sheet name="ETAPA Č2_SO101_SO101.4" sheetId="6" r:id="rId6"/>
    <sheet name="ETAPA Č2_SO103" sheetId="7" r:id="rId7"/>
    <sheet name="ETAPA Č2_SO104" sheetId="8" r:id="rId8"/>
    <sheet name="ETAPA Č2_SO105" sheetId="9" r:id="rId9"/>
    <sheet name="ETAPA Č2_SO106_SO106.1" sheetId="10" r:id="rId10"/>
    <sheet name="SO 001" sheetId="11" r:id="rId11"/>
  </sheets>
  <definedNames/>
  <calcPr/>
  <webPublishing/>
</workbook>
</file>

<file path=xl/sharedStrings.xml><?xml version="1.0" encoding="utf-8"?>
<sst xmlns="http://schemas.openxmlformats.org/spreadsheetml/2006/main" count="2208" uniqueCount="584">
  <si>
    <t>Firma: ÚDRŽBA SILNIC Královéhradeckého kraje a.s.</t>
  </si>
  <si>
    <t>Rekapitulace ceny</t>
  </si>
  <si>
    <t>Stavba: 36547d - III/30011 Dvůr Králové nad Labem - Zálesí - Doubravice, 2. etapa (km 2,225 - 3,300)_neoceněný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</si>
  <si>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</si>
  <si>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</si>
  <si>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</si>
  <si>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</si>
  <si>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</si>
  <si>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</si>
  <si>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</si>
  <si>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</si>
  <si>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</si>
  <si>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</si>
  <si>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</si>
  <si>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</si>
  <si>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36547d</t>
  </si>
  <si>
    <t>III/30011 Dvůr Králové nad Labem - Zálesí - Doubravice, 2. etapa (km 2,225 - 3,300)_neoceněný</t>
  </si>
  <si>
    <t>O</t>
  </si>
  <si>
    <t>Objekt:</t>
  </si>
  <si>
    <t>ETAPA Č2</t>
  </si>
  <si>
    <t>km 2,225 - 3,300</t>
  </si>
  <si>
    <t>O1</t>
  </si>
  <si>
    <t>Rozpočet:</t>
  </si>
  <si>
    <t>0,00</t>
  </si>
  <si>
    <t>15,00</t>
  </si>
  <si>
    <t>21,00</t>
  </si>
  <si>
    <t>3</t>
  </si>
  <si>
    <t>2</t>
  </si>
  <si>
    <t>SO002</t>
  </si>
  <si>
    <t>KÁCENÍ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</si>
  <si>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</si>
  <si>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</si>
  <si>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</si>
  <si>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</si>
  <si>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</si>
  <si>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</si>
  <si>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</si>
  <si>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</si>
  <si>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</si>
  <si>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</si>
  <si>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</si>
  <si>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</si>
  <si>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</si>
  <si>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</si>
  <si>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</si>
  <si>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</si>
  <si>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</si>
  <si>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</si>
  <si>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</si>
  <si>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</si>
  <si>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112048</t>
  </si>
  <si>
    <t/>
  </si>
  <si>
    <t>KÁCENÍ STROMŮ D KMENE DO 0,3M S ODSTRANĚNÍM PAŘEZŮ, ODVOZ DO 20KM</t>
  </si>
  <si>
    <t>KUS</t>
  </si>
  <si>
    <t>PP</t>
  </si>
  <si>
    <t>VV</t>
  </si>
  <si>
    <t>zhotovitel v ceně zohlední odvozovou vzdálenost dle svých možností 
9=9,000 [A]</t>
  </si>
  <si>
    <t>TS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</si>
  <si>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</si>
  <si>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11243</t>
  </si>
  <si>
    <t>ÚPRAVA STROMŮ D PŘES 0,9M ŘEZEM VĚTVÍ</t>
  </si>
  <si>
    <t>ořezání ponechaných stromů v blízkosti komunikace 
5=5,000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</si>
  <si>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</si>
  <si>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</si>
  <si>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</si>
  <si>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</si>
  <si>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</si>
  <si>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</si>
  <si>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Všeobecné konstrukce a práce</t>
  </si>
  <si>
    <t>014102</t>
  </si>
  <si>
    <t>POPLATKY ZA SKLÁDKU</t>
  </si>
  <si>
    <t>T</t>
  </si>
  <si>
    <t>ZEMINA  
viz. pol. 12922, 12931, 212045</t>
  </si>
  <si>
    <t>(1027,5*0,1+879*0,25+607*0,4*0,3)*1,9=751,146 [A]</t>
  </si>
  <si>
    <t>zahrnuje veškeré poplatky provozovateli skládky související s uložením odpadu na skládce.</t>
  </si>
  <si>
    <t>113728</t>
  </si>
  <si>
    <t>FRÉZOVÁNÍ ZPEVNĚNÝCH PLOCH ASFALTOVÝCH, ODVOZ DO 20KM</t>
  </si>
  <si>
    <t>M3</t>
  </si>
  <si>
    <t>Plošné frézování asfaltobetonového souvrství.    
zhotovitel v ceně zohlední odvozovou vzdálenost dle svých možností  
Včetně odvozu a uložení na skládku dodavatele</t>
  </si>
  <si>
    <t>konstrukce B/B1 tl. 5 cm 
6166*0,05=308,300 [B] 
sjezdy tl. 5 cm 
64*0,05=3,200 [D] 
Celkem: B+D=311,500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</si>
  <si>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</si>
  <si>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</si>
  <si>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</si>
  <si>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</si>
  <si>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etapy 
18+6=24,000 [B] 
sjezdy 
10=10,000 [D] 
Celkem: B+D=34,000 [E]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</si>
  <si>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</si>
  <si>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</si>
  <si>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</si>
  <si>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</si>
  <si>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014102.1</t>
  </si>
  <si>
    <t>šířka 0,5 m 
(délka komunikace * 2 okraje - délka sjezdu a křižovatek)* šířka 
(1075*2-95)*0,5=1 027,500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</si>
  <si>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</si>
  <si>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</si>
  <si>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</si>
  <si>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viz. přílohy D1, pročištění stávajících příkopů od nánosů, vč. odvozu na skládku a uložení na skládku, poplatek za skládku v položce 014102.1</t>
  </si>
  <si>
    <t>vlevo km 2,230 - 2,979 
749=749,000 [A] 
vpravo km 3,060 - 3,150 
90=90,000 [D] 
vpravo km 3,260 - 3,300 
40=40,000 [E] 
Celkem: A+D+E=879,000 [F]</t>
  </si>
  <si>
    <t>173103</t>
  </si>
  <si>
    <t>ZEMNÍ KRAJNICE A DOSYPÁVKY SE ZHUT DO 100% PS</t>
  </si>
  <si>
    <t>viz. přílohy D1 - vhodný materiál dle ČSN 72 1002</t>
  </si>
  <si>
    <t>krajnice 
(délka bez sjezdů a křižovatek a bez obrub a žlabů * průměrná plocha v řezu) 
((1075*2)-95-87-650)*0,15=197,700 [A] 
za obrubou 
(délka * průměrná plocha v řezu) 
87*0,15=13,050 [B] 
pod rigolem z bet. žlabovky 
(délka * průměrná plocha v řezu) 
650*0,15=97,500 [C] 
Celkem: A+B+C=308,250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</si>
  <si>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</si>
  <si>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</si>
  <si>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18130</t>
  </si>
  <si>
    <t>ÚPRAVA PLÁNĚ BEZ ZHUTNĚNÍ</t>
  </si>
  <si>
    <t>viz přílohy D1</t>
  </si>
  <si>
    <t>úprava svahu nároží křižovatky v km 2,230 
180=180,000 [A]</t>
  </si>
  <si>
    <t>položka zahrnuje úpravu pláně včetně vyrovnání výškových rozdílů</t>
  </si>
  <si>
    <t>8</t>
  </si>
  <si>
    <t>18232</t>
  </si>
  <si>
    <t>ROZPROSTŘENÍ ORNICE V ROVINĚ V TL DO 0,15M</t>
  </si>
  <si>
    <t>ohumusování za obrubou šířky 0,25 m 
délka obruby * šířka 
87*0,25=21,750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</si>
  <si>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</si>
  <si>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</si>
  <si>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</si>
  <si>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</si>
  <si>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</si>
  <si>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212045</t>
  </si>
  <si>
    <t>TRATIVODY KOMPLET Z TRUB NEKOV DN DO 200MM, RÝHA TŘ I</t>
  </si>
  <si>
    <t>DN160  
viz. přílohy D1  
výkopek z rýhy - poplatek za skládku v pol. č. 014102.1</t>
  </si>
  <si>
    <t>vlevo 
607=607,000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</si>
  <si>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</si>
  <si>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</si>
  <si>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11</t>
  </si>
  <si>
    <t>451314</t>
  </si>
  <si>
    <t>PODKLADNÍ A VÝPLŇOVÉ VRSTVY Z PROSTÉHO BETONU C25/30</t>
  </si>
  <si>
    <t>viz. příloha D1.1.6</t>
  </si>
  <si>
    <t>pod dlažby 
pro čela štěrbinového žlabu 
na sjezdu km 3,205 
2*(1*0,75)=1,500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</si>
  <si>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</si>
  <si>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</t>
  </si>
  <si>
    <t>45157</t>
  </si>
  <si>
    <t>PODKLADNÍ A VÝPLŇOVÉ VRSTVY Z KAMENIVA TĚŽENÉHO</t>
  </si>
  <si>
    <t>štěrkopísek 0/22 
pro čela štěrbinového žlabu 
na sjezdu km 3,205 
2*(1*0,5)=1,000 [A]</t>
  </si>
  <si>
    <t>položka zahrnuje dodávku předepsaného kameniva, mimostaveništní a vnitrostaveništní dopravu a jeho uložení  
není-li v zadávací dokumentaci uvedeno jinak, jedná se o nakupovaný materiál</t>
  </si>
  <si>
    <t>13</t>
  </si>
  <si>
    <t>465512</t>
  </si>
  <si>
    <t>DLAŽBY Z LOMOVÉHO KAMENE NA MC</t>
  </si>
  <si>
    <t>viz příloha D1.1.6</t>
  </si>
  <si>
    <t>pro čela štěrbinového žlabu 
na sjezdu km 3,205 
2*(1*0,75)=1,500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</si>
  <si>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</si>
  <si>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</si>
  <si>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</si>
  <si>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</si>
  <si>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</si>
  <si>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</si>
  <si>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(8+6+7+10+5+11+10+30)*0,15=13,050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</si>
  <si>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</si>
  <si>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</si>
  <si>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567544</t>
  </si>
  <si>
    <t>VRST PRO OBNOVU A OPR RECYK ZA STUD CEM A ASF EM TL DO 200MM</t>
  </si>
  <si>
    <t>RS CA tl. 180 mm vč požadované reprofilace a vč dovozu chybějícího materiálu v překopech z meziskládky (pol.č. 113333 SO101.2)  
viz. přílohy D1</t>
  </si>
  <si>
    <t>III/30011 
KONSTRUKCE B / B1 
6166=6 166,000 [A] 
PŘESAH PO STRANÁCH VOZOVKY 
(délka * šířka * počet stran) 
1075*0,35*2=752,500 [B] 
Celkem: A+B=6 918,500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</si>
  <si>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</si>
  <si>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16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</si>
  <si>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</si>
  <si>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</si>
  <si>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</si>
  <si>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(1075*2-87-95)*0,5=984,000 [A] 
(délka svodidel * rozšíření krajnice za svodidlem) 
488*1=488,000 [B] 
Celkem: A+B=1 472,000 [C]</t>
  </si>
  <si>
    <t>- dodání kameniva předepsané kvality a zrnitosti  
- rozprostření a zhutnění vrstvy v předepsané tloušťce  
- zřízení vrstvy bez rozlišení šířky, pokládání vrstvy po etapách</t>
  </si>
  <si>
    <t>17</t>
  </si>
  <si>
    <t>572123</t>
  </si>
  <si>
    <t>INFILTRAČNÍ POSTŘIK Z EMULZE DO 1,0KG/M2</t>
  </si>
  <si>
    <t>viz. přílohy D1</t>
  </si>
  <si>
    <t>na vrstvu recyklace 0,6 kg/m2 
6918,5=6 918,500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</si>
  <si>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</si>
  <si>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</si>
  <si>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572213</t>
  </si>
  <si>
    <t>SPOJOVACÍ POSTŘIK Z EMULZE DO 0,5KG/M2</t>
  </si>
  <si>
    <t>viz. příloha D1</t>
  </si>
  <si>
    <t>na podkladní vrstvu 0,3 kg/m2 
6316,5+64=6 380,500 [A] 
na geomříže 
96=96,000 [B] 
Celkem: A+B=6 476,500 [C]</t>
  </si>
  <si>
    <t>19</t>
  </si>
  <si>
    <t>57475</t>
  </si>
  <si>
    <t>VOZOVKOVÉ VÝZTUŽNÉ VRSTVY Z GEOMŘÍŽOVINY</t>
  </si>
  <si>
    <t>(délka * šířka * počet vrstev) 
pracovní spáry etapy 
(18+6)*2*2=96,000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</si>
  <si>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</si>
  <si>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20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</si>
  <si>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</si>
  <si>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</si>
  <si>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</si>
  <si>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B / B1 
6166=6 166,000 [B] 
SJEZDY 
64=64,000 [D] 
Celkem: B+D=6 230,000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</si>
  <si>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</si>
  <si>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</si>
  <si>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574E46</t>
  </si>
  <si>
    <t>ASFALTOVÝ BETON PRO PODKLADNÍ VRSTVY ACP 16+, 16S TL. 50MM</t>
  </si>
  <si>
    <t>III/30011 
KONSTRUKCE B / B1 
6166=6 166,000 [A] 
ROZŠÍŘENÍ NA KRAJI 
(délka * šířka * 2) 
1075*0,07*2=150,500 [B] 
Celkem: A+B=6 316,500 [C]</t>
  </si>
  <si>
    <t>22</t>
  </si>
  <si>
    <t>574E66</t>
  </si>
  <si>
    <t>ASFALTOVÝ BETON PRO PODKLADNÍ VRSTVY ACP 16+, 16S TL. 70MM</t>
  </si>
  <si>
    <t>III/30011 
SJEZDY 
64=64,000 [E]</t>
  </si>
  <si>
    <t>23</t>
  </si>
  <si>
    <t>57621</t>
  </si>
  <si>
    <t>POSYP KAMENIVEM DRCENÝM 5KG/M2</t>
  </si>
  <si>
    <t>možno použít vápennou suspenzi</t>
  </si>
  <si>
    <t>podrcení kamenivem 2-4 
na vrstvu recyklace  
6918,5=6 918,500 [A]</t>
  </si>
  <si>
    <t>- dodání kameniva předepsané kvality a zrnitosti  
- posyp předepsaným množstvím</t>
  </si>
  <si>
    <t>24</t>
  </si>
  <si>
    <t>587201</t>
  </si>
  <si>
    <t>PŘEDLÁŽDĚNÍ KRYTU Z VELKÝCH KOSTEK</t>
  </si>
  <si>
    <t>vč. výškového vyrovnání  
viz. přílohy D1</t>
  </si>
  <si>
    <t>18+11=29,000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</si>
  <si>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</si>
  <si>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</si>
  <si>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25</t>
  </si>
  <si>
    <t>87445</t>
  </si>
  <si>
    <t>POTRUBÍ Z TRUB PLASTOVÝCH ODPADNÍCH DN DO 300MM</t>
  </si>
  <si>
    <t>PP SN12  
viz. příloha D1.1.6</t>
  </si>
  <si>
    <t>pro čela štěrbinového žlabu 
na sjezdu km 3,205 
2*1=2,000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</si>
  <si>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</si>
  <si>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</si>
  <si>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895123</t>
  </si>
  <si>
    <t>DRENÁŽNÍ ŠACHTICE KONTROLNÍ Z BETON DÍLCŮ ŠK 100</t>
  </si>
  <si>
    <t>na začátku drenáží  
viz. přílohy D1</t>
  </si>
  <si>
    <t>vrcholová 
km 2,250 vpravo 
1=1,000 [A]  
mezilehlé 
8=8,000 [B] 
Celkem: A+B=9,000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</si>
  <si>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</si>
  <si>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27</t>
  </si>
  <si>
    <t>89923</t>
  </si>
  <si>
    <t>VÝŠKOVÁ ÚPRAVA KRYCÍCH HRNCŮ</t>
  </si>
  <si>
    <t>výšková úprava šoupat   
vodovod a plyn v Zálesí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</si>
  <si>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</si>
  <si>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</si>
  <si>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</si>
  <si>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28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</si>
  <si>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</si>
  <si>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</si>
  <si>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</si>
  <si>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2,300-2,570+2,808-2,856+2,865-2,953+2,962-3,054 
270+48+88+92=498,000 [A] 
vlevo km 3,019-3,057 
38=38,000 [B] 
Celkem: A+B=536,000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</si>
  <si>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</si>
  <si>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</si>
  <si>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9113A3</t>
  </si>
  <si>
    <t>SVODIDLO OCEL SILNIČ JEDNOSTR, ÚROVEŇ ZADRŽ N1, N2 - DEMONTÁŽ S PŘESUNEM</t>
  </si>
  <si>
    <t>bez skládkovného, zůstává zhotoviteli</t>
  </si>
  <si>
    <t>180=180,000 [A]</t>
  </si>
  <si>
    <t>položka zahrnuje:  
- demontáž a odstranění zařízení  
- jeho odvoz na předepsané místo</t>
  </si>
  <si>
    <t>30</t>
  </si>
  <si>
    <t>917224</t>
  </si>
  <si>
    <t>SILNIČNÍ A CHODNÍKOVÉ OBRUBY Z BETONOVÝCH OBRUBNÍKŮ ŠÍŘ 150MM</t>
  </si>
  <si>
    <t>obrubník 120/150/300/1000 vč.dodání, lože, osazení  
viz. přílohy D1</t>
  </si>
  <si>
    <t>vpravo km 2,225-2,250  
25=25,000 [A] 
vlevo km 2,979 - 3,018 + 3,163 - 3,186 (navazuje nástupištní obruba) 
39+23=62,000 [B] 
Celkem: A+B=87,000 [C]</t>
  </si>
  <si>
    <t>Položka zahrnuje:  
dodání a pokládku betonových obrubníků o rozměrech předepsaných zadávací dokumentací  
betonové lože i boční betonovou opěrku.</t>
  </si>
  <si>
    <t>31</t>
  </si>
  <si>
    <t>919112</t>
  </si>
  <si>
    <t>ŘEZÁNÍ ASFALTOVÉHO KRYTU VOZOVEK TL DO 100MM</t>
  </si>
  <si>
    <t>položka zahrnuje řezání vozovkové vrstvy v předepsané tloušťce, včetně spotřeby vody</t>
  </si>
  <si>
    <t>32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</si>
  <si>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</si>
  <si>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</si>
  <si>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</si>
  <si>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33</t>
  </si>
  <si>
    <t>935111</t>
  </si>
  <si>
    <t>ŠTĚRBINOVÉ ŽLABY Z BETONOVÝCH DÍLCŮ ŠÍŘ DO 400MM VÝŠ DO 500MM BEZ OBRUBY</t>
  </si>
  <si>
    <t>na sjezdu km 3,205 
7=7,000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</si>
  <si>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</si>
  <si>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34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</si>
  <si>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</si>
  <si>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</si>
  <si>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</si>
  <si>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 2,230 - 2,555 + 2,555-2,830 
325+275=600,000 [A] 
vpravo km 3,210 - 3,260 
50=50,000 [B] 
Celkem: A+B=650,000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</si>
  <si>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</si>
  <si>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35</t>
  </si>
  <si>
    <t>935822</t>
  </si>
  <si>
    <t>ŽLABY A RIGOLY DLÁŽDĚNÉ Z KOSTEK VELKÝCH DO BETONU TL 100MM</t>
  </si>
  <si>
    <t>dláždění podobrubníkových rigolů 
viz. přílohy D1 vč.dodání, lože, osazení 
podobrubníkové rigoly šíře 0,5 m 
vpravo km 2,225-2,250 
vlevo km 2,979 - 3,018 
délka * šířka 
(25+39)*0,5=32,000 [A] 
přejízdný rigol 
km 3,260 
délka * šířka 
8,5*0,5=4,250 [C] 
Celkem: A+C=36,250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</si>
  <si>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</si>
  <si>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36</t>
  </si>
  <si>
    <t>96657R</t>
  </si>
  <si>
    <t>ODSTRANĚNÍ ŽLABŮ Z DÍLCŮ (VČET ŠTĚRBINOVÝCH) ŠÍŘKY 500MM</t>
  </si>
  <si>
    <t>viz přílohy D1  
vč odvozu a  poplatku za skládku</t>
  </si>
  <si>
    <t>odvodnovací žlaby ve vozovce 
kompletní odstranění 
km 3,205 
7=7,000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</si>
  <si>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</si>
  <si>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</si>
  <si>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</si>
  <si>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ZEMINA  
viz. pol. 113328</t>
  </si>
  <si>
    <t>657*1,9=1 248,300 [A]</t>
  </si>
  <si>
    <t>113328</t>
  </si>
  <si>
    <t>ODSTRAN PODKL ZPEVNĚNÝCH PLOCH Z KAMENIVA NESTMEL, ODVOZ DO 20KM</t>
  </si>
  <si>
    <t>vč.odvozu na skládku a uložení na skládku. Poplatek za skládku je uveden v položce č. 014102.1  
zhotovitel v ceně zohlední odvozovou vzdálenost dle svých možností  
čerpat pouze s odsouhlasením TDI</t>
  </si>
  <si>
    <t>odkop nestmelených vrstev na úroveň navržené zemní pláně    
konstrukce B1 
prům tl. 200  mm 
propustky 
(30+30)*0,2=12,000 [D] 
sanace kraje  
(délka * šířka * tl.) 
(1075*2*1,5)*0,2=645,000 [E] 
Celkem: D+E=657,000 [F]</t>
  </si>
  <si>
    <t>113333</t>
  </si>
  <si>
    <t>ODSTRAN PODKL ZPEVNĚNÝCH PLOCH S ASFALT POJIVEM, ODVOZ DO 3KM</t>
  </si>
  <si>
    <t>zbylé asfaltové vrstvy a vrstvy PMH  
odvoz na meziskládku pro zpětné použití do studené recyklace  
zhotovitel v ceně zohlední odvozovou vzdálenost dle svých možností  
čerpat pouze s odsouhlasením TDI</t>
  </si>
  <si>
    <t>konstrukce B1 - prům tl. 130 mm 
propustky 
(30+30)*0,13=7,800 [D] 
sanace kraje  
(délka * šířka * tl.) 
(1075*2*1,5)*0,13=419,250 [E] 
Celkem: D+E=427,050 [F]</t>
  </si>
  <si>
    <t>125733</t>
  </si>
  <si>
    <t>VYKOPÁVKY ZE ZEMNÍKŮ A SKLÁDEK TŘ. I, ODVOZ DO 3KM</t>
  </si>
  <si>
    <t>zbylé asfaltové vrstvy a PHM z meziskládky  
pro recyklaci za studena  
viz. pol.č. 113333</t>
  </si>
  <si>
    <t>427,05=427,050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</si>
  <si>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</si>
  <si>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17110</t>
  </si>
  <si>
    <t>ULOŽENÍ SYPANINY DO NÁSYPŮ SE ZHUTNĚNÍM</t>
  </si>
  <si>
    <t>uložení (rozprostření) zbylých asfaltových vrstev a PHM zpět do sanací  
pro recyklaci za studena  
viz. pol.č. 113333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</si>
  <si>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</si>
  <si>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</si>
  <si>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</si>
  <si>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zemní pláň sanací - viz. přílohy D1  
čerpat pouze s odsouhlasením TDI</t>
  </si>
  <si>
    <t>konstrukce B1 
propustky 
(30+30)=60,000 [D] 
sanace kraje  
(délka * šířka) 
(1075*2*1,5)=3 225,000 [E] 
Celkem: D+E=3 285,000 [F]</t>
  </si>
  <si>
    <t>položka zahrnuje úpravu pláně včetně vyrovnání výškových rozdílů. Míru zhutnění určuje projekt.</t>
  </si>
  <si>
    <t>nákup chybějícího materiálu do studené recyklace  
čerpat pouze s odsouhlasením TDI</t>
  </si>
  <si>
    <t>konstrukce B1 
prům tl. 5 cm 
propustky 
(30+30)*0,05=3,000 [A] 
sanace kraje  
(délka * šířka * tl.) 
(1075*2*1,5)*0,05=161,250 [B] 
Celkem: A+B=164,250 [C]</t>
  </si>
  <si>
    <t>56333</t>
  </si>
  <si>
    <t>VOZOVKOVÉ VRSTVY ZE ŠTĚRKODRTI TL. DO 150MM</t>
  </si>
  <si>
    <t>ŠDA/32GN  
vč zkoušek hutnění  
ŠDA/32 GN  
čerpat pouze s odsouhlasením TDI</t>
  </si>
  <si>
    <t>konstrukce B1 ochranná vrstva 
propustky 
(30+30)=60,000 [D] 
sanace kraje  
(délka * šířka * tl.) 
(1075*2*1,5)=3 225,000 [E] 
Celkem: D+E=3 285,000 [F]</t>
  </si>
  <si>
    <t>SO101.3</t>
  </si>
  <si>
    <t>VÝMĚNA AKTIVNÍ ZÓNY</t>
  </si>
  <si>
    <t>ZEMINA  
viz. pol. 123738</t>
  </si>
  <si>
    <t>1612,5*1,9=3 063,750 [A]</t>
  </si>
  <si>
    <t>123738</t>
  </si>
  <si>
    <t>ODKOP PRO SPOD STAVBU SILNIC A ŽELEZNIC TŘ. I, ODVOZ DO 20KM</t>
  </si>
  <si>
    <t>vč.odvozu na skládku. Poplatek za skládku je uveden v položce č. 014102.1  
zhotovitel v ceně zohlední odvozovou vzdálenost dle svých možností  
čerpat pouze s odsouhlasením TDI</t>
  </si>
  <si>
    <t>TL. 500 MM 
konstrukce B1 
sanace kraje  
(délka * šířka * tl.) 
(1075*2*1,5)*0,5=1 612,500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</si>
  <si>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</si>
  <si>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</si>
  <si>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</si>
  <si>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čerpat pouze s odsouhlasením TDI</t>
  </si>
  <si>
    <t>ŠDb vhodný do aktivní zony  
konstrukce B1 
sanace kraje  
(délka * šířka * tl.) 
(1075*2*1,5)*0,5=1 612,500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</si>
  <si>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</si>
  <si>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základové spáry přehutněním  
čerpat pouze s odsouhlasením TDI</t>
  </si>
  <si>
    <t>konstrukce B1 
sanace kraje  
(délka * šířka) 
(1075*2*1,5)=3 225,000 [B]</t>
  </si>
  <si>
    <t>28997</t>
  </si>
  <si>
    <t>OPLÁŠTĚNÍ (ZPEVNĚNÍ) Z GEOTEXTILIE A GEOMŘÍŽOVIN</t>
  </si>
  <si>
    <t>SEPARAČNÍ GEOTEXTILIE  
CBR min 3kN, odolnost proti proražení max 20mm, tažnost min. 10%  
čerpat pouze s odsouhlasením TDI</t>
  </si>
  <si>
    <t>konstrukce b1 
sanace kraje  
(délka * šířka) 
(1075*2*3,0)=6 450,000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</si>
  <si>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</si>
  <si>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SO101.4</t>
  </si>
  <si>
    <t>SANACE PARAPLÁNĚ</t>
  </si>
  <si>
    <t>sanace lomovým kamenem f. např. 200/500 zaválcováním  
čerpat pouze s odsouhlasením TDI</t>
  </si>
  <si>
    <t>uvažováno na 50% sanace 
konstrukce b1 
sanace kraje  
(délka * šířka * tl.) 
((1075*2*1,5)*0,2)*0,5=322,500 [B]</t>
  </si>
  <si>
    <t>SO103</t>
  </si>
  <si>
    <t>AUTOBUSOVÁ ZASTÁVKA DOUBRAVICE, ZÁLESÍ</t>
  </si>
  <si>
    <t>ZEMINA  
položka č. 123738</t>
  </si>
  <si>
    <t>položka č. 123738 
ODKOP PRO SPOD STAVBU SILNIC A ŽELEZNIC TŘ. I,  
29,25*1,9=55,575 [A] 
Celkem: A=55,575 [B]</t>
  </si>
  <si>
    <t>121103</t>
  </si>
  <si>
    <t>SEJMUTÍ ORNICE NEBO LESNÍ PŮDY S ODVOZEM DO 3KM</t>
  </si>
  <si>
    <t>NA MEZIDEPONII PRO DALŠÍ VYUŽITÍ NA STAVBĚ 
viz. koordinační situace a vzorové příčné řezy 
prům tl. 10 cm 
(plocha nástupiště 1 + plocha nástupiště 2) * tloušťka 
(28+37)*0,15=9,750 [A]</t>
  </si>
  <si>
    <t>položka zahrnuje sejmutí ornice bez ohledu na tloušťku vrstvy a její vodorovnou dopravu  
nezahrnuje uložení na trvalou skládku</t>
  </si>
  <si>
    <t>zhotovitel v ceně zohlední odvozovou vzdálenost dle svých možností  
poplatek za skládku v pol.č. 014102.1</t>
  </si>
  <si>
    <t>odkop na úroveň zemní pláně 
viz. koordinační situace a vzorové příčné řezy 
(plocha nástupiště 1 + plocha nástupiště 2) * tloušťka 
(28+37)*0,15=9,750 [A] 
výměna v aktivní zóně na hloubku 30 cm 
(28+37)*0,3=19,500 [B] 
Celkem: A+B=29,250 [C]</t>
  </si>
  <si>
    <t>vhodná zemina dle ČSN 
výměna aktivní zony v místech nezpevněných ploch 
výměna v aktivní zóně na hloubku 30 cm 
(28+37)*0,3=19,500 [B]</t>
  </si>
  <si>
    <t>17310</t>
  </si>
  <si>
    <t>ZEMNÍ KRAJNICE A DOSYPÁVKY SE ZHUTNĚNÍM</t>
  </si>
  <si>
    <t>za obrubou 
délka obruby * plocha dosypávky 
(18+25)*0,25*0,25=2,688 [A]</t>
  </si>
  <si>
    <t>18110.A</t>
  </si>
  <si>
    <t>KONSTRUKCE D 
viz. koordinační situace a vzorové příčné řezy 
(plocha nástupiště 1 + plocha nástupiště 2) 
(28+37)=65,000 [A]</t>
  </si>
  <si>
    <t>18231</t>
  </si>
  <si>
    <t>ROZPROSTŘENÍ ORNICE V ROVINĚ V TL DO 0,10M</t>
  </si>
  <si>
    <t>ohumusování kolem obrub v šíři 0,5 m za obrubou 
(délka obruby * 0,5 m) 
viz. koordinační situace a vzorové příčné řezy 
(18+25)*0,5=21,500 [A]</t>
  </si>
  <si>
    <t>osetí po ohumusování kolem obrub v šíři 0,5 m za obrubou 
(délka obruby * 0,5 m) 
viz. koordinační situace a vzorové příčné řezy 
(18+25)*0,5=21,500 [A]</t>
  </si>
  <si>
    <t>KONSTRUKCE D 
(plocha nástupiště 1 + plocha nástupiště 2) 
(28+37)=65,000 [A]</t>
  </si>
  <si>
    <t>57472</t>
  </si>
  <si>
    <t>VOZOVKOVÉ VÝZTUŽNÉ VRSTVY Z TEXTILIE</t>
  </si>
  <si>
    <t>KONSTRUKCE D 
viz. koordinační situace a vzorové příčné řezy 
netkaná geotextilie  
CBR min 3kN, odolnost proti proražení max 20mm, tažnost min. 10% 
sanace podloží při výměně aktivní zóny 
(plocha nástupiště 1 + plocha nástupiště 2) 
(28+37)=65,000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</si>
  <si>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</si>
  <si>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</si>
  <si>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</si>
  <si>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nástupiště 1 + plocha nástupiště 2) - reliéfní a kontrastní 
(28+37)-9,6-6,96=48,440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</si>
  <si>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</si>
  <si>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</si>
  <si>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</si>
  <si>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</si>
  <si>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</si>
  <si>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</si>
  <si>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0,8*1,5+0,8*1,2=2,160 [A] 
varovný 
0,4*3+0,4*3+0,4*4+0,4*2=4,800 [B] 
Celkem: A+B=6,960 [C]</t>
  </si>
  <si>
    <t>917211</t>
  </si>
  <si>
    <t>ZÁHONOVÉ OBRUBY Z BETONOVÝCH OBRUBNÍKŮ ŠÍŘ 50MM</t>
  </si>
  <si>
    <t>50/200/1000 
do betonového lože C16/20 n XF1 
viz. koordinační situace a vzorové příčné řezy 
délka nástupiště 1 + délka nástupiště 2 
18+25=43,000 [A]</t>
  </si>
  <si>
    <t>91725</t>
  </si>
  <si>
    <t>NÁSTUPIŠTNÍ OBRUBNÍKY BETONOVÉ</t>
  </si>
  <si>
    <t>250/300/500 
do betonového lože C16/20 n XF1 
viz. koordinační situace a vzorové příčné řezy 
délka nástupiště 1 + délka nástupiště 2 
14+22=36,000 [A]</t>
  </si>
  <si>
    <t>SO104</t>
  </si>
  <si>
    <t>PROPUSTKY</t>
  </si>
  <si>
    <t>Zemina  
pol.č. 132738, 133738</t>
  </si>
  <si>
    <t>(46,08+14,9)*1,9=115,862 [A]</t>
  </si>
  <si>
    <t>BETON  
viz pol č 966118, 966345, 966346, 96636</t>
  </si>
  <si>
    <t>(19+2*3,14*0,15*10*0,15+2*3,14*0,2*16,3*0,2+2*3,14*0,4*15*0,35)*2,1=79,161 [A]</t>
  </si>
  <si>
    <t>129958</t>
  </si>
  <si>
    <t>ČIŠTĚNÍ POTRUBÍ DN DO 600MM</t>
  </si>
  <si>
    <t>pročištění propustku od nánosů, vč. odvozu na skládku a uložení, poplatku a likvidace odpadu</t>
  </si>
  <si>
    <t>km 2,230 
20=20,000 [A]</t>
  </si>
  <si>
    <t>- vodorovná a svislá doprava, přemístění, přeložení, manipulace s výkopkem a uložení na skládku</t>
  </si>
  <si>
    <t>132738</t>
  </si>
  <si>
    <t>HLOUBENÍ RÝH ŠÍŘ DO 2M PAŽ I NEPAŽ TŘ. I, ODVOZ DO 20KM</t>
  </si>
  <si>
    <t>viz. příloha D1.1.6, vč.odvozu na skládku, poplatek za skládku uveden v položce č. 014102.1  
zhotovitel v ceně zohlední odvozovou vzdálenost dle svých možností</t>
  </si>
  <si>
    <t>příčné propustky 
km 2,555+2,837 
(délka * šířka * hloubka) 
10*1,5*1+9,5*1,5*1=29,250 [A] 
podélné propustky 
(délka propustků * šířka * hloubka) 
15,3*1*1,1=16,830 [B] 
Celkem: A+B=46,080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</si>
  <si>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</si>
  <si>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</si>
  <si>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</si>
  <si>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pro horské vpusti 
km 2,555 
(počet*šířka*délka*hloubka) 
1*2*2,5*1,5=7,500 [A] 
pro vtokové jímky 
km2,837+km3,060 
(počet*šířka*délka*hloubka) 
2*1,85*2*1=7,400 [B] 
Celkem: A+B=14,900 [C]</t>
  </si>
  <si>
    <t>17411</t>
  </si>
  <si>
    <t>ZÁSYP JAM A RÝH ZEMINOU SE ZHUTNĚNÍM</t>
  </si>
  <si>
    <t>viz. příloha D1.1.6  vč. hutnění</t>
  </si>
  <si>
    <t>materiál zásypu ŠDB 
příčné propustky 
km 2,555+2,837+3,030 
(délka * šířka * hloubka) 
10*1,5*0,3+9,5*1,5*0,3+2*2*1,7=15,575 [A] 
podélné propustky 
(délka propustků * šířka * hloubka) 
15,3*1*0,5=7,650 [B] 
Celkem: A+B=23,225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</si>
  <si>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</si>
  <si>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</si>
  <si>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</si>
  <si>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příloha D1.1.6 vč. hutnění</t>
  </si>
  <si>
    <t>materiál obsypu ŠDB 
příčné propustky 
km 2,555+2,837 
(délka * šířka * hloubka) 
10*1,5*0,2+9,5*1,5*0,2=5,850 [A] 
podélné propustky 
(délka propustků * šířka * hloubka) 
15,3*1*0,1=1,530 [B] 
Celkem: A+B=7,380 [C]</t>
  </si>
  <si>
    <t>272314</t>
  </si>
  <si>
    <t>ZÁKLADY Z PROSTÉHO BETONU DO C25/30 (B30)</t>
  </si>
  <si>
    <t>stabilizační prahy - příčné propustky 
1xkm 2,555 + 1x km 2,837 
(počet * rozměr) 
2*0,7*0,3*0,5=0,210 [A] 
stabilizační prahy - podélné propustky 
2*km 2,910 + 2xkm 2,947 
4*0,2*2*0,5=0,800 [B] 
základ a dřík kolmých čel km 3,03 
(0,5*0,95+0,75*1)*3=3,675 [D] 
Celkem: A+B+D=4,685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</si>
  <si>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</si>
  <si>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</si>
  <si>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</si>
  <si>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150*150/6 mm  
viz. příloha D1.1.6</t>
  </si>
  <si>
    <t>podélné propustky podklad obetonování 
km 2,910 a km 2,947 
(délka * šířka * hmotnost) 
15,3*1*0,003=0,046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</si>
  <si>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</si>
  <si>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</si>
  <si>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333215</t>
  </si>
  <si>
    <t>PŘEZDĚNÍ OPĚR A KŘÍDEL Z KAMENNÉHO ZDIVA</t>
  </si>
  <si>
    <t>PROPUSTEK KM 3,030 
(2*6+1,0*0,5)*0,25=3,125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</si>
  <si>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</si>
  <si>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451312</t>
  </si>
  <si>
    <t>PODKLADNÍ A VÝPLŇOVÉ VRSTVY Z PROSTÉHO BETONU C12/15</t>
  </si>
  <si>
    <t>betonová čela 
3*1*0,1=0,300 [A] 
horské vpusti 
1*1*0,1*1=0,100 [B] 
vtokové jímky 
2,2*2,05*0,1=0,451 [C] 
Celkem: A+B+C=0,851 [D]</t>
  </si>
  <si>
    <t>pod dlažby 
příčné propustky opevnění čela 
(4,5*3+2,2*2,2+2*3,5)*0,1=2,534 [A] 
podélné propustky opevnění čela 
4*2*5*0,1=4,000 [B] 
Celkem: A+B=6,534 [C]</t>
  </si>
  <si>
    <t>štěrkopísek 0/22 
příčné propustky 
(2+10+9,5)*1,5*0,2=6,450 [A] 
podélné propustky 
15,3*1*0,1=1,530 [C] 
Celkem: A+C=7,980 [D]</t>
  </si>
  <si>
    <t>dlažby 
příčné propustky opevnění čela 
(4,5*3+2,2*2,2+2*3,5)*0,2=5,068 [A] 
podélné propustky opevnění čela 
4*2*5*0,2=8,000 [B] 
Celkem: A+B=13,068 [C]</t>
  </si>
  <si>
    <t>Úpravy povrchů, podlahy, výplně otvorů</t>
  </si>
  <si>
    <t>62745</t>
  </si>
  <si>
    <t>SPÁROVÁNÍ STARÉHO ZDIVA CEMENTOVOU MALTOU</t>
  </si>
  <si>
    <t>PROPUSTEK KM 3,030 
2*6+1,0*0,5=12,500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</si>
  <si>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</si>
  <si>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81460</t>
  </si>
  <si>
    <t>POTRUBÍ Z TRUB BETONOVÝCH DN DO 800MM</t>
  </si>
  <si>
    <t>PROPUSTEK PŘÍČNÝ KM 3,030 
2=2,000 [A]</t>
  </si>
  <si>
    <t>87446</t>
  </si>
  <si>
    <t>POTRUBÍ Z TRUB PLASTOVÝCH ODPADNÍCH DN DO 400MM</t>
  </si>
  <si>
    <t>podélné propustky 
KM 2,910+2,947 
5,8+16=21,800 [A]</t>
  </si>
  <si>
    <t>87458</t>
  </si>
  <si>
    <t>POTRUBÍ Z TRUB PLAST ODPAD DN DO 600MM</t>
  </si>
  <si>
    <t>příčné propustky 
KM 2,555+2,837 
10+9,5=19,500 [A]</t>
  </si>
  <si>
    <t>89722</t>
  </si>
  <si>
    <t>VPUSŤ KANALIZAČNÍ HORSKÁ KOMPLETNÍ Z BETON DÍLCŮ</t>
  </si>
  <si>
    <t>příčné propustky KM 2,555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</si>
  <si>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</si>
  <si>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89952A</t>
  </si>
  <si>
    <t>OBETONOVÁNÍ POTRUBÍ Z PROSTÉHO BETONU DO C20/25</t>
  </si>
  <si>
    <t>obetonování podélných propustků km 2,91+2,947 
(délka * plocha) 
15,3*0,4=6,120 [A]</t>
  </si>
  <si>
    <t>9112A1</t>
  </si>
  <si>
    <t>ZÁBRADLÍ MOSTNÍ S VODOR MADLY - DODÁVKA A MONTÁŽ</t>
  </si>
  <si>
    <t>viz. příloha D.1.1.6, vč PKO - RAL 6004</t>
  </si>
  <si>
    <t>příčné propustky - na patky 
KM 2,837 
3=3,000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</si>
  <si>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</si>
  <si>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</si>
  <si>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</si>
  <si>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km2,837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</si>
  <si>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</si>
  <si>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93842</t>
  </si>
  <si>
    <t>OČIŠTĚNÍ ZDIVA OD VEGETACE</t>
  </si>
  <si>
    <t>položka zahrnuje očištění předepsaným způsobem včetně odklizení vzniklého odpadu</t>
  </si>
  <si>
    <t>966118</t>
  </si>
  <si>
    <t>BOURÁNÍ KONSTRUKCÍ Z BETON DÍLCŮ S ODVOZEM DO 20KM</t>
  </si>
  <si>
    <t>VIZ příloha D1.1.6  
zhotovitel v ceně zohlední odvozovou vzdálenost dle svých možností  
demolice čel propustků  
poplatek za skládku v pol.č. 014102.2</t>
  </si>
  <si>
    <t>počet čel * prům rozměry čela 
příčné propustky 
5*3*2*0,5=15,000 [A] 
podélné propustky 
4*2*1*0,5=4,000 [B] 
Celkem: A+B=19,000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</si>
  <si>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</si>
  <si>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</si>
  <si>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</si>
  <si>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beton  
poplatek za skládku v pol.č. 014102.2</t>
  </si>
  <si>
    <t>podélné propustky km 3,988 
10=10,000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</si>
  <si>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</si>
  <si>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966346</t>
  </si>
  <si>
    <t>BOURÁNÍ PROPUSTŮ Z TRUB DN DO 400MM</t>
  </si>
  <si>
    <t>příčné propustky km 2,92 
8,5=8,500 [A] 
podélné propustky km 2,947 
7,8=7,800 [B] 
Celkem: A+B=16,300 [C]</t>
  </si>
  <si>
    <t>96636</t>
  </si>
  <si>
    <t>BOURÁNÍ PROPUSTŮ Z TRUB DN DO 800MM</t>
  </si>
  <si>
    <t>km 2,555 
7=7,000 [A] 
km 2,837 
8=8,000 [B] 
Celkem: A+B=15,000 [C]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</si>
  <si>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</si>
  <si>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</si>
  <si>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</si>
  <si>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</si>
  <si>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</si>
  <si>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60=60,000 [A] 
červené 
4=4,000 [B] 
Celkem: A+B=64,000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</si>
  <si>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</si>
  <si>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</si>
  <si>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</si>
  <si>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viz koordinační situace  
včetně sloupku  
včetně odvozu, uložení</t>
  </si>
  <si>
    <t>IJ4b+Z3lp+A7a+P4+IS12a+IS12b+A2b 
2+2+1+1+2+2+1=11,000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</si>
  <si>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</si>
  <si>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</si>
  <si>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</si>
  <si>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</si>
  <si>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IJ4b+Z3mlp+P6+IS12a+IS12b+A2b 
2+4+1+2+2+1=12,000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</si>
  <si>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</si>
  <si>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915221</t>
  </si>
  <si>
    <t>VODOR DOPRAV ZNAČ PLASTEM STRUKTURÁLNÍ NEHLUČNÉ - DOD A POKLÁDKA</t>
  </si>
  <si>
    <t>V4/0,125 
(1075)*0,125*2=268,750 [A] 
V2B/1,5/1,5/0,125 
90*0,125/2=5,625 [B] 
V11A 
2*6=12,000 [C] 
V1a 
12*0,125=1,500 [D] 
symbol STOP 
5=5,000 [E] 
Celkem: A+B+C+D+E=292,875 [F]</t>
  </si>
  <si>
    <t>položka zahrnuje:  
- dodání a pokládku nátěrového materiálu (měří se pouze natíraná plocha)  
- předznačení a reflexní úpravu</t>
  </si>
  <si>
    <t>SO106</t>
  </si>
  <si>
    <t>DIO</t>
  </si>
  <si>
    <t>SO106.1</t>
  </si>
  <si>
    <t>OZNAČENÍ OBJÍZDNÉ TRASY</t>
  </si>
  <si>
    <t>03350</t>
  </si>
  <si>
    <t>SLUŽBY ZAJIŠŤUJÍCÍ REGUL, PŘEVED A OCHRANU VEŘEJ DOPRAVY</t>
  </si>
  <si>
    <t>KPL</t>
  </si>
  <si>
    <t>náklady spojené se zajištěním náhradní autobusové dopravy  
doprava z Doubravic do Zálesí a zpět - linky 415 a 417  
frekvence 10x denně dodávkou  
PEVNÁ CENA</t>
  </si>
  <si>
    <t>1=1,000 [A]</t>
  </si>
  <si>
    <t>zahrnuje objednatelem povolené náklady na služby pro zhotovitele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</si>
  <si>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</si>
  <si>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</si>
  <si>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</si>
  <si>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zahrnuje objednatelem povolené náklady na požadovaná zařízení zhotovitele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</si>
  <si>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</si>
  <si>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</si>
  <si>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</si>
  <si>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</si>
  <si>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</si>
  <si>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</si>
  <si>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</si>
  <si>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</si>
  <si>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</si>
  <si>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</si>
  <si>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</si>
  <si>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</si>
  <si>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</si>
  <si>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</si>
  <si>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</si>
  <si>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</si>
  <si>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</si>
  <si>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</si>
  <si>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</si>
  <si>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</si>
  <si>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</si>
  <si>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</si>
  <si>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</si>
  <si>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</si>
  <si>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</si>
  <si>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</si>
  <si>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</si>
  <si>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</si>
  <si>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</si>
  <si>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</si>
  <si>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</si>
  <si>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</si>
  <si>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</si>
  <si>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</si>
  <si>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</si>
  <si>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</si>
  <si>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</si>
  <si>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</si>
  <si>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</si>
  <si>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</si>
  <si>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</si>
  <si>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</si>
  <si>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</si>
  <si>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</si>
  <si>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</si>
  <si>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 001</t>
  </si>
  <si>
    <t>VŠEOBECNÉ A PŘEDBĚŽNÉ POLOŽKY</t>
  </si>
  <si>
    <t>VŠEOBECNÉ KONSTRUKCE A PRÁCE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</si>
  <si>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</si>
  <si>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</si>
  <si>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PEVNÁ CENA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</si>
  <si>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</si>
  <si>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</si>
  <si>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</si>
  <si>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tj. 1075m  
3x tištěné paré + 1x CD  
PEVNÁ CENA</t>
  </si>
  <si>
    <t>zahrnuje veškeré náklady spojené s objednatelem požadovanými pracemi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</si>
  <si>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</si>
  <si>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</si>
  <si>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</si>
  <si>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</si>
  <si>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</si>
  <si>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vztahů. Délka stavby 1075 m. (12x tiskem)  
PEVNÁ CENA</t>
  </si>
  <si>
    <t>029112</t>
  </si>
  <si>
    <t>OSTATNÍ POŽADAVKY - GEODETICKÉ ZAMĚŘENÍ VRSTEV</t>
  </si>
  <si>
    <t>SOUBOR</t>
  </si>
  <si>
    <t>Zaměření vrstev pro určení kubatur sanací (dle zaměření příčných řezů v PD) a pro určení kubatur konstrukčních vrstev a celkových plošných a délkových výměr. Délka úseku 1075 m.  
Pevná cena.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</si>
  <si>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</si>
  <si>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</si>
  <si>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SO 101. Ověřené podpisem odpovědného zástupce zhotovitele a správce stavby - tiskem ve 4 vyhotoveních a 1 x na CD  
PEVNÁ CENA</t>
  </si>
  <si>
    <t>02943</t>
  </si>
  <si>
    <t>OSTATNÍ POŽADAVKY - VYPRACOVÁNÍ RDS</t>
  </si>
  <si>
    <t>Realizační dokumentace stavby SO 101, přechopdné úpravy DIO, stanovení místní úpravy DZ( tiskem 4x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( tiskem 2x).  
PEVNÁ CENA</t>
  </si>
  <si>
    <t>02946</t>
  </si>
  <si>
    <t>OSTAT POŽADAVKY - FOTODOKUMENTACE</t>
  </si>
  <si>
    <t>Fotodokumentace stavby  
- 1x měsíčně sada barevných fotografií v tištěné i elektronické formě  
- 3x závěřečná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</si>
  <si>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</si>
  <si>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</si>
  <si>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OSTATNÍ POŽADAVKY - POSUDKY A KONTROLY</t>
  </si>
  <si>
    <t>Pasportizace zástavby a objektů, které mohou být dotčeny stavbou před zahájením stavebních prací.  
3x tiskem + 1x CD  
PEVNÁ CENA</t>
  </si>
  <si>
    <t>02991</t>
  </si>
  <si>
    <t>OSTATNÍ POŽADAVKY - INFORMAČNÍ TABULE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</si>
  <si>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</si>
  <si>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</si>
  <si>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</si>
  <si>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</si>
  <si>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
Pevná cena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</si>
</sst>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SUM(C10:C19)</f>
      </c>
      <c s="1"/>
      <c s="1"/>
    </row>
    <row r="7" spans="1:5" ht="12.75" customHeight="1">
      <c r="A7" s="1"/>
      <c s="4" t="s">
        <v>5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'ETAPA Č2_SO002'!I3</f>
      </c>
      <c s="20">
        <f>'ETAPA Č2_SO002'!O2</f>
      </c>
      <c s="20">
        <f>C10+D10</f>
      </c>
    </row>
    <row r="11" spans="1:5" ht="12.75" customHeight="1">
      <c r="A11" s="19" t="s">
        <v>66</v>
      </c>
      <c s="19" t="s">
        <v>67</v>
      </c>
      <c s="20">
        <f>'ETAPA Č2_SO101_SO101.1'!I3</f>
      </c>
      <c s="20">
        <f>'ETAPA Č2_SO101_SO101.1'!O2</f>
      </c>
      <c s="20">
        <f>C11+D11</f>
      </c>
    </row>
    <row r="12" spans="1:5" ht="12.75" customHeight="1">
      <c r="A12" s="19" t="s">
        <v>268</v>
      </c>
      <c s="19" t="s">
        <v>269</v>
      </c>
      <c s="20">
        <f>'ETAPA Č2_SO101_SO101.2'!I3</f>
      </c>
      <c s="20">
        <f>'ETAPA Č2_SO101_SO101.2'!O2</f>
      </c>
      <c s="20">
        <f>C12+D12</f>
      </c>
    </row>
    <row r="13" spans="1:5" ht="12.75" customHeight="1">
      <c r="A13" s="19" t="s">
        <v>300</v>
      </c>
      <c s="19" t="s">
        <v>301</v>
      </c>
      <c s="20">
        <f>'ETAPA Č2_SO101_SO101.3'!I3</f>
      </c>
      <c s="20">
        <f>'ETAPA Č2_SO101_SO101.3'!O2</f>
      </c>
      <c s="20">
        <f>C13+D13</f>
      </c>
    </row>
    <row r="14" spans="1:5" ht="12.75" customHeight="1">
      <c r="A14" s="19" t="s">
        <v>321</v>
      </c>
      <c s="19" t="s">
        <v>322</v>
      </c>
      <c s="20">
        <f>'ETAPA Č2_SO101_SO101.4'!I3</f>
      </c>
      <c s="20">
        <f>'ETAPA Č2_SO101_SO101.4'!O2</f>
      </c>
      <c s="20">
        <f>C14+D14</f>
      </c>
    </row>
    <row r="15" spans="1:5" ht="12.75" customHeight="1">
      <c r="A15" s="19" t="s">
        <v>325</v>
      </c>
      <c s="19" t="s">
        <v>326</v>
      </c>
      <c s="20">
        <f>'ETAPA Č2_SO103'!I3</f>
      </c>
      <c s="20">
        <f>'ETAPA Č2_SO103'!O2</f>
      </c>
      <c s="20">
        <f>C15+D15</f>
      </c>
    </row>
    <row r="16" spans="1:5" ht="12.75" customHeight="1">
      <c r="A16" s="19" t="s">
        <v>366</v>
      </c>
      <c s="19" t="s">
        <v>367</v>
      </c>
      <c s="20">
        <f>'ETAPA Č2_SO104'!I3</f>
      </c>
      <c s="20">
        <f>'ETAPA Č2_SO104'!O2</f>
      </c>
      <c s="20">
        <f>C16+D16</f>
      </c>
    </row>
    <row r="17" spans="1:5" ht="12.75" customHeight="1">
      <c r="A17" s="19" t="s">
        <v>463</v>
      </c>
      <c s="19" t="s">
        <v>464</v>
      </c>
      <c s="20">
        <f>'ETAPA Č2_SO105'!I3</f>
      </c>
      <c s="20">
        <f>'ETAPA Č2_SO105'!O2</f>
      </c>
      <c s="20">
        <f>C17+D17</f>
      </c>
    </row>
    <row r="18" spans="1:5" ht="12.75" customHeight="1">
      <c r="A18" s="19" t="s">
        <v>486</v>
      </c>
      <c s="19" t="s">
        <v>487</v>
      </c>
      <c s="20">
        <f>'ETAPA Č2_SO106_SO106.1'!I3</f>
      </c>
      <c s="20">
        <f>'ETAPA Č2_SO106_SO106.1'!O2</f>
      </c>
      <c s="20">
        <f>C18+D18</f>
      </c>
    </row>
    <row r="19" spans="1:5" ht="12.75" customHeight="1">
      <c r="A19" s="42" t="s">
        <v>543</v>
      </c>
      <c s="42" t="s">
        <v>544</v>
      </c>
      <c s="43">
        <f>'SO 001'!I3</f>
      </c>
      <c s="43">
        <f>'SO 001'!O2</f>
      </c>
      <c s="43">
        <f>C19+D19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486</v>
      </c>
      <c s="38">
        <f>0+I10+I19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484</v>
      </c>
      <c s="1"/>
      <c s="14" t="s">
        <v>485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65</v>
      </c>
      <c s="16" t="s">
        <v>22</v>
      </c>
      <c s="17" t="s">
        <v>486</v>
      </c>
      <c s="6"/>
      <c s="18" t="s">
        <v>487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68</v>
      </c>
      <c s="25"/>
      <c s="25"/>
      <c s="25"/>
      <c s="28">
        <f>0+Q10</f>
      </c>
      <c r="O10">
        <f>0+R10</f>
      </c>
      <c r="Q10">
        <f>0+I11+I15</f>
      </c>
      <c>
        <f>0+O11+O15</f>
      </c>
    </row>
    <row r="11" spans="1:16" ht="12.75">
      <c r="A11" s="24" t="s">
        <v>49</v>
      </c>
      <c s="29" t="s">
        <v>33</v>
      </c>
      <c s="29" t="s">
        <v>488</v>
      </c>
      <c s="24" t="s">
        <v>51</v>
      </c>
      <c s="30" t="s">
        <v>489</v>
      </c>
      <c s="31" t="s">
        <v>490</v>
      </c>
      <c s="32">
        <v>1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51">
      <c r="A12" s="34" t="s">
        <v>54</v>
      </c>
      <c r="E12" s="35" t="s">
        <v>491</v>
      </c>
    </row>
    <row r="13" spans="1:5" ht="12.75">
      <c r="A13" s="36" t="s">
        <v>55</v>
      </c>
      <c r="E13" s="37" t="s">
        <v>492</v>
      </c>
    </row>
    <row r="14" spans="1:5" ht="12.75">
      <c r="A14" t="s">
        <v>57</v>
      </c>
      <c r="E14" s="35" t="s">
        <v>493</v>
      </c>
    </row>
    <row r="15" spans="1:16" ht="12.75">
      <c r="A15" s="24" t="s">
        <v>49</v>
      </c>
      <c s="29" t="s">
        <v>27</v>
      </c>
      <c s="29" t="s">
        <v>494</v>
      </c>
      <c s="24" t="s">
        <v>51</v>
      </c>
      <c s="30" t="s">
        <v>495</v>
      </c>
      <c s="31" t="s">
        <v>490</v>
      </c>
      <c s="32">
        <v>1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63.75">
      <c r="A16" s="34" t="s">
        <v>54</v>
      </c>
      <c r="E16" s="35" t="s">
        <v>496</v>
      </c>
    </row>
    <row r="17" spans="1:5" ht="12.75">
      <c r="A17" s="36" t="s">
        <v>55</v>
      </c>
      <c r="E17" s="37" t="s">
        <v>492</v>
      </c>
    </row>
    <row r="18" spans="1:5" ht="12.75">
      <c r="A18" t="s">
        <v>57</v>
      </c>
      <c r="E18" s="35" t="s">
        <v>497</v>
      </c>
    </row>
    <row r="19" spans="1:18" ht="12.75" customHeight="1">
      <c r="A19" s="6" t="s">
        <v>47</v>
      </c>
      <c s="6"/>
      <c s="40" t="s">
        <v>44</v>
      </c>
      <c s="6"/>
      <c s="27" t="s">
        <v>219</v>
      </c>
      <c s="6"/>
      <c s="6"/>
      <c s="6"/>
      <c s="41">
        <f>0+Q19</f>
      </c>
      <c r="O19">
        <f>0+R19</f>
      </c>
      <c r="Q19">
        <f>0+I20+I24+I28+I32+I36+I40+I44+I48+I52+I56+I60+I64+I68+I72+I76</f>
      </c>
      <c>
        <f>0+O20+O24+O28+O32+O36+O40+O44+O48+O52+O56+O60+O64+O68+O72+O76</f>
      </c>
    </row>
    <row r="20" spans="1:16" ht="25.5">
      <c r="A20" s="24" t="s">
        <v>49</v>
      </c>
      <c s="29" t="s">
        <v>26</v>
      </c>
      <c s="29" t="s">
        <v>498</v>
      </c>
      <c s="24" t="s">
        <v>51</v>
      </c>
      <c s="30" t="s">
        <v>499</v>
      </c>
      <c s="31" t="s">
        <v>53</v>
      </c>
      <c s="32">
        <v>29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500</v>
      </c>
    </row>
    <row r="22" spans="1:5" ht="38.25">
      <c r="A22" s="36" t="s">
        <v>55</v>
      </c>
      <c r="E22" s="37" t="s">
        <v>501</v>
      </c>
    </row>
    <row r="23" spans="1:5" ht="63.75">
      <c r="A23" t="s">
        <v>57</v>
      </c>
      <c r="E23" s="35" t="s">
        <v>502</v>
      </c>
    </row>
    <row r="24" spans="1:16" ht="12.75">
      <c r="A24" s="24" t="s">
        <v>49</v>
      </c>
      <c s="29" t="s">
        <v>37</v>
      </c>
      <c s="29" t="s">
        <v>503</v>
      </c>
      <c s="24" t="s">
        <v>51</v>
      </c>
      <c s="30" t="s">
        <v>504</v>
      </c>
      <c s="31" t="s">
        <v>53</v>
      </c>
      <c s="32">
        <v>29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38.25">
      <c r="A26" s="36" t="s">
        <v>55</v>
      </c>
      <c r="E26" s="37" t="s">
        <v>501</v>
      </c>
    </row>
    <row r="27" spans="1:5" ht="25.5">
      <c r="A27" t="s">
        <v>57</v>
      </c>
      <c r="E27" s="35" t="s">
        <v>474</v>
      </c>
    </row>
    <row r="28" spans="1:16" ht="12.75">
      <c r="A28" s="24" t="s">
        <v>49</v>
      </c>
      <c s="29" t="s">
        <v>39</v>
      </c>
      <c s="29" t="s">
        <v>505</v>
      </c>
      <c s="24" t="s">
        <v>51</v>
      </c>
      <c s="30" t="s">
        <v>506</v>
      </c>
      <c s="31" t="s">
        <v>490</v>
      </c>
      <c s="32">
        <v>1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6" t="s">
        <v>55</v>
      </c>
      <c r="E30" s="37" t="s">
        <v>507</v>
      </c>
    </row>
    <row r="31" spans="1:5" ht="25.5">
      <c r="A31" t="s">
        <v>57</v>
      </c>
      <c r="E31" s="35" t="s">
        <v>508</v>
      </c>
    </row>
    <row r="32" spans="1:16" ht="25.5">
      <c r="A32" s="24" t="s">
        <v>49</v>
      </c>
      <c s="29" t="s">
        <v>41</v>
      </c>
      <c s="29" t="s">
        <v>509</v>
      </c>
      <c s="24" t="s">
        <v>51</v>
      </c>
      <c s="30" t="s">
        <v>510</v>
      </c>
      <c s="31" t="s">
        <v>53</v>
      </c>
      <c s="32">
        <v>21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500</v>
      </c>
    </row>
    <row r="34" spans="1:5" ht="38.25">
      <c r="A34" s="36" t="s">
        <v>55</v>
      </c>
      <c r="E34" s="37" t="s">
        <v>511</v>
      </c>
    </row>
    <row r="35" spans="1:5" ht="63.75">
      <c r="A35" t="s">
        <v>57</v>
      </c>
      <c r="E35" s="35" t="s">
        <v>502</v>
      </c>
    </row>
    <row r="36" spans="1:16" ht="12.75">
      <c r="A36" s="24" t="s">
        <v>49</v>
      </c>
      <c s="29" t="s">
        <v>101</v>
      </c>
      <c s="29" t="s">
        <v>512</v>
      </c>
      <c s="24" t="s">
        <v>51</v>
      </c>
      <c s="30" t="s">
        <v>513</v>
      </c>
      <c s="31" t="s">
        <v>53</v>
      </c>
      <c s="32">
        <v>21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51</v>
      </c>
    </row>
    <row r="38" spans="1:5" ht="38.25">
      <c r="A38" s="36" t="s">
        <v>55</v>
      </c>
      <c r="E38" s="37" t="s">
        <v>511</v>
      </c>
    </row>
    <row r="39" spans="1:5" ht="25.5">
      <c r="A39" t="s">
        <v>57</v>
      </c>
      <c r="E39" s="35" t="s">
        <v>474</v>
      </c>
    </row>
    <row r="40" spans="1:16" ht="12.75">
      <c r="A40" s="24" t="s">
        <v>49</v>
      </c>
      <c s="29" t="s">
        <v>107</v>
      </c>
      <c s="29" t="s">
        <v>514</v>
      </c>
      <c s="24" t="s">
        <v>51</v>
      </c>
      <c s="30" t="s">
        <v>515</v>
      </c>
      <c s="31" t="s">
        <v>490</v>
      </c>
      <c s="32">
        <v>1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25.5">
      <c r="A42" s="36" t="s">
        <v>55</v>
      </c>
      <c r="E42" s="37" t="s">
        <v>507</v>
      </c>
    </row>
    <row r="43" spans="1:5" ht="25.5">
      <c r="A43" t="s">
        <v>57</v>
      </c>
      <c r="E43" s="35" t="s">
        <v>508</v>
      </c>
    </row>
    <row r="44" spans="1:16" ht="12.75">
      <c r="A44" s="24" t="s">
        <v>49</v>
      </c>
      <c s="29" t="s">
        <v>44</v>
      </c>
      <c s="29" t="s">
        <v>516</v>
      </c>
      <c s="24" t="s">
        <v>51</v>
      </c>
      <c s="30" t="s">
        <v>517</v>
      </c>
      <c s="31" t="s">
        <v>53</v>
      </c>
      <c s="32">
        <v>31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25.5">
      <c r="A45" s="34" t="s">
        <v>54</v>
      </c>
      <c r="E45" s="35" t="s">
        <v>500</v>
      </c>
    </row>
    <row r="46" spans="1:5" ht="38.25">
      <c r="A46" s="36" t="s">
        <v>55</v>
      </c>
      <c r="E46" s="37" t="s">
        <v>518</v>
      </c>
    </row>
    <row r="47" spans="1:5" ht="63.75">
      <c r="A47" t="s">
        <v>57</v>
      </c>
      <c r="E47" s="35" t="s">
        <v>519</v>
      </c>
    </row>
    <row r="48" spans="1:16" ht="12.75">
      <c r="A48" s="24" t="s">
        <v>49</v>
      </c>
      <c s="29" t="s">
        <v>46</v>
      </c>
      <c s="29" t="s">
        <v>520</v>
      </c>
      <c s="24" t="s">
        <v>51</v>
      </c>
      <c s="30" t="s">
        <v>521</v>
      </c>
      <c s="31" t="s">
        <v>53</v>
      </c>
      <c s="32">
        <v>31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51</v>
      </c>
    </row>
    <row r="50" spans="1:5" ht="38.25">
      <c r="A50" s="36" t="s">
        <v>55</v>
      </c>
      <c r="E50" s="37" t="s">
        <v>518</v>
      </c>
    </row>
    <row r="51" spans="1:5" ht="25.5">
      <c r="A51" t="s">
        <v>57</v>
      </c>
      <c r="E51" s="35" t="s">
        <v>474</v>
      </c>
    </row>
    <row r="52" spans="1:16" ht="12.75">
      <c r="A52" s="24" t="s">
        <v>49</v>
      </c>
      <c s="29" t="s">
        <v>122</v>
      </c>
      <c s="29" t="s">
        <v>522</v>
      </c>
      <c s="24" t="s">
        <v>51</v>
      </c>
      <c s="30" t="s">
        <v>523</v>
      </c>
      <c s="31" t="s">
        <v>490</v>
      </c>
      <c s="32">
        <v>1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51</v>
      </c>
    </row>
    <row r="54" spans="1:5" ht="25.5">
      <c r="A54" s="36" t="s">
        <v>55</v>
      </c>
      <c r="E54" s="37" t="s">
        <v>507</v>
      </c>
    </row>
    <row r="55" spans="1:5" ht="25.5">
      <c r="A55" t="s">
        <v>57</v>
      </c>
      <c r="E55" s="35" t="s">
        <v>524</v>
      </c>
    </row>
    <row r="56" spans="1:16" ht="12.75">
      <c r="A56" s="24" t="s">
        <v>49</v>
      </c>
      <c s="29" t="s">
        <v>128</v>
      </c>
      <c s="29" t="s">
        <v>525</v>
      </c>
      <c s="24" t="s">
        <v>51</v>
      </c>
      <c s="30" t="s">
        <v>526</v>
      </c>
      <c s="31" t="s">
        <v>53</v>
      </c>
      <c s="32">
        <v>6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25.5">
      <c r="A57" s="34" t="s">
        <v>54</v>
      </c>
      <c r="E57" s="35" t="s">
        <v>500</v>
      </c>
    </row>
    <row r="58" spans="1:5" ht="38.25">
      <c r="A58" s="36" t="s">
        <v>55</v>
      </c>
      <c r="E58" s="37" t="s">
        <v>527</v>
      </c>
    </row>
    <row r="59" spans="1:5" ht="76.5">
      <c r="A59" t="s">
        <v>57</v>
      </c>
      <c r="E59" s="35" t="s">
        <v>528</v>
      </c>
    </row>
    <row r="60" spans="1:16" ht="12.75">
      <c r="A60" s="24" t="s">
        <v>49</v>
      </c>
      <c s="29" t="s">
        <v>133</v>
      </c>
      <c s="29" t="s">
        <v>529</v>
      </c>
      <c s="24" t="s">
        <v>51</v>
      </c>
      <c s="30" t="s">
        <v>530</v>
      </c>
      <c s="31" t="s">
        <v>53</v>
      </c>
      <c s="32">
        <v>6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51</v>
      </c>
    </row>
    <row r="62" spans="1:5" ht="38.25">
      <c r="A62" s="36" t="s">
        <v>55</v>
      </c>
      <c r="E62" s="37" t="s">
        <v>527</v>
      </c>
    </row>
    <row r="63" spans="1:5" ht="25.5">
      <c r="A63" t="s">
        <v>57</v>
      </c>
      <c r="E63" s="35" t="s">
        <v>531</v>
      </c>
    </row>
    <row r="64" spans="1:16" ht="12.75">
      <c r="A64" s="24" t="s">
        <v>49</v>
      </c>
      <c s="29" t="s">
        <v>140</v>
      </c>
      <c s="29" t="s">
        <v>532</v>
      </c>
      <c s="24" t="s">
        <v>51</v>
      </c>
      <c s="30" t="s">
        <v>533</v>
      </c>
      <c s="31" t="s">
        <v>490</v>
      </c>
      <c s="32">
        <v>1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51</v>
      </c>
    </row>
    <row r="66" spans="1:5" ht="25.5">
      <c r="A66" s="36" t="s">
        <v>55</v>
      </c>
      <c r="E66" s="37" t="s">
        <v>507</v>
      </c>
    </row>
    <row r="67" spans="1:5" ht="25.5">
      <c r="A67" t="s">
        <v>57</v>
      </c>
      <c r="E67" s="35" t="s">
        <v>534</v>
      </c>
    </row>
    <row r="68" spans="1:16" ht="12.75">
      <c r="A68" s="24" t="s">
        <v>49</v>
      </c>
      <c s="29" t="s">
        <v>146</v>
      </c>
      <c s="29" t="s">
        <v>535</v>
      </c>
      <c s="24" t="s">
        <v>51</v>
      </c>
      <c s="30" t="s">
        <v>536</v>
      </c>
      <c s="31" t="s">
        <v>53</v>
      </c>
      <c s="32">
        <v>6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25.5">
      <c r="A69" s="34" t="s">
        <v>54</v>
      </c>
      <c r="E69" s="35" t="s">
        <v>500</v>
      </c>
    </row>
    <row r="70" spans="1:5" ht="38.25">
      <c r="A70" s="36" t="s">
        <v>55</v>
      </c>
      <c r="E70" s="37" t="s">
        <v>537</v>
      </c>
    </row>
    <row r="71" spans="1:5" ht="63.75">
      <c r="A71" t="s">
        <v>57</v>
      </c>
      <c r="E71" s="35" t="s">
        <v>538</v>
      </c>
    </row>
    <row r="72" spans="1:16" ht="12.75">
      <c r="A72" s="24" t="s">
        <v>49</v>
      </c>
      <c s="29" t="s">
        <v>152</v>
      </c>
      <c s="29" t="s">
        <v>539</v>
      </c>
      <c s="24" t="s">
        <v>51</v>
      </c>
      <c s="30" t="s">
        <v>540</v>
      </c>
      <c s="31" t="s">
        <v>53</v>
      </c>
      <c s="32">
        <v>6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51</v>
      </c>
    </row>
    <row r="74" spans="1:5" ht="38.25">
      <c r="A74" s="36" t="s">
        <v>55</v>
      </c>
      <c r="E74" s="37" t="s">
        <v>537</v>
      </c>
    </row>
    <row r="75" spans="1:5" ht="25.5">
      <c r="A75" t="s">
        <v>57</v>
      </c>
      <c r="E75" s="35" t="s">
        <v>531</v>
      </c>
    </row>
    <row r="76" spans="1:16" ht="12.75">
      <c r="A76" s="24" t="s">
        <v>49</v>
      </c>
      <c s="29" t="s">
        <v>158</v>
      </c>
      <c s="29" t="s">
        <v>541</v>
      </c>
      <c s="24" t="s">
        <v>51</v>
      </c>
      <c s="30" t="s">
        <v>542</v>
      </c>
      <c s="31" t="s">
        <v>490</v>
      </c>
      <c s="32">
        <v>1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51</v>
      </c>
    </row>
    <row r="78" spans="1:5" ht="25.5">
      <c r="A78" s="36" t="s">
        <v>55</v>
      </c>
      <c r="E78" s="37" t="s">
        <v>507</v>
      </c>
    </row>
    <row r="79" spans="1:5" ht="25.5">
      <c r="A79" t="s">
        <v>57</v>
      </c>
      <c r="E79" s="35" t="s">
        <v>534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543</v>
      </c>
      <c s="38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543</v>
      </c>
      <c s="6"/>
      <c s="18" t="s">
        <v>544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545</v>
      </c>
      <c s="25"/>
      <c s="25"/>
      <c s="25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4" t="s">
        <v>49</v>
      </c>
      <c s="29" t="s">
        <v>33</v>
      </c>
      <c s="29" t="s">
        <v>546</v>
      </c>
      <c s="24" t="s">
        <v>51</v>
      </c>
      <c s="30" t="s">
        <v>547</v>
      </c>
      <c s="31" t="s">
        <v>490</v>
      </c>
      <c s="32">
        <v>1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89.25">
      <c r="A10" s="34" t="s">
        <v>54</v>
      </c>
      <c r="E10" s="35" t="s">
        <v>548</v>
      </c>
    </row>
    <row r="11" spans="1:5" ht="12.75">
      <c r="A11" s="36" t="s">
        <v>55</v>
      </c>
      <c r="E11" s="37" t="s">
        <v>51</v>
      </c>
    </row>
    <row r="12" spans="1:5" ht="12.75">
      <c r="A12" t="s">
        <v>57</v>
      </c>
      <c r="E12" s="35" t="s">
        <v>549</v>
      </c>
    </row>
    <row r="13" spans="1:16" ht="12.75">
      <c r="A13" s="24" t="s">
        <v>49</v>
      </c>
      <c s="29" t="s">
        <v>27</v>
      </c>
      <c s="29" t="s">
        <v>550</v>
      </c>
      <c s="24" t="s">
        <v>51</v>
      </c>
      <c s="30" t="s">
        <v>551</v>
      </c>
      <c s="31" t="s">
        <v>490</v>
      </c>
      <c s="32">
        <v>1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38.25">
      <c r="A14" s="34" t="s">
        <v>54</v>
      </c>
      <c r="E14" s="35" t="s">
        <v>552</v>
      </c>
    </row>
    <row r="15" spans="1:5" ht="12.75">
      <c r="A15" s="36" t="s">
        <v>55</v>
      </c>
      <c r="E15" s="37" t="s">
        <v>51</v>
      </c>
    </row>
    <row r="16" spans="1:5" ht="12.75">
      <c r="A16" t="s">
        <v>57</v>
      </c>
      <c r="E16" s="35" t="s">
        <v>553</v>
      </c>
    </row>
    <row r="17" spans="1:16" ht="12.75">
      <c r="A17" s="24" t="s">
        <v>49</v>
      </c>
      <c s="29" t="s">
        <v>26</v>
      </c>
      <c s="29" t="s">
        <v>554</v>
      </c>
      <c s="24" t="s">
        <v>555</v>
      </c>
      <c s="30" t="s">
        <v>556</v>
      </c>
      <c s="31" t="s">
        <v>490</v>
      </c>
      <c s="32">
        <v>1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63.75">
      <c r="A18" s="34" t="s">
        <v>54</v>
      </c>
      <c r="E18" s="35" t="s">
        <v>557</v>
      </c>
    </row>
    <row r="19" spans="1:5" ht="12.75">
      <c r="A19" s="36" t="s">
        <v>55</v>
      </c>
      <c r="E19" s="37" t="s">
        <v>51</v>
      </c>
    </row>
    <row r="20" spans="1:5" ht="12.75">
      <c r="A20" t="s">
        <v>57</v>
      </c>
      <c r="E20" s="35" t="s">
        <v>553</v>
      </c>
    </row>
    <row r="21" spans="1:16" ht="12.75">
      <c r="A21" s="24" t="s">
        <v>49</v>
      </c>
      <c s="29" t="s">
        <v>37</v>
      </c>
      <c s="29" t="s">
        <v>554</v>
      </c>
      <c s="24" t="s">
        <v>558</v>
      </c>
      <c s="30" t="s">
        <v>556</v>
      </c>
      <c s="31" t="s">
        <v>490</v>
      </c>
      <c s="32">
        <v>1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38.25">
      <c r="A22" s="34" t="s">
        <v>54</v>
      </c>
      <c r="E22" s="35" t="s">
        <v>559</v>
      </c>
    </row>
    <row r="23" spans="1:5" ht="12.75">
      <c r="A23" s="36" t="s">
        <v>55</v>
      </c>
      <c r="E23" s="37" t="s">
        <v>51</v>
      </c>
    </row>
    <row r="24" spans="1:5" ht="12.75">
      <c r="A24" t="s">
        <v>57</v>
      </c>
      <c r="E24" s="35" t="s">
        <v>553</v>
      </c>
    </row>
    <row r="25" spans="1:16" ht="12.75">
      <c r="A25" s="24" t="s">
        <v>49</v>
      </c>
      <c s="29" t="s">
        <v>39</v>
      </c>
      <c s="29" t="s">
        <v>560</v>
      </c>
      <c s="24" t="s">
        <v>51</v>
      </c>
      <c s="30" t="s">
        <v>561</v>
      </c>
      <c s="31" t="s">
        <v>562</v>
      </c>
      <c s="32">
        <v>1</v>
      </c>
      <c s="33">
        <v>0</v>
      </c>
      <c s="33">
        <f>ROUND(ROUND(H25,2)*ROUND(G25,3),2)</f>
      </c>
      <c r="O25">
        <f>(I25*21)/100</f>
      </c>
      <c t="s">
        <v>27</v>
      </c>
    </row>
    <row r="26" spans="1:5" ht="51">
      <c r="A26" s="34" t="s">
        <v>54</v>
      </c>
      <c r="E26" s="35" t="s">
        <v>563</v>
      </c>
    </row>
    <row r="27" spans="1:5" ht="12.75">
      <c r="A27" s="36" t="s">
        <v>55</v>
      </c>
      <c r="E27" s="37" t="s">
        <v>51</v>
      </c>
    </row>
    <row r="28" spans="1:5" ht="12.75">
      <c r="A28" t="s">
        <v>57</v>
      </c>
      <c r="E28" s="35" t="s">
        <v>51</v>
      </c>
    </row>
    <row r="29" spans="1:16" ht="12.75">
      <c r="A29" s="24" t="s">
        <v>49</v>
      </c>
      <c s="29" t="s">
        <v>41</v>
      </c>
      <c s="29" t="s">
        <v>564</v>
      </c>
      <c s="24" t="s">
        <v>51</v>
      </c>
      <c s="30" t="s">
        <v>565</v>
      </c>
      <c s="31" t="s">
        <v>490</v>
      </c>
      <c s="32">
        <v>1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63.75">
      <c r="A30" s="34" t="s">
        <v>54</v>
      </c>
      <c r="E30" s="35" t="s">
        <v>566</v>
      </c>
    </row>
    <row r="31" spans="1:5" ht="12.75">
      <c r="A31" s="36" t="s">
        <v>55</v>
      </c>
      <c r="E31" s="37" t="s">
        <v>51</v>
      </c>
    </row>
    <row r="32" spans="1:5" ht="12.75">
      <c r="A32" t="s">
        <v>57</v>
      </c>
      <c r="E32" s="35" t="s">
        <v>553</v>
      </c>
    </row>
    <row r="33" spans="1:16" ht="12.75">
      <c r="A33" s="24" t="s">
        <v>49</v>
      </c>
      <c s="29" t="s">
        <v>101</v>
      </c>
      <c s="29" t="s">
        <v>567</v>
      </c>
      <c s="24" t="s">
        <v>51</v>
      </c>
      <c s="30" t="s">
        <v>568</v>
      </c>
      <c s="31" t="s">
        <v>490</v>
      </c>
      <c s="32">
        <v>1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14.75">
      <c r="A34" s="34" t="s">
        <v>54</v>
      </c>
      <c r="E34" s="35" t="s">
        <v>569</v>
      </c>
    </row>
    <row r="35" spans="1:5" ht="12.75">
      <c r="A35" s="36" t="s">
        <v>55</v>
      </c>
      <c r="E35" s="37" t="s">
        <v>51</v>
      </c>
    </row>
    <row r="36" spans="1:5" ht="12.75">
      <c r="A36" t="s">
        <v>57</v>
      </c>
      <c r="E36" s="35" t="s">
        <v>553</v>
      </c>
    </row>
    <row r="37" spans="1:16" ht="12.75">
      <c r="A37" s="24" t="s">
        <v>49</v>
      </c>
      <c s="29" t="s">
        <v>107</v>
      </c>
      <c s="29" t="s">
        <v>570</v>
      </c>
      <c s="24" t="s">
        <v>51</v>
      </c>
      <c s="30" t="s">
        <v>571</v>
      </c>
      <c s="31" t="s">
        <v>490</v>
      </c>
      <c s="32">
        <v>1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51">
      <c r="A38" s="34" t="s">
        <v>54</v>
      </c>
      <c r="E38" s="35" t="s">
        <v>572</v>
      </c>
    </row>
    <row r="39" spans="1:5" ht="12.75">
      <c r="A39" s="36" t="s">
        <v>55</v>
      </c>
      <c r="E39" s="37" t="s">
        <v>51</v>
      </c>
    </row>
    <row r="40" spans="1:5" ht="63.75">
      <c r="A40" t="s">
        <v>57</v>
      </c>
      <c r="E40" s="35" t="s">
        <v>573</v>
      </c>
    </row>
    <row r="41" spans="1:16" ht="12.75">
      <c r="A41" s="24" t="s">
        <v>49</v>
      </c>
      <c s="29" t="s">
        <v>44</v>
      </c>
      <c s="29" t="s">
        <v>574</v>
      </c>
      <c s="24" t="s">
        <v>51</v>
      </c>
      <c s="30" t="s">
        <v>575</v>
      </c>
      <c s="31" t="s">
        <v>490</v>
      </c>
      <c s="32">
        <v>1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51">
      <c r="A42" s="34" t="s">
        <v>54</v>
      </c>
      <c r="E42" s="35" t="s">
        <v>576</v>
      </c>
    </row>
    <row r="43" spans="1:5" ht="12.75">
      <c r="A43" s="36" t="s">
        <v>55</v>
      </c>
      <c r="E43" s="37" t="s">
        <v>51</v>
      </c>
    </row>
    <row r="44" spans="1:5" ht="12.75">
      <c r="A44" t="s">
        <v>57</v>
      </c>
      <c r="E44" s="35" t="s">
        <v>553</v>
      </c>
    </row>
    <row r="45" spans="1:16" ht="12.75">
      <c r="A45" s="24" t="s">
        <v>49</v>
      </c>
      <c s="29" t="s">
        <v>46</v>
      </c>
      <c s="29" t="s">
        <v>577</v>
      </c>
      <c s="24" t="s">
        <v>51</v>
      </c>
      <c s="30" t="s">
        <v>578</v>
      </c>
      <c s="31" t="s">
        <v>53</v>
      </c>
      <c s="32">
        <v>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38.25">
      <c r="A46" s="34" t="s">
        <v>54</v>
      </c>
      <c r="E46" s="35" t="s">
        <v>579</v>
      </c>
    </row>
    <row r="47" spans="1:5" ht="12.75">
      <c r="A47" s="36" t="s">
        <v>55</v>
      </c>
      <c r="E47" s="37" t="s">
        <v>51</v>
      </c>
    </row>
    <row r="48" spans="1:5" ht="89.25">
      <c r="A48" t="s">
        <v>57</v>
      </c>
      <c r="E48" s="35" t="s">
        <v>580</v>
      </c>
    </row>
    <row r="49" spans="1:16" ht="12.75">
      <c r="A49" s="24" t="s">
        <v>49</v>
      </c>
      <c s="29" t="s">
        <v>122</v>
      </c>
      <c s="29" t="s">
        <v>581</v>
      </c>
      <c s="24" t="s">
        <v>51</v>
      </c>
      <c s="30" t="s">
        <v>582</v>
      </c>
      <c s="31" t="s">
        <v>490</v>
      </c>
      <c s="32">
        <v>1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14.75">
      <c r="A50" s="34" t="s">
        <v>54</v>
      </c>
      <c r="E50" s="35" t="s">
        <v>583</v>
      </c>
    </row>
    <row r="51" spans="1:5" ht="12.75">
      <c r="A51" s="36" t="s">
        <v>55</v>
      </c>
      <c r="E51" s="37" t="s">
        <v>51</v>
      </c>
    </row>
    <row r="52" spans="1:5" ht="12.75">
      <c r="A52" t="s">
        <v>57</v>
      </c>
      <c r="E52" s="35" t="s">
        <v>497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9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25.5">
      <c r="A12" s="36" t="s">
        <v>55</v>
      </c>
      <c r="E12" s="37" t="s">
        <v>56</v>
      </c>
    </row>
    <row r="13" spans="1:5" ht="165.75">
      <c r="A13" t="s">
        <v>57</v>
      </c>
      <c r="E13" s="35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5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51</v>
      </c>
    </row>
    <row r="16" spans="1:5" ht="25.5">
      <c r="A16" s="36" t="s">
        <v>55</v>
      </c>
      <c r="E16" s="37" t="s">
        <v>61</v>
      </c>
    </row>
    <row r="17" spans="1:5" ht="63.75">
      <c r="A17" t="s">
        <v>57</v>
      </c>
      <c r="E17" s="35" t="s">
        <v>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0+O10+O15+O48+O53+O66+O111+O124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</v>
      </c>
      <c s="38">
        <f>0+I10+I15+I48+I53+I66+I111+I124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63</v>
      </c>
      <c s="1"/>
      <c s="14" t="s">
        <v>64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65</v>
      </c>
      <c s="16" t="s">
        <v>22</v>
      </c>
      <c s="17" t="s">
        <v>66</v>
      </c>
      <c s="6"/>
      <c s="18" t="s">
        <v>67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68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69</v>
      </c>
      <c s="24" t="s">
        <v>33</v>
      </c>
      <c s="30" t="s">
        <v>70</v>
      </c>
      <c s="31" t="s">
        <v>71</v>
      </c>
      <c s="32">
        <v>751.146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25.5">
      <c r="A12" s="34" t="s">
        <v>54</v>
      </c>
      <c r="E12" s="35" t="s">
        <v>72</v>
      </c>
    </row>
    <row r="13" spans="1:5" ht="12.75">
      <c r="A13" s="36" t="s">
        <v>55</v>
      </c>
      <c r="E13" s="37" t="s">
        <v>73</v>
      </c>
    </row>
    <row r="14" spans="1:5" ht="25.5">
      <c r="A14" t="s">
        <v>57</v>
      </c>
      <c r="E14" s="35" t="s">
        <v>74</v>
      </c>
    </row>
    <row r="15" spans="1:18" ht="12.75" customHeight="1">
      <c r="A15" s="6" t="s">
        <v>47</v>
      </c>
      <c s="6"/>
      <c s="40" t="s">
        <v>33</v>
      </c>
      <c s="6"/>
      <c s="27" t="s">
        <v>48</v>
      </c>
      <c s="6"/>
      <c s="6"/>
      <c s="6"/>
      <c s="41">
        <f>0+Q15</f>
      </c>
      <c r="O15">
        <f>0+R15</f>
      </c>
      <c r="Q15">
        <f>0+I16+I20+I24+I28+I32+I36+I40+I44</f>
      </c>
      <c>
        <f>0+O16+O20+O24+O28+O32+O36+O40+O44</f>
      </c>
    </row>
    <row r="16" spans="1:16" ht="12.75">
      <c r="A16" s="24" t="s">
        <v>49</v>
      </c>
      <c s="29" t="s">
        <v>27</v>
      </c>
      <c s="29" t="s">
        <v>75</v>
      </c>
      <c s="24" t="s">
        <v>51</v>
      </c>
      <c s="30" t="s">
        <v>76</v>
      </c>
      <c s="31" t="s">
        <v>77</v>
      </c>
      <c s="32">
        <v>311.5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38.25">
      <c r="A17" s="34" t="s">
        <v>54</v>
      </c>
      <c r="E17" s="35" t="s">
        <v>78</v>
      </c>
    </row>
    <row r="18" spans="1:5" ht="63.75">
      <c r="A18" s="36" t="s">
        <v>55</v>
      </c>
      <c r="E18" s="37" t="s">
        <v>79</v>
      </c>
    </row>
    <row r="19" spans="1:5" ht="63.75">
      <c r="A19" t="s">
        <v>57</v>
      </c>
      <c r="E19" s="35" t="s">
        <v>80</v>
      </c>
    </row>
    <row r="20" spans="1:16" ht="12.75">
      <c r="A20" s="24" t="s">
        <v>49</v>
      </c>
      <c s="29" t="s">
        <v>26</v>
      </c>
      <c s="29" t="s">
        <v>81</v>
      </c>
      <c s="24" t="s">
        <v>51</v>
      </c>
      <c s="30" t="s">
        <v>82</v>
      </c>
      <c s="31" t="s">
        <v>83</v>
      </c>
      <c s="32">
        <v>34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89.25">
      <c r="A22" s="36" t="s">
        <v>55</v>
      </c>
      <c r="E22" s="37" t="s">
        <v>84</v>
      </c>
    </row>
    <row r="23" spans="1:5" ht="25.5">
      <c r="A23" t="s">
        <v>57</v>
      </c>
      <c r="E23" s="35" t="s">
        <v>85</v>
      </c>
    </row>
    <row r="24" spans="1:16" ht="12.75">
      <c r="A24" s="24" t="s">
        <v>49</v>
      </c>
      <c s="29" t="s">
        <v>37</v>
      </c>
      <c s="29" t="s">
        <v>86</v>
      </c>
      <c s="24" t="s">
        <v>51</v>
      </c>
      <c s="30" t="s">
        <v>87</v>
      </c>
      <c s="31" t="s">
        <v>88</v>
      </c>
      <c s="32">
        <v>1027.5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89</v>
      </c>
    </row>
    <row r="26" spans="1:5" ht="38.25">
      <c r="A26" s="36" t="s">
        <v>55</v>
      </c>
      <c r="E26" s="37" t="s">
        <v>90</v>
      </c>
    </row>
    <row r="27" spans="1:5" ht="25.5">
      <c r="A27" t="s">
        <v>57</v>
      </c>
      <c r="E27" s="35" t="s">
        <v>91</v>
      </c>
    </row>
    <row r="28" spans="1:16" ht="12.75">
      <c r="A28" s="24" t="s">
        <v>49</v>
      </c>
      <c s="29" t="s">
        <v>39</v>
      </c>
      <c s="29" t="s">
        <v>92</v>
      </c>
      <c s="24" t="s">
        <v>51</v>
      </c>
      <c s="30" t="s">
        <v>93</v>
      </c>
      <c s="31" t="s">
        <v>83</v>
      </c>
      <c s="32">
        <v>879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94</v>
      </c>
    </row>
    <row r="30" spans="1:5" ht="89.25">
      <c r="A30" s="36" t="s">
        <v>55</v>
      </c>
      <c r="E30" s="37" t="s">
        <v>95</v>
      </c>
    </row>
    <row r="31" spans="1:5" ht="25.5">
      <c r="A31" t="s">
        <v>57</v>
      </c>
      <c r="E31" s="35" t="s">
        <v>91</v>
      </c>
    </row>
    <row r="32" spans="1:16" ht="12.75">
      <c r="A32" s="24" t="s">
        <v>49</v>
      </c>
      <c s="29" t="s">
        <v>41</v>
      </c>
      <c s="29" t="s">
        <v>96</v>
      </c>
      <c s="24" t="s">
        <v>51</v>
      </c>
      <c s="30" t="s">
        <v>97</v>
      </c>
      <c s="31" t="s">
        <v>77</v>
      </c>
      <c s="32">
        <v>308.25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12.75">
      <c r="A33" s="34" t="s">
        <v>54</v>
      </c>
      <c r="E33" s="35" t="s">
        <v>98</v>
      </c>
    </row>
    <row r="34" spans="1:5" ht="127.5">
      <c r="A34" s="36" t="s">
        <v>55</v>
      </c>
      <c r="E34" s="37" t="s">
        <v>99</v>
      </c>
    </row>
    <row r="35" spans="1:5" ht="242.25">
      <c r="A35" t="s">
        <v>57</v>
      </c>
      <c r="E35" s="35" t="s">
        <v>100</v>
      </c>
    </row>
    <row r="36" spans="1:16" ht="12.75">
      <c r="A36" s="24" t="s">
        <v>49</v>
      </c>
      <c s="29" t="s">
        <v>101</v>
      </c>
      <c s="29" t="s">
        <v>102</v>
      </c>
      <c s="24" t="s">
        <v>51</v>
      </c>
      <c s="30" t="s">
        <v>103</v>
      </c>
      <c s="31" t="s">
        <v>88</v>
      </c>
      <c s="32">
        <v>180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104</v>
      </c>
    </row>
    <row r="38" spans="1:5" ht="25.5">
      <c r="A38" s="36" t="s">
        <v>55</v>
      </c>
      <c r="E38" s="37" t="s">
        <v>105</v>
      </c>
    </row>
    <row r="39" spans="1:5" ht="12.75">
      <c r="A39" t="s">
        <v>57</v>
      </c>
      <c r="E39" s="35" t="s">
        <v>106</v>
      </c>
    </row>
    <row r="40" spans="1:16" ht="12.75">
      <c r="A40" s="24" t="s">
        <v>49</v>
      </c>
      <c s="29" t="s">
        <v>107</v>
      </c>
      <c s="29" t="s">
        <v>108</v>
      </c>
      <c s="24" t="s">
        <v>51</v>
      </c>
      <c s="30" t="s">
        <v>109</v>
      </c>
      <c s="31" t="s">
        <v>88</v>
      </c>
      <c s="32">
        <v>21.75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38.25">
      <c r="A42" s="36" t="s">
        <v>55</v>
      </c>
      <c r="E42" s="37" t="s">
        <v>110</v>
      </c>
    </row>
    <row r="43" spans="1:5" ht="38.25">
      <c r="A43" t="s">
        <v>57</v>
      </c>
      <c r="E43" s="35" t="s">
        <v>111</v>
      </c>
    </row>
    <row r="44" spans="1:16" ht="12.75">
      <c r="A44" s="24" t="s">
        <v>49</v>
      </c>
      <c s="29" t="s">
        <v>44</v>
      </c>
      <c s="29" t="s">
        <v>112</v>
      </c>
      <c s="24" t="s">
        <v>51</v>
      </c>
      <c s="30" t="s">
        <v>113</v>
      </c>
      <c s="31" t="s">
        <v>88</v>
      </c>
      <c s="32">
        <v>21.75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38.25">
      <c r="A46" s="36" t="s">
        <v>55</v>
      </c>
      <c r="E46" s="37" t="s">
        <v>110</v>
      </c>
    </row>
    <row r="47" spans="1:5" ht="25.5">
      <c r="A47" t="s">
        <v>57</v>
      </c>
      <c r="E47" s="35" t="s">
        <v>114</v>
      </c>
    </row>
    <row r="48" spans="1:18" ht="12.75" customHeight="1">
      <c r="A48" s="6" t="s">
        <v>47</v>
      </c>
      <c s="6"/>
      <c s="40" t="s">
        <v>27</v>
      </c>
      <c s="6"/>
      <c s="27" t="s">
        <v>115</v>
      </c>
      <c s="6"/>
      <c s="6"/>
      <c s="6"/>
      <c s="41">
        <f>0+Q48</f>
      </c>
      <c r="O48">
        <f>0+R48</f>
      </c>
      <c r="Q48">
        <f>0+I49</f>
      </c>
      <c>
        <f>0+O49</f>
      </c>
    </row>
    <row r="49" spans="1:16" ht="12.75">
      <c r="A49" s="24" t="s">
        <v>49</v>
      </c>
      <c s="29" t="s">
        <v>46</v>
      </c>
      <c s="29" t="s">
        <v>116</v>
      </c>
      <c s="24" t="s">
        <v>51</v>
      </c>
      <c s="30" t="s">
        <v>117</v>
      </c>
      <c s="31" t="s">
        <v>83</v>
      </c>
      <c s="32">
        <v>607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38.25">
      <c r="A50" s="34" t="s">
        <v>54</v>
      </c>
      <c r="E50" s="35" t="s">
        <v>118</v>
      </c>
    </row>
    <row r="51" spans="1:5" ht="25.5">
      <c r="A51" s="36" t="s">
        <v>55</v>
      </c>
      <c r="E51" s="37" t="s">
        <v>119</v>
      </c>
    </row>
    <row r="52" spans="1:5" ht="165.75">
      <c r="A52" t="s">
        <v>57</v>
      </c>
      <c r="E52" s="35" t="s">
        <v>120</v>
      </c>
    </row>
    <row r="53" spans="1:18" ht="12.75" customHeight="1">
      <c r="A53" s="6" t="s">
        <v>47</v>
      </c>
      <c s="6"/>
      <c s="40" t="s">
        <v>37</v>
      </c>
      <c s="6"/>
      <c s="27" t="s">
        <v>121</v>
      </c>
      <c s="6"/>
      <c s="6"/>
      <c s="6"/>
      <c s="41">
        <f>0+Q53</f>
      </c>
      <c r="O53">
        <f>0+R53</f>
      </c>
      <c r="Q53">
        <f>0+I54+I58+I62</f>
      </c>
      <c>
        <f>0+O54+O58+O62</f>
      </c>
    </row>
    <row r="54" spans="1:16" ht="12.75">
      <c r="A54" s="24" t="s">
        <v>49</v>
      </c>
      <c s="29" t="s">
        <v>122</v>
      </c>
      <c s="29" t="s">
        <v>123</v>
      </c>
      <c s="24" t="s">
        <v>51</v>
      </c>
      <c s="30" t="s">
        <v>124</v>
      </c>
      <c s="31" t="s">
        <v>77</v>
      </c>
      <c s="32">
        <v>1.5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125</v>
      </c>
    </row>
    <row r="56" spans="1:5" ht="51">
      <c r="A56" s="36" t="s">
        <v>55</v>
      </c>
      <c r="E56" s="37" t="s">
        <v>126</v>
      </c>
    </row>
    <row r="57" spans="1:5" ht="369.75">
      <c r="A57" t="s">
        <v>57</v>
      </c>
      <c r="E57" s="35" t="s">
        <v>127</v>
      </c>
    </row>
    <row r="58" spans="1:16" ht="12.75">
      <c r="A58" s="24" t="s">
        <v>49</v>
      </c>
      <c s="29" t="s">
        <v>128</v>
      </c>
      <c s="29" t="s">
        <v>129</v>
      </c>
      <c s="24" t="s">
        <v>51</v>
      </c>
      <c s="30" t="s">
        <v>130</v>
      </c>
      <c s="31" t="s">
        <v>77</v>
      </c>
      <c s="32">
        <v>1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125</v>
      </c>
    </row>
    <row r="60" spans="1:5" ht="51">
      <c r="A60" s="36" t="s">
        <v>55</v>
      </c>
      <c r="E60" s="37" t="s">
        <v>131</v>
      </c>
    </row>
    <row r="61" spans="1:5" ht="38.25">
      <c r="A61" t="s">
        <v>57</v>
      </c>
      <c r="E61" s="35" t="s">
        <v>132</v>
      </c>
    </row>
    <row r="62" spans="1:16" ht="12.75">
      <c r="A62" s="24" t="s">
        <v>49</v>
      </c>
      <c s="29" t="s">
        <v>133</v>
      </c>
      <c s="29" t="s">
        <v>134</v>
      </c>
      <c s="24" t="s">
        <v>51</v>
      </c>
      <c s="30" t="s">
        <v>135</v>
      </c>
      <c s="31" t="s">
        <v>77</v>
      </c>
      <c s="32">
        <v>1.5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136</v>
      </c>
    </row>
    <row r="64" spans="1:5" ht="38.25">
      <c r="A64" s="36" t="s">
        <v>55</v>
      </c>
      <c r="E64" s="37" t="s">
        <v>137</v>
      </c>
    </row>
    <row r="65" spans="1:5" ht="102">
      <c r="A65" t="s">
        <v>57</v>
      </c>
      <c r="E65" s="35" t="s">
        <v>138</v>
      </c>
    </row>
    <row r="66" spans="1:18" ht="12.75" customHeight="1">
      <c r="A66" s="6" t="s">
        <v>47</v>
      </c>
      <c s="6"/>
      <c s="40" t="s">
        <v>39</v>
      </c>
      <c s="6"/>
      <c s="27" t="s">
        <v>139</v>
      </c>
      <c s="6"/>
      <c s="6"/>
      <c s="6"/>
      <c s="41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24" t="s">
        <v>49</v>
      </c>
      <c s="29" t="s">
        <v>140</v>
      </c>
      <c s="29" t="s">
        <v>141</v>
      </c>
      <c s="24" t="s">
        <v>51</v>
      </c>
      <c s="30" t="s">
        <v>142</v>
      </c>
      <c s="31" t="s">
        <v>77</v>
      </c>
      <c s="32">
        <v>13.05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25.5">
      <c r="A68" s="34" t="s">
        <v>54</v>
      </c>
      <c r="E68" s="35" t="s">
        <v>143</v>
      </c>
    </row>
    <row r="69" spans="1:5" ht="25.5">
      <c r="A69" s="36" t="s">
        <v>55</v>
      </c>
      <c r="E69" s="37" t="s">
        <v>144</v>
      </c>
    </row>
    <row r="70" spans="1:5" ht="51">
      <c r="A70" t="s">
        <v>57</v>
      </c>
      <c r="E70" s="35" t="s">
        <v>145</v>
      </c>
    </row>
    <row r="71" spans="1:16" ht="12.75">
      <c r="A71" s="24" t="s">
        <v>49</v>
      </c>
      <c s="29" t="s">
        <v>146</v>
      </c>
      <c s="29" t="s">
        <v>147</v>
      </c>
      <c s="24" t="s">
        <v>51</v>
      </c>
      <c s="30" t="s">
        <v>148</v>
      </c>
      <c s="31" t="s">
        <v>88</v>
      </c>
      <c s="32">
        <v>6918.5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38.25">
      <c r="A72" s="34" t="s">
        <v>54</v>
      </c>
      <c r="E72" s="35" t="s">
        <v>149</v>
      </c>
    </row>
    <row r="73" spans="1:5" ht="89.25">
      <c r="A73" s="36" t="s">
        <v>55</v>
      </c>
      <c r="E73" s="37" t="s">
        <v>150</v>
      </c>
    </row>
    <row r="74" spans="1:5" ht="76.5">
      <c r="A74" t="s">
        <v>57</v>
      </c>
      <c r="E74" s="35" t="s">
        <v>151</v>
      </c>
    </row>
    <row r="75" spans="1:16" ht="12.75">
      <c r="A75" s="24" t="s">
        <v>49</v>
      </c>
      <c s="29" t="s">
        <v>152</v>
      </c>
      <c s="29" t="s">
        <v>153</v>
      </c>
      <c s="24" t="s">
        <v>51</v>
      </c>
      <c s="30" t="s">
        <v>154</v>
      </c>
      <c s="31" t="s">
        <v>88</v>
      </c>
      <c s="32">
        <v>1472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25.5">
      <c r="A76" s="34" t="s">
        <v>54</v>
      </c>
      <c r="E76" s="35" t="s">
        <v>155</v>
      </c>
    </row>
    <row r="77" spans="1:5" ht="76.5">
      <c r="A77" s="36" t="s">
        <v>55</v>
      </c>
      <c r="E77" s="37" t="s">
        <v>156</v>
      </c>
    </row>
    <row r="78" spans="1:5" ht="38.25">
      <c r="A78" t="s">
        <v>57</v>
      </c>
      <c r="E78" s="35" t="s">
        <v>157</v>
      </c>
    </row>
    <row r="79" spans="1:16" ht="12.75">
      <c r="A79" s="24" t="s">
        <v>49</v>
      </c>
      <c s="29" t="s">
        <v>158</v>
      </c>
      <c s="29" t="s">
        <v>159</v>
      </c>
      <c s="24" t="s">
        <v>51</v>
      </c>
      <c s="30" t="s">
        <v>160</v>
      </c>
      <c s="31" t="s">
        <v>88</v>
      </c>
      <c s="32">
        <v>6918.5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161</v>
      </c>
    </row>
    <row r="81" spans="1:5" ht="25.5">
      <c r="A81" s="36" t="s">
        <v>55</v>
      </c>
      <c r="E81" s="37" t="s">
        <v>162</v>
      </c>
    </row>
    <row r="82" spans="1:5" ht="51">
      <c r="A82" t="s">
        <v>57</v>
      </c>
      <c r="E82" s="35" t="s">
        <v>163</v>
      </c>
    </row>
    <row r="83" spans="1:16" ht="12.75">
      <c r="A83" s="24" t="s">
        <v>49</v>
      </c>
      <c s="29" t="s">
        <v>164</v>
      </c>
      <c s="29" t="s">
        <v>165</v>
      </c>
      <c s="24" t="s">
        <v>51</v>
      </c>
      <c s="30" t="s">
        <v>166</v>
      </c>
      <c s="31" t="s">
        <v>88</v>
      </c>
      <c s="32">
        <v>6476.5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167</v>
      </c>
    </row>
    <row r="85" spans="1:5" ht="63.75">
      <c r="A85" s="36" t="s">
        <v>55</v>
      </c>
      <c r="E85" s="37" t="s">
        <v>168</v>
      </c>
    </row>
    <row r="86" spans="1:5" ht="51">
      <c r="A86" t="s">
        <v>57</v>
      </c>
      <c r="E86" s="35" t="s">
        <v>163</v>
      </c>
    </row>
    <row r="87" spans="1:16" ht="12.75">
      <c r="A87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88</v>
      </c>
      <c s="32">
        <v>96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104</v>
      </c>
    </row>
    <row r="89" spans="1:5" ht="38.25">
      <c r="A89" s="36" t="s">
        <v>55</v>
      </c>
      <c r="E89" s="37" t="s">
        <v>172</v>
      </c>
    </row>
    <row r="90" spans="1:5" ht="51">
      <c r="A90" t="s">
        <v>57</v>
      </c>
      <c r="E90" s="35" t="s">
        <v>173</v>
      </c>
    </row>
    <row r="91" spans="1:16" ht="12.75">
      <c r="A91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88</v>
      </c>
      <c s="32">
        <v>6230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177</v>
      </c>
    </row>
    <row r="93" spans="1:5" ht="76.5">
      <c r="A93" s="36" t="s">
        <v>55</v>
      </c>
      <c r="E93" s="37" t="s">
        <v>178</v>
      </c>
    </row>
    <row r="94" spans="1:5" ht="140.25">
      <c r="A94" t="s">
        <v>57</v>
      </c>
      <c r="E94" s="35" t="s">
        <v>179</v>
      </c>
    </row>
    <row r="95" spans="1:16" ht="12.75">
      <c r="A95" s="24" t="s">
        <v>49</v>
      </c>
      <c s="29" t="s">
        <v>180</v>
      </c>
      <c s="29" t="s">
        <v>181</v>
      </c>
      <c s="24" t="s">
        <v>51</v>
      </c>
      <c s="30" t="s">
        <v>182</v>
      </c>
      <c s="31" t="s">
        <v>88</v>
      </c>
      <c s="32">
        <v>6316.5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161</v>
      </c>
    </row>
    <row r="97" spans="1:5" ht="89.25">
      <c r="A97" s="36" t="s">
        <v>55</v>
      </c>
      <c r="E97" s="37" t="s">
        <v>183</v>
      </c>
    </row>
    <row r="98" spans="1:5" ht="140.25">
      <c r="A98" t="s">
        <v>57</v>
      </c>
      <c r="E98" s="35" t="s">
        <v>179</v>
      </c>
    </row>
    <row r="99" spans="1:16" ht="12.75">
      <c r="A99" s="24" t="s">
        <v>49</v>
      </c>
      <c s="29" t="s">
        <v>184</v>
      </c>
      <c s="29" t="s">
        <v>185</v>
      </c>
      <c s="24" t="s">
        <v>51</v>
      </c>
      <c s="30" t="s">
        <v>186</v>
      </c>
      <c s="31" t="s">
        <v>88</v>
      </c>
      <c s="32">
        <v>64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54</v>
      </c>
      <c r="E100" s="35" t="s">
        <v>161</v>
      </c>
    </row>
    <row r="101" spans="1:5" ht="51">
      <c r="A101" s="36" t="s">
        <v>55</v>
      </c>
      <c r="E101" s="37" t="s">
        <v>187</v>
      </c>
    </row>
    <row r="102" spans="1:5" ht="140.25">
      <c r="A102" t="s">
        <v>57</v>
      </c>
      <c r="E102" s="35" t="s">
        <v>179</v>
      </c>
    </row>
    <row r="103" spans="1:16" ht="12.75">
      <c r="A103" s="24" t="s">
        <v>49</v>
      </c>
      <c s="29" t="s">
        <v>188</v>
      </c>
      <c s="29" t="s">
        <v>189</v>
      </c>
      <c s="24" t="s">
        <v>51</v>
      </c>
      <c s="30" t="s">
        <v>190</v>
      </c>
      <c s="31" t="s">
        <v>88</v>
      </c>
      <c s="32">
        <v>6918.5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54</v>
      </c>
      <c r="E104" s="35" t="s">
        <v>191</v>
      </c>
    </row>
    <row r="105" spans="1:5" ht="38.25">
      <c r="A105" s="36" t="s">
        <v>55</v>
      </c>
      <c r="E105" s="37" t="s">
        <v>192</v>
      </c>
    </row>
    <row r="106" spans="1:5" ht="25.5">
      <c r="A106" t="s">
        <v>57</v>
      </c>
      <c r="E106" s="35" t="s">
        <v>193</v>
      </c>
    </row>
    <row r="107" spans="1:16" ht="12.75">
      <c r="A107" s="24" t="s">
        <v>49</v>
      </c>
      <c s="29" t="s">
        <v>194</v>
      </c>
      <c s="29" t="s">
        <v>195</v>
      </c>
      <c s="24" t="s">
        <v>51</v>
      </c>
      <c s="30" t="s">
        <v>196</v>
      </c>
      <c s="31" t="s">
        <v>88</v>
      </c>
      <c s="32">
        <v>29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25.5">
      <c r="A108" s="34" t="s">
        <v>54</v>
      </c>
      <c r="E108" s="35" t="s">
        <v>197</v>
      </c>
    </row>
    <row r="109" spans="1:5" ht="12.75">
      <c r="A109" s="36" t="s">
        <v>55</v>
      </c>
      <c r="E109" s="37" t="s">
        <v>198</v>
      </c>
    </row>
    <row r="110" spans="1:5" ht="89.25">
      <c r="A110" t="s">
        <v>57</v>
      </c>
      <c r="E110" s="35" t="s">
        <v>199</v>
      </c>
    </row>
    <row r="111" spans="1:18" ht="12.75" customHeight="1">
      <c r="A111" s="6" t="s">
        <v>47</v>
      </c>
      <c s="6"/>
      <c s="40" t="s">
        <v>107</v>
      </c>
      <c s="6"/>
      <c s="27" t="s">
        <v>200</v>
      </c>
      <c s="6"/>
      <c s="6"/>
      <c s="6"/>
      <c s="41">
        <f>0+Q111</f>
      </c>
      <c r="O111">
        <f>0+R111</f>
      </c>
      <c r="Q111">
        <f>0+I112+I116+I120</f>
      </c>
      <c>
        <f>0+O112+O116+O120</f>
      </c>
    </row>
    <row r="112" spans="1:16" ht="12.75">
      <c r="A112" s="24" t="s">
        <v>49</v>
      </c>
      <c s="29" t="s">
        <v>201</v>
      </c>
      <c s="29" t="s">
        <v>202</v>
      </c>
      <c s="24" t="s">
        <v>51</v>
      </c>
      <c s="30" t="s">
        <v>203</v>
      </c>
      <c s="31" t="s">
        <v>83</v>
      </c>
      <c s="32">
        <v>2</v>
      </c>
      <c s="33">
        <v>0</v>
      </c>
      <c s="33">
        <f>ROUND(ROUND(H112,2)*ROUND(G112,3),2)</f>
      </c>
      <c r="O112">
        <f>(I112*21)/100</f>
      </c>
      <c t="s">
        <v>27</v>
      </c>
    </row>
    <row r="113" spans="1:5" ht="25.5">
      <c r="A113" s="34" t="s">
        <v>54</v>
      </c>
      <c r="E113" s="35" t="s">
        <v>204</v>
      </c>
    </row>
    <row r="114" spans="1:5" ht="38.25">
      <c r="A114" s="36" t="s">
        <v>55</v>
      </c>
      <c r="E114" s="37" t="s">
        <v>205</v>
      </c>
    </row>
    <row r="115" spans="1:5" ht="255">
      <c r="A115" t="s">
        <v>57</v>
      </c>
      <c r="E115" s="35" t="s">
        <v>206</v>
      </c>
    </row>
    <row r="116" spans="1:16" ht="12.75">
      <c r="A116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53</v>
      </c>
      <c s="32">
        <v>9</v>
      </c>
      <c s="33">
        <v>0</v>
      </c>
      <c s="33">
        <f>ROUND(ROUND(H116,2)*ROUND(G116,3),2)</f>
      </c>
      <c r="O116">
        <f>(I116*21)/100</f>
      </c>
      <c t="s">
        <v>27</v>
      </c>
    </row>
    <row r="117" spans="1:5" ht="25.5">
      <c r="A117" s="34" t="s">
        <v>54</v>
      </c>
      <c r="E117" s="35" t="s">
        <v>210</v>
      </c>
    </row>
    <row r="118" spans="1:5" ht="76.5">
      <c r="A118" s="36" t="s">
        <v>55</v>
      </c>
      <c r="E118" s="37" t="s">
        <v>211</v>
      </c>
    </row>
    <row r="119" spans="1:5" ht="89.25">
      <c r="A119" t="s">
        <v>57</v>
      </c>
      <c r="E119" s="35" t="s">
        <v>212</v>
      </c>
    </row>
    <row r="120" spans="1:16" ht="12.75">
      <c r="A120" s="24" t="s">
        <v>49</v>
      </c>
      <c s="29" t="s">
        <v>213</v>
      </c>
      <c s="29" t="s">
        <v>214</v>
      </c>
      <c s="24" t="s">
        <v>51</v>
      </c>
      <c s="30" t="s">
        <v>215</v>
      </c>
      <c s="31" t="s">
        <v>53</v>
      </c>
      <c s="32">
        <v>4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25.5">
      <c r="A121" s="34" t="s">
        <v>54</v>
      </c>
      <c r="E121" s="35" t="s">
        <v>216</v>
      </c>
    </row>
    <row r="122" spans="1:5" ht="12.75">
      <c r="A122" s="36" t="s">
        <v>55</v>
      </c>
      <c r="E122" s="37" t="s">
        <v>217</v>
      </c>
    </row>
    <row r="123" spans="1:5" ht="25.5">
      <c r="A123" t="s">
        <v>57</v>
      </c>
      <c r="E123" s="35" t="s">
        <v>218</v>
      </c>
    </row>
    <row r="124" spans="1:18" ht="12.75" customHeight="1">
      <c r="A124" s="6" t="s">
        <v>47</v>
      </c>
      <c s="6"/>
      <c s="40" t="s">
        <v>44</v>
      </c>
      <c s="6"/>
      <c s="27" t="s">
        <v>219</v>
      </c>
      <c s="6"/>
      <c s="6"/>
      <c s="6"/>
      <c s="41">
        <f>0+Q124</f>
      </c>
      <c r="O124">
        <f>0+R124</f>
      </c>
      <c r="Q124">
        <f>0+I125+I129+I133+I137+I141+I145+I149+I153+I157</f>
      </c>
      <c>
        <f>0+O125+O129+O133+O137+O141+O145+O149+O153+O157</f>
      </c>
    </row>
    <row r="125" spans="1:16" ht="25.5">
      <c r="A125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83</v>
      </c>
      <c s="32">
        <v>536</v>
      </c>
      <c s="33">
        <v>0</v>
      </c>
      <c s="33">
        <f>ROUND(ROUND(H125,2)*ROUND(G125,3),2)</f>
      </c>
      <c r="O125">
        <f>(I125*21)/100</f>
      </c>
      <c t="s">
        <v>27</v>
      </c>
    </row>
    <row r="126" spans="1:5" ht="38.25">
      <c r="A126" s="34" t="s">
        <v>54</v>
      </c>
      <c r="E126" s="35" t="s">
        <v>223</v>
      </c>
    </row>
    <row r="127" spans="1:5" ht="89.25">
      <c r="A127" s="36" t="s">
        <v>55</v>
      </c>
      <c r="E127" s="37" t="s">
        <v>224</v>
      </c>
    </row>
    <row r="128" spans="1:5" ht="127.5">
      <c r="A128" t="s">
        <v>57</v>
      </c>
      <c r="E128" s="35" t="s">
        <v>225</v>
      </c>
    </row>
    <row r="129" spans="1:16" ht="25.5">
      <c r="A129" s="24" t="s">
        <v>49</v>
      </c>
      <c s="29" t="s">
        <v>226</v>
      </c>
      <c s="29" t="s">
        <v>227</v>
      </c>
      <c s="24" t="s">
        <v>51</v>
      </c>
      <c s="30" t="s">
        <v>228</v>
      </c>
      <c s="31" t="s">
        <v>83</v>
      </c>
      <c s="32">
        <v>180</v>
      </c>
      <c s="33">
        <v>0</v>
      </c>
      <c s="33">
        <f>ROUND(ROUND(H129,2)*ROUND(G129,3),2)</f>
      </c>
      <c r="O129">
        <f>(I129*21)/100</f>
      </c>
      <c t="s">
        <v>27</v>
      </c>
    </row>
    <row r="130" spans="1:5" ht="12.75">
      <c r="A130" s="34" t="s">
        <v>54</v>
      </c>
      <c r="E130" s="35" t="s">
        <v>229</v>
      </c>
    </row>
    <row r="131" spans="1:5" ht="12.75">
      <c r="A131" s="36" t="s">
        <v>55</v>
      </c>
      <c r="E131" s="37" t="s">
        <v>230</v>
      </c>
    </row>
    <row r="132" spans="1:5" ht="38.25">
      <c r="A132" t="s">
        <v>57</v>
      </c>
      <c r="E132" s="35" t="s">
        <v>231</v>
      </c>
    </row>
    <row r="133" spans="1:16" ht="12.75">
      <c r="A133" s="24" t="s">
        <v>49</v>
      </c>
      <c s="29" t="s">
        <v>232</v>
      </c>
      <c s="29" t="s">
        <v>233</v>
      </c>
      <c s="24" t="s">
        <v>51</v>
      </c>
      <c s="30" t="s">
        <v>234</v>
      </c>
      <c s="31" t="s">
        <v>83</v>
      </c>
      <c s="32">
        <v>87</v>
      </c>
      <c s="33">
        <v>0</v>
      </c>
      <c s="33">
        <f>ROUND(ROUND(H133,2)*ROUND(G133,3),2)</f>
      </c>
      <c r="O133">
        <f>(I133*21)/100</f>
      </c>
      <c t="s">
        <v>27</v>
      </c>
    </row>
    <row r="134" spans="1:5" ht="25.5">
      <c r="A134" s="34" t="s">
        <v>54</v>
      </c>
      <c r="E134" s="35" t="s">
        <v>235</v>
      </c>
    </row>
    <row r="135" spans="1:5" ht="63.75">
      <c r="A135" s="36" t="s">
        <v>55</v>
      </c>
      <c r="E135" s="37" t="s">
        <v>236</v>
      </c>
    </row>
    <row r="136" spans="1:5" ht="51">
      <c r="A136" t="s">
        <v>57</v>
      </c>
      <c r="E136" s="35" t="s">
        <v>237</v>
      </c>
    </row>
    <row r="137" spans="1:16" ht="12.75">
      <c r="A137" s="24" t="s">
        <v>49</v>
      </c>
      <c s="29" t="s">
        <v>238</v>
      </c>
      <c s="29" t="s">
        <v>239</v>
      </c>
      <c s="24" t="s">
        <v>51</v>
      </c>
      <c s="30" t="s">
        <v>240</v>
      </c>
      <c s="31" t="s">
        <v>83</v>
      </c>
      <c s="32">
        <v>34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54</v>
      </c>
      <c r="E138" s="35" t="s">
        <v>104</v>
      </c>
    </row>
    <row r="139" spans="1:5" ht="89.25">
      <c r="A139" s="36" t="s">
        <v>55</v>
      </c>
      <c r="E139" s="37" t="s">
        <v>84</v>
      </c>
    </row>
    <row r="140" spans="1:5" ht="25.5">
      <c r="A140" t="s">
        <v>57</v>
      </c>
      <c r="E140" s="35" t="s">
        <v>241</v>
      </c>
    </row>
    <row r="141" spans="1:16" ht="12.75">
      <c r="A141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83</v>
      </c>
      <c s="32">
        <v>34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54</v>
      </c>
      <c r="E142" s="35" t="s">
        <v>161</v>
      </c>
    </row>
    <row r="143" spans="1:5" ht="89.25">
      <c r="A143" s="36" t="s">
        <v>55</v>
      </c>
      <c r="E143" s="37" t="s">
        <v>84</v>
      </c>
    </row>
    <row r="144" spans="1:5" ht="38.25">
      <c r="A144" t="s">
        <v>57</v>
      </c>
      <c r="E144" s="35" t="s">
        <v>245</v>
      </c>
    </row>
    <row r="145" spans="1:16" ht="25.5">
      <c r="A145" s="24" t="s">
        <v>49</v>
      </c>
      <c s="29" t="s">
        <v>246</v>
      </c>
      <c s="29" t="s">
        <v>247</v>
      </c>
      <c s="24" t="s">
        <v>51</v>
      </c>
      <c s="30" t="s">
        <v>248</v>
      </c>
      <c s="31" t="s">
        <v>83</v>
      </c>
      <c s="32">
        <v>7</v>
      </c>
      <c s="33">
        <v>0</v>
      </c>
      <c s="33">
        <f>ROUND(ROUND(H145,2)*ROUND(G145,3),2)</f>
      </c>
      <c r="O145">
        <f>(I145*21)/100</f>
      </c>
      <c t="s">
        <v>27</v>
      </c>
    </row>
    <row r="146" spans="1:5" ht="12.75">
      <c r="A146" s="34" t="s">
        <v>54</v>
      </c>
      <c r="E146" s="35" t="s">
        <v>104</v>
      </c>
    </row>
    <row r="147" spans="1:5" ht="25.5">
      <c r="A147" s="36" t="s">
        <v>55</v>
      </c>
      <c r="E147" s="37" t="s">
        <v>249</v>
      </c>
    </row>
    <row r="148" spans="1:5" ht="76.5">
      <c r="A148" t="s">
        <v>57</v>
      </c>
      <c r="E148" s="35" t="s">
        <v>250</v>
      </c>
    </row>
    <row r="149" spans="1:16" ht="12.75">
      <c r="A149" s="24" t="s">
        <v>49</v>
      </c>
      <c s="29" t="s">
        <v>251</v>
      </c>
      <c s="29" t="s">
        <v>252</v>
      </c>
      <c s="24" t="s">
        <v>51</v>
      </c>
      <c s="30" t="s">
        <v>253</v>
      </c>
      <c s="31" t="s">
        <v>83</v>
      </c>
      <c s="32">
        <v>650</v>
      </c>
      <c s="33">
        <v>0</v>
      </c>
      <c s="33">
        <f>ROUND(ROUND(H149,2)*ROUND(G149,3),2)</f>
      </c>
      <c r="O149">
        <f>(I149*21)/100</f>
      </c>
      <c t="s">
        <v>27</v>
      </c>
    </row>
    <row r="150" spans="1:5" ht="25.5">
      <c r="A150" s="34" t="s">
        <v>54</v>
      </c>
      <c r="E150" s="35" t="s">
        <v>254</v>
      </c>
    </row>
    <row r="151" spans="1:5" ht="63.75">
      <c r="A151" s="36" t="s">
        <v>55</v>
      </c>
      <c r="E151" s="37" t="s">
        <v>255</v>
      </c>
    </row>
    <row r="152" spans="1:5" ht="89.25">
      <c r="A152" t="s">
        <v>57</v>
      </c>
      <c r="E152" s="35" t="s">
        <v>256</v>
      </c>
    </row>
    <row r="153" spans="1:16" ht="12.75">
      <c r="A153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88</v>
      </c>
      <c s="32">
        <v>36.25</v>
      </c>
      <c s="33">
        <v>0</v>
      </c>
      <c s="33">
        <f>ROUND(ROUND(H153,2)*ROUND(G153,3),2)</f>
      </c>
      <c r="O153">
        <f>(I153*21)/100</f>
      </c>
      <c t="s">
        <v>27</v>
      </c>
    </row>
    <row r="154" spans="1:5" ht="12.75">
      <c r="A154" s="34" t="s">
        <v>54</v>
      </c>
      <c r="E154" s="35" t="s">
        <v>51</v>
      </c>
    </row>
    <row r="155" spans="1:5" ht="178.5">
      <c r="A155" s="36" t="s">
        <v>55</v>
      </c>
      <c r="E155" s="37" t="s">
        <v>260</v>
      </c>
    </row>
    <row r="156" spans="1:5" ht="102">
      <c r="A156" t="s">
        <v>57</v>
      </c>
      <c r="E156" s="35" t="s">
        <v>261</v>
      </c>
    </row>
    <row r="157" spans="1:16" ht="12.75">
      <c r="A157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83</v>
      </c>
      <c s="32">
        <v>7</v>
      </c>
      <c s="33">
        <v>0</v>
      </c>
      <c s="33">
        <f>ROUND(ROUND(H157,2)*ROUND(G157,3),2)</f>
      </c>
      <c r="O157">
        <f>(I157*21)/100</f>
      </c>
      <c t="s">
        <v>27</v>
      </c>
    </row>
    <row r="158" spans="1:5" ht="25.5">
      <c r="A158" s="34" t="s">
        <v>54</v>
      </c>
      <c r="E158" s="35" t="s">
        <v>265</v>
      </c>
    </row>
    <row r="159" spans="1:5" ht="51">
      <c r="A159" s="36" t="s">
        <v>55</v>
      </c>
      <c r="E159" s="37" t="s">
        <v>266</v>
      </c>
    </row>
    <row r="160" spans="1:5" ht="76.5">
      <c r="A160" t="s">
        <v>57</v>
      </c>
      <c r="E160" s="35" t="s">
        <v>267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0+O10+O15+O36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268</v>
      </c>
      <c s="38">
        <f>0+I10+I15+I36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63</v>
      </c>
      <c s="1"/>
      <c s="14" t="s">
        <v>64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65</v>
      </c>
      <c s="16" t="s">
        <v>22</v>
      </c>
      <c s="17" t="s">
        <v>268</v>
      </c>
      <c s="6"/>
      <c s="18" t="s">
        <v>269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68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69</v>
      </c>
      <c s="24" t="s">
        <v>33</v>
      </c>
      <c s="30" t="s">
        <v>70</v>
      </c>
      <c s="31" t="s">
        <v>71</v>
      </c>
      <c s="32">
        <v>1248.3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25.5">
      <c r="A12" s="34" t="s">
        <v>54</v>
      </c>
      <c r="E12" s="35" t="s">
        <v>270</v>
      </c>
    </row>
    <row r="13" spans="1:5" ht="12.75">
      <c r="A13" s="36" t="s">
        <v>55</v>
      </c>
      <c r="E13" s="37" t="s">
        <v>271</v>
      </c>
    </row>
    <row r="14" spans="1:5" ht="25.5">
      <c r="A14" t="s">
        <v>57</v>
      </c>
      <c r="E14" s="35" t="s">
        <v>74</v>
      </c>
    </row>
    <row r="15" spans="1:18" ht="12.75" customHeight="1">
      <c r="A15" s="6" t="s">
        <v>47</v>
      </c>
      <c s="6"/>
      <c s="40" t="s">
        <v>33</v>
      </c>
      <c s="6"/>
      <c s="27" t="s">
        <v>48</v>
      </c>
      <c s="6"/>
      <c s="6"/>
      <c s="6"/>
      <c s="41">
        <f>0+Q15</f>
      </c>
      <c r="O15">
        <f>0+R15</f>
      </c>
      <c r="Q15">
        <f>0+I16+I20+I24+I28+I32</f>
      </c>
      <c>
        <f>0+O16+O20+O24+O28+O32</f>
      </c>
    </row>
    <row r="16" spans="1:16" ht="25.5">
      <c r="A16" s="24" t="s">
        <v>49</v>
      </c>
      <c s="29" t="s">
        <v>27</v>
      </c>
      <c s="29" t="s">
        <v>272</v>
      </c>
      <c s="24" t="s">
        <v>51</v>
      </c>
      <c s="30" t="s">
        <v>273</v>
      </c>
      <c s="31" t="s">
        <v>77</v>
      </c>
      <c s="32">
        <v>657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51">
      <c r="A17" s="34" t="s">
        <v>54</v>
      </c>
      <c r="E17" s="35" t="s">
        <v>274</v>
      </c>
    </row>
    <row r="18" spans="1:5" ht="140.25">
      <c r="A18" s="36" t="s">
        <v>55</v>
      </c>
      <c r="E18" s="37" t="s">
        <v>275</v>
      </c>
    </row>
    <row r="19" spans="1:5" ht="63.75">
      <c r="A19" t="s">
        <v>57</v>
      </c>
      <c r="E19" s="35" t="s">
        <v>80</v>
      </c>
    </row>
    <row r="20" spans="1:16" ht="12.75">
      <c r="A20" s="24" t="s">
        <v>49</v>
      </c>
      <c s="29" t="s">
        <v>26</v>
      </c>
      <c s="29" t="s">
        <v>276</v>
      </c>
      <c s="24" t="s">
        <v>51</v>
      </c>
      <c s="30" t="s">
        <v>277</v>
      </c>
      <c s="31" t="s">
        <v>77</v>
      </c>
      <c s="32">
        <v>427.05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51">
      <c r="A21" s="34" t="s">
        <v>54</v>
      </c>
      <c r="E21" s="35" t="s">
        <v>278</v>
      </c>
    </row>
    <row r="22" spans="1:5" ht="89.25">
      <c r="A22" s="36" t="s">
        <v>55</v>
      </c>
      <c r="E22" s="37" t="s">
        <v>279</v>
      </c>
    </row>
    <row r="23" spans="1:5" ht="63.75">
      <c r="A23" t="s">
        <v>57</v>
      </c>
      <c r="E23" s="35" t="s">
        <v>80</v>
      </c>
    </row>
    <row r="24" spans="1:16" ht="12.75">
      <c r="A24" s="24" t="s">
        <v>49</v>
      </c>
      <c s="29" t="s">
        <v>37</v>
      </c>
      <c s="29" t="s">
        <v>280</v>
      </c>
      <c s="24" t="s">
        <v>51</v>
      </c>
      <c s="30" t="s">
        <v>281</v>
      </c>
      <c s="31" t="s">
        <v>77</v>
      </c>
      <c s="32">
        <v>427.05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38.25">
      <c r="A25" s="34" t="s">
        <v>54</v>
      </c>
      <c r="E25" s="35" t="s">
        <v>282</v>
      </c>
    </row>
    <row r="26" spans="1:5" ht="12.75">
      <c r="A26" s="36" t="s">
        <v>55</v>
      </c>
      <c r="E26" s="37" t="s">
        <v>283</v>
      </c>
    </row>
    <row r="27" spans="1:5" ht="306">
      <c r="A27" t="s">
        <v>57</v>
      </c>
      <c r="E27" s="35" t="s">
        <v>284</v>
      </c>
    </row>
    <row r="28" spans="1:16" ht="12.75">
      <c r="A28" s="24" t="s">
        <v>49</v>
      </c>
      <c s="29" t="s">
        <v>39</v>
      </c>
      <c s="29" t="s">
        <v>285</v>
      </c>
      <c s="24" t="s">
        <v>51</v>
      </c>
      <c s="30" t="s">
        <v>286</v>
      </c>
      <c s="31" t="s">
        <v>77</v>
      </c>
      <c s="32">
        <v>427.05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38.25">
      <c r="A29" s="34" t="s">
        <v>54</v>
      </c>
      <c r="E29" s="35" t="s">
        <v>287</v>
      </c>
    </row>
    <row r="30" spans="1:5" ht="12.75">
      <c r="A30" s="36" t="s">
        <v>55</v>
      </c>
      <c r="E30" s="37" t="s">
        <v>283</v>
      </c>
    </row>
    <row r="31" spans="1:5" ht="267.75">
      <c r="A31" t="s">
        <v>57</v>
      </c>
      <c r="E31" s="35" t="s">
        <v>288</v>
      </c>
    </row>
    <row r="32" spans="1:16" ht="12.75">
      <c r="A32" s="24" t="s">
        <v>49</v>
      </c>
      <c s="29" t="s">
        <v>41</v>
      </c>
      <c s="29" t="s">
        <v>289</v>
      </c>
      <c s="24" t="s">
        <v>51</v>
      </c>
      <c s="30" t="s">
        <v>290</v>
      </c>
      <c s="31" t="s">
        <v>88</v>
      </c>
      <c s="32">
        <v>3285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291</v>
      </c>
    </row>
    <row r="34" spans="1:5" ht="114.75">
      <c r="A34" s="36" t="s">
        <v>55</v>
      </c>
      <c r="E34" s="37" t="s">
        <v>292</v>
      </c>
    </row>
    <row r="35" spans="1:5" ht="25.5">
      <c r="A35" t="s">
        <v>57</v>
      </c>
      <c r="E35" s="35" t="s">
        <v>293</v>
      </c>
    </row>
    <row r="36" spans="1:18" ht="12.75" customHeight="1">
      <c r="A36" s="6" t="s">
        <v>47</v>
      </c>
      <c s="6"/>
      <c s="40" t="s">
        <v>39</v>
      </c>
      <c s="6"/>
      <c s="27" t="s">
        <v>139</v>
      </c>
      <c s="6"/>
      <c s="6"/>
      <c s="6"/>
      <c s="41">
        <f>0+Q36</f>
      </c>
      <c r="O36">
        <f>0+R36</f>
      </c>
      <c r="Q36">
        <f>0+I37+I41</f>
      </c>
      <c>
        <f>0+O37+O41</f>
      </c>
    </row>
    <row r="37" spans="1:16" ht="12.75">
      <c r="A37" s="24" t="s">
        <v>49</v>
      </c>
      <c s="29" t="s">
        <v>101</v>
      </c>
      <c s="29" t="s">
        <v>141</v>
      </c>
      <c s="24" t="s">
        <v>51</v>
      </c>
      <c s="30" t="s">
        <v>142</v>
      </c>
      <c s="31" t="s">
        <v>77</v>
      </c>
      <c s="32">
        <v>164.25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25.5">
      <c r="A38" s="34" t="s">
        <v>54</v>
      </c>
      <c r="E38" s="35" t="s">
        <v>294</v>
      </c>
    </row>
    <row r="39" spans="1:5" ht="140.25">
      <c r="A39" s="36" t="s">
        <v>55</v>
      </c>
      <c r="E39" s="37" t="s">
        <v>295</v>
      </c>
    </row>
    <row r="40" spans="1:5" ht="51">
      <c r="A40" t="s">
        <v>57</v>
      </c>
      <c r="E40" s="35" t="s">
        <v>145</v>
      </c>
    </row>
    <row r="41" spans="1:16" ht="12.75">
      <c r="A41" s="24" t="s">
        <v>49</v>
      </c>
      <c s="29" t="s">
        <v>107</v>
      </c>
      <c s="29" t="s">
        <v>296</v>
      </c>
      <c s="24" t="s">
        <v>51</v>
      </c>
      <c s="30" t="s">
        <v>297</v>
      </c>
      <c s="31" t="s">
        <v>88</v>
      </c>
      <c s="32">
        <v>3285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51">
      <c r="A42" s="34" t="s">
        <v>54</v>
      </c>
      <c r="E42" s="35" t="s">
        <v>298</v>
      </c>
    </row>
    <row r="43" spans="1:5" ht="114.75">
      <c r="A43" s="36" t="s">
        <v>55</v>
      </c>
      <c r="E43" s="37" t="s">
        <v>299</v>
      </c>
    </row>
    <row r="44" spans="1:5" ht="51">
      <c r="A44" t="s">
        <v>57</v>
      </c>
      <c r="E44" s="35" t="s">
        <v>145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300</v>
      </c>
      <c s="38">
        <f>0+I10+I15+I28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63</v>
      </c>
      <c s="1"/>
      <c s="14" t="s">
        <v>64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65</v>
      </c>
      <c s="16" t="s">
        <v>22</v>
      </c>
      <c s="17" t="s">
        <v>300</v>
      </c>
      <c s="6"/>
      <c s="18" t="s">
        <v>301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68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69</v>
      </c>
      <c s="24" t="s">
        <v>33</v>
      </c>
      <c s="30" t="s">
        <v>70</v>
      </c>
      <c s="31" t="s">
        <v>71</v>
      </c>
      <c s="32">
        <v>3063.75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25.5">
      <c r="A12" s="34" t="s">
        <v>54</v>
      </c>
      <c r="E12" s="35" t="s">
        <v>302</v>
      </c>
    </row>
    <row r="13" spans="1:5" ht="12.75">
      <c r="A13" s="36" t="s">
        <v>55</v>
      </c>
      <c r="E13" s="37" t="s">
        <v>303</v>
      </c>
    </row>
    <row r="14" spans="1:5" ht="25.5">
      <c r="A14" t="s">
        <v>57</v>
      </c>
      <c r="E14" s="35" t="s">
        <v>74</v>
      </c>
    </row>
    <row r="15" spans="1:18" ht="12.75" customHeight="1">
      <c r="A15" s="6" t="s">
        <v>47</v>
      </c>
      <c s="6"/>
      <c s="40" t="s">
        <v>33</v>
      </c>
      <c s="6"/>
      <c s="27" t="s">
        <v>48</v>
      </c>
      <c s="6"/>
      <c s="6"/>
      <c s="6"/>
      <c s="41">
        <f>0+Q15</f>
      </c>
      <c r="O15">
        <f>0+R15</f>
      </c>
      <c r="Q15">
        <f>0+I16+I20+I24</f>
      </c>
      <c>
        <f>0+O16+O20+O24</f>
      </c>
    </row>
    <row r="16" spans="1:16" ht="12.75">
      <c r="A16" s="24" t="s">
        <v>49</v>
      </c>
      <c s="29" t="s">
        <v>27</v>
      </c>
      <c s="29" t="s">
        <v>304</v>
      </c>
      <c s="24" t="s">
        <v>51</v>
      </c>
      <c s="30" t="s">
        <v>305</v>
      </c>
      <c s="31" t="s">
        <v>77</v>
      </c>
      <c s="32">
        <v>1612.5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38.25">
      <c r="A17" s="34" t="s">
        <v>54</v>
      </c>
      <c r="E17" s="35" t="s">
        <v>306</v>
      </c>
    </row>
    <row r="18" spans="1:5" ht="63.75">
      <c r="A18" s="36" t="s">
        <v>55</v>
      </c>
      <c r="E18" s="37" t="s">
        <v>307</v>
      </c>
    </row>
    <row r="19" spans="1:5" ht="369.75">
      <c r="A19" t="s">
        <v>57</v>
      </c>
      <c r="E19" s="35" t="s">
        <v>308</v>
      </c>
    </row>
    <row r="20" spans="1:16" ht="12.75">
      <c r="A20" s="24" t="s">
        <v>49</v>
      </c>
      <c s="29" t="s">
        <v>26</v>
      </c>
      <c s="29" t="s">
        <v>309</v>
      </c>
      <c s="24" t="s">
        <v>51</v>
      </c>
      <c s="30" t="s">
        <v>310</v>
      </c>
      <c s="31" t="s">
        <v>77</v>
      </c>
      <c s="32">
        <v>1612.5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311</v>
      </c>
    </row>
    <row r="22" spans="1:5" ht="63.75">
      <c r="A22" s="36" t="s">
        <v>55</v>
      </c>
      <c r="E22" s="37" t="s">
        <v>312</v>
      </c>
    </row>
    <row r="23" spans="1:5" ht="280.5">
      <c r="A23" t="s">
        <v>57</v>
      </c>
      <c r="E23" s="35" t="s">
        <v>313</v>
      </c>
    </row>
    <row r="24" spans="1:16" ht="12.75">
      <c r="A24" s="24" t="s">
        <v>49</v>
      </c>
      <c s="29" t="s">
        <v>37</v>
      </c>
      <c s="29" t="s">
        <v>289</v>
      </c>
      <c s="24" t="s">
        <v>51</v>
      </c>
      <c s="30" t="s">
        <v>290</v>
      </c>
      <c s="31" t="s">
        <v>88</v>
      </c>
      <c s="32">
        <v>3225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314</v>
      </c>
    </row>
    <row r="26" spans="1:5" ht="51">
      <c r="A26" s="36" t="s">
        <v>55</v>
      </c>
      <c r="E26" s="37" t="s">
        <v>315</v>
      </c>
    </row>
    <row r="27" spans="1:5" ht="25.5">
      <c r="A27" t="s">
        <v>57</v>
      </c>
      <c r="E27" s="35" t="s">
        <v>293</v>
      </c>
    </row>
    <row r="28" spans="1:18" ht="12.75" customHeight="1">
      <c r="A28" s="6" t="s">
        <v>47</v>
      </c>
      <c s="6"/>
      <c s="40" t="s">
        <v>27</v>
      </c>
      <c s="6"/>
      <c s="27" t="s">
        <v>115</v>
      </c>
      <c s="6"/>
      <c s="6"/>
      <c s="6"/>
      <c s="41">
        <f>0+Q28</f>
      </c>
      <c r="O28">
        <f>0+R28</f>
      </c>
      <c r="Q28">
        <f>0+I29</f>
      </c>
      <c>
        <f>0+O29</f>
      </c>
    </row>
    <row r="29" spans="1:16" ht="12.75">
      <c r="A29" s="24" t="s">
        <v>49</v>
      </c>
      <c s="29" t="s">
        <v>39</v>
      </c>
      <c s="29" t="s">
        <v>316</v>
      </c>
      <c s="24" t="s">
        <v>51</v>
      </c>
      <c s="30" t="s">
        <v>317</v>
      </c>
      <c s="31" t="s">
        <v>88</v>
      </c>
      <c s="32">
        <v>6450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38.25">
      <c r="A30" s="34" t="s">
        <v>54</v>
      </c>
      <c r="E30" s="35" t="s">
        <v>318</v>
      </c>
    </row>
    <row r="31" spans="1:5" ht="51">
      <c r="A31" s="36" t="s">
        <v>55</v>
      </c>
      <c r="E31" s="37" t="s">
        <v>319</v>
      </c>
    </row>
    <row r="32" spans="1:5" ht="102">
      <c r="A32" t="s">
        <v>57</v>
      </c>
      <c r="E32" s="35" t="s">
        <v>320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321</v>
      </c>
      <c s="38">
        <f>0+I10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63</v>
      </c>
      <c s="1"/>
      <c s="14" t="s">
        <v>64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65</v>
      </c>
      <c s="16" t="s">
        <v>22</v>
      </c>
      <c s="17" t="s">
        <v>321</v>
      </c>
      <c s="6"/>
      <c s="18" t="s">
        <v>322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33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309</v>
      </c>
      <c s="24" t="s">
        <v>51</v>
      </c>
      <c s="30" t="s">
        <v>310</v>
      </c>
      <c s="31" t="s">
        <v>77</v>
      </c>
      <c s="32">
        <v>322.5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25.5">
      <c r="A12" s="34" t="s">
        <v>54</v>
      </c>
      <c r="E12" s="35" t="s">
        <v>323</v>
      </c>
    </row>
    <row r="13" spans="1:5" ht="63.75">
      <c r="A13" s="36" t="s">
        <v>55</v>
      </c>
      <c r="E13" s="37" t="s">
        <v>324</v>
      </c>
    </row>
    <row r="14" spans="1:5" ht="280.5">
      <c r="A14" t="s">
        <v>57</v>
      </c>
      <c r="E14" s="35" t="s">
        <v>313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0+O9+O14+O43+O64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325</v>
      </c>
      <c s="38">
        <f>0+I9+I14+I43+I64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325</v>
      </c>
      <c s="6"/>
      <c s="18" t="s">
        <v>326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68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69</v>
      </c>
      <c s="24" t="s">
        <v>33</v>
      </c>
      <c s="30" t="s">
        <v>70</v>
      </c>
      <c s="31" t="s">
        <v>71</v>
      </c>
      <c s="32">
        <v>55.575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25.5">
      <c r="A11" s="34" t="s">
        <v>54</v>
      </c>
      <c r="E11" s="35" t="s">
        <v>327</v>
      </c>
    </row>
    <row r="12" spans="1:5" ht="51">
      <c r="A12" s="36" t="s">
        <v>55</v>
      </c>
      <c r="E12" s="37" t="s">
        <v>328</v>
      </c>
    </row>
    <row r="13" spans="1:5" ht="25.5">
      <c r="A13" t="s">
        <v>57</v>
      </c>
      <c r="E13" s="35" t="s">
        <v>74</v>
      </c>
    </row>
    <row r="14" spans="1:18" ht="12.75" customHeight="1">
      <c r="A14" s="6" t="s">
        <v>47</v>
      </c>
      <c s="6"/>
      <c s="40" t="s">
        <v>33</v>
      </c>
      <c s="6"/>
      <c s="27" t="s">
        <v>48</v>
      </c>
      <c s="6"/>
      <c s="6"/>
      <c s="6"/>
      <c s="41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24" t="s">
        <v>49</v>
      </c>
      <c s="29" t="s">
        <v>27</v>
      </c>
      <c s="29" t="s">
        <v>329</v>
      </c>
      <c s="24" t="s">
        <v>51</v>
      </c>
      <c s="30" t="s">
        <v>330</v>
      </c>
      <c s="31" t="s">
        <v>77</v>
      </c>
      <c s="32">
        <v>9.75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51</v>
      </c>
    </row>
    <row r="17" spans="1:5" ht="63.75">
      <c r="A17" s="36" t="s">
        <v>55</v>
      </c>
      <c r="E17" s="37" t="s">
        <v>331</v>
      </c>
    </row>
    <row r="18" spans="1:5" ht="38.25">
      <c r="A18" t="s">
        <v>57</v>
      </c>
      <c r="E18" s="35" t="s">
        <v>332</v>
      </c>
    </row>
    <row r="19" spans="1:16" ht="12.75">
      <c r="A19" s="24" t="s">
        <v>49</v>
      </c>
      <c s="29" t="s">
        <v>26</v>
      </c>
      <c s="29" t="s">
        <v>304</v>
      </c>
      <c s="24" t="s">
        <v>51</v>
      </c>
      <c s="30" t="s">
        <v>305</v>
      </c>
      <c s="31" t="s">
        <v>77</v>
      </c>
      <c s="32">
        <v>29.25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25.5">
      <c r="A20" s="34" t="s">
        <v>54</v>
      </c>
      <c r="E20" s="35" t="s">
        <v>333</v>
      </c>
    </row>
    <row r="21" spans="1:5" ht="89.25">
      <c r="A21" s="36" t="s">
        <v>55</v>
      </c>
      <c r="E21" s="37" t="s">
        <v>334</v>
      </c>
    </row>
    <row r="22" spans="1:5" ht="369.75">
      <c r="A22" t="s">
        <v>57</v>
      </c>
      <c r="E22" s="35" t="s">
        <v>308</v>
      </c>
    </row>
    <row r="23" spans="1:16" ht="12.75">
      <c r="A23" s="24" t="s">
        <v>49</v>
      </c>
      <c s="29" t="s">
        <v>37</v>
      </c>
      <c s="29" t="s">
        <v>309</v>
      </c>
      <c s="24" t="s">
        <v>51</v>
      </c>
      <c s="30" t="s">
        <v>310</v>
      </c>
      <c s="31" t="s">
        <v>77</v>
      </c>
      <c s="32">
        <v>19.5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51">
      <c r="A25" s="36" t="s">
        <v>55</v>
      </c>
      <c r="E25" s="37" t="s">
        <v>335</v>
      </c>
    </row>
    <row r="26" spans="1:5" ht="280.5">
      <c r="A26" t="s">
        <v>57</v>
      </c>
      <c r="E26" s="35" t="s">
        <v>313</v>
      </c>
    </row>
    <row r="27" spans="1:16" ht="12.75">
      <c r="A27" s="24" t="s">
        <v>49</v>
      </c>
      <c s="29" t="s">
        <v>39</v>
      </c>
      <c s="29" t="s">
        <v>336</v>
      </c>
      <c s="24" t="s">
        <v>51</v>
      </c>
      <c s="30" t="s">
        <v>337</v>
      </c>
      <c s="31" t="s">
        <v>77</v>
      </c>
      <c s="32">
        <v>2.688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51</v>
      </c>
    </row>
    <row r="29" spans="1:5" ht="38.25">
      <c r="A29" s="36" t="s">
        <v>55</v>
      </c>
      <c r="E29" s="37" t="s">
        <v>338</v>
      </c>
    </row>
    <row r="30" spans="1:5" ht="242.25">
      <c r="A30" t="s">
        <v>57</v>
      </c>
      <c r="E30" s="35" t="s">
        <v>100</v>
      </c>
    </row>
    <row r="31" spans="1:16" ht="12.75">
      <c r="A31" s="24" t="s">
        <v>49</v>
      </c>
      <c s="29" t="s">
        <v>41</v>
      </c>
      <c s="29" t="s">
        <v>339</v>
      </c>
      <c s="24" t="s">
        <v>51</v>
      </c>
      <c s="30" t="s">
        <v>290</v>
      </c>
      <c s="31" t="s">
        <v>88</v>
      </c>
      <c s="32">
        <v>65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51">
      <c r="A33" s="36" t="s">
        <v>55</v>
      </c>
      <c r="E33" s="37" t="s">
        <v>340</v>
      </c>
    </row>
    <row r="34" spans="1:5" ht="25.5">
      <c r="A34" t="s">
        <v>57</v>
      </c>
      <c r="E34" s="35" t="s">
        <v>293</v>
      </c>
    </row>
    <row r="35" spans="1:16" ht="12.75">
      <c r="A35" s="24" t="s">
        <v>49</v>
      </c>
      <c s="29" t="s">
        <v>101</v>
      </c>
      <c s="29" t="s">
        <v>341</v>
      </c>
      <c s="24" t="s">
        <v>51</v>
      </c>
      <c s="30" t="s">
        <v>342</v>
      </c>
      <c s="31" t="s">
        <v>88</v>
      </c>
      <c s="32">
        <v>21.5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51">
      <c r="A37" s="36" t="s">
        <v>55</v>
      </c>
      <c r="E37" s="37" t="s">
        <v>343</v>
      </c>
    </row>
    <row r="38" spans="1:5" ht="38.25">
      <c r="A38" t="s">
        <v>57</v>
      </c>
      <c r="E38" s="35" t="s">
        <v>111</v>
      </c>
    </row>
    <row r="39" spans="1:16" ht="12.75">
      <c r="A39" s="24" t="s">
        <v>49</v>
      </c>
      <c s="29" t="s">
        <v>107</v>
      </c>
      <c s="29" t="s">
        <v>112</v>
      </c>
      <c s="24" t="s">
        <v>51</v>
      </c>
      <c s="30" t="s">
        <v>113</v>
      </c>
      <c s="31" t="s">
        <v>88</v>
      </c>
      <c s="32">
        <v>21.5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51">
      <c r="A41" s="36" t="s">
        <v>55</v>
      </c>
      <c r="E41" s="37" t="s">
        <v>344</v>
      </c>
    </row>
    <row r="42" spans="1:5" ht="25.5">
      <c r="A42" t="s">
        <v>57</v>
      </c>
      <c r="E42" s="35" t="s">
        <v>114</v>
      </c>
    </row>
    <row r="43" spans="1:18" ht="12.75" customHeight="1">
      <c r="A43" s="6" t="s">
        <v>47</v>
      </c>
      <c s="6"/>
      <c s="40" t="s">
        <v>39</v>
      </c>
      <c s="6"/>
      <c s="27" t="s">
        <v>139</v>
      </c>
      <c s="6"/>
      <c s="6"/>
      <c s="6"/>
      <c s="41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24" t="s">
        <v>49</v>
      </c>
      <c s="29" t="s">
        <v>44</v>
      </c>
      <c s="29" t="s">
        <v>296</v>
      </c>
      <c s="24" t="s">
        <v>51</v>
      </c>
      <c s="30" t="s">
        <v>297</v>
      </c>
      <c s="31" t="s">
        <v>88</v>
      </c>
      <c s="32">
        <v>65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51</v>
      </c>
    </row>
    <row r="46" spans="1:5" ht="38.25">
      <c r="A46" s="36" t="s">
        <v>55</v>
      </c>
      <c r="E46" s="37" t="s">
        <v>345</v>
      </c>
    </row>
    <row r="47" spans="1:5" ht="51">
      <c r="A47" t="s">
        <v>57</v>
      </c>
      <c r="E47" s="35" t="s">
        <v>145</v>
      </c>
    </row>
    <row r="48" spans="1:16" ht="12.75">
      <c r="A48" s="24" t="s">
        <v>49</v>
      </c>
      <c s="29" t="s">
        <v>46</v>
      </c>
      <c s="29" t="s">
        <v>346</v>
      </c>
      <c s="24" t="s">
        <v>51</v>
      </c>
      <c s="30" t="s">
        <v>347</v>
      </c>
      <c s="31" t="s">
        <v>88</v>
      </c>
      <c s="32">
        <v>65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51</v>
      </c>
    </row>
    <row r="50" spans="1:5" ht="102">
      <c r="A50" s="36" t="s">
        <v>55</v>
      </c>
      <c r="E50" s="37" t="s">
        <v>348</v>
      </c>
    </row>
    <row r="51" spans="1:5" ht="51">
      <c r="A51" t="s">
        <v>57</v>
      </c>
      <c r="E51" s="35" t="s">
        <v>349</v>
      </c>
    </row>
    <row r="52" spans="1:16" ht="12.75">
      <c r="A52" s="24" t="s">
        <v>49</v>
      </c>
      <c s="29" t="s">
        <v>122</v>
      </c>
      <c s="29" t="s">
        <v>350</v>
      </c>
      <c s="24" t="s">
        <v>51</v>
      </c>
      <c s="30" t="s">
        <v>351</v>
      </c>
      <c s="31" t="s">
        <v>88</v>
      </c>
      <c s="32">
        <v>48.44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51</v>
      </c>
    </row>
    <row r="54" spans="1:5" ht="76.5">
      <c r="A54" s="36" t="s">
        <v>55</v>
      </c>
      <c r="E54" s="37" t="s">
        <v>352</v>
      </c>
    </row>
    <row r="55" spans="1:5" ht="153">
      <c r="A55" t="s">
        <v>57</v>
      </c>
      <c r="E55" s="35" t="s">
        <v>353</v>
      </c>
    </row>
    <row r="56" spans="1:16" ht="12.75">
      <c r="A56" s="24" t="s">
        <v>49</v>
      </c>
      <c s="29" t="s">
        <v>128</v>
      </c>
      <c s="29" t="s">
        <v>354</v>
      </c>
      <c s="24" t="s">
        <v>51</v>
      </c>
      <c s="30" t="s">
        <v>355</v>
      </c>
      <c s="31" t="s">
        <v>88</v>
      </c>
      <c s="32">
        <v>9.6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63.75">
      <c r="A58" s="36" t="s">
        <v>55</v>
      </c>
      <c r="E58" s="37" t="s">
        <v>356</v>
      </c>
    </row>
    <row r="59" spans="1:5" ht="153">
      <c r="A59" t="s">
        <v>57</v>
      </c>
      <c r="E59" s="35" t="s">
        <v>353</v>
      </c>
    </row>
    <row r="60" spans="1:16" ht="25.5">
      <c r="A60" s="24" t="s">
        <v>49</v>
      </c>
      <c s="29" t="s">
        <v>133</v>
      </c>
      <c s="29" t="s">
        <v>357</v>
      </c>
      <c s="24" t="s">
        <v>51</v>
      </c>
      <c s="30" t="s">
        <v>358</v>
      </c>
      <c s="31" t="s">
        <v>88</v>
      </c>
      <c s="32">
        <v>6.96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51</v>
      </c>
    </row>
    <row r="62" spans="1:5" ht="102">
      <c r="A62" s="36" t="s">
        <v>55</v>
      </c>
      <c r="E62" s="37" t="s">
        <v>359</v>
      </c>
    </row>
    <row r="63" spans="1:5" ht="153">
      <c r="A63" t="s">
        <v>57</v>
      </c>
      <c r="E63" s="35" t="s">
        <v>353</v>
      </c>
    </row>
    <row r="64" spans="1:18" ht="12.75" customHeight="1">
      <c r="A64" s="6" t="s">
        <v>47</v>
      </c>
      <c s="6"/>
      <c s="40" t="s">
        <v>44</v>
      </c>
      <c s="6"/>
      <c s="27" t="s">
        <v>219</v>
      </c>
      <c s="6"/>
      <c s="6"/>
      <c s="6"/>
      <c s="41">
        <f>0+Q64</f>
      </c>
      <c r="O64">
        <f>0+R64</f>
      </c>
      <c r="Q64">
        <f>0+I65+I69</f>
      </c>
      <c>
        <f>0+O65+O69</f>
      </c>
    </row>
    <row r="65" spans="1:16" ht="12.75">
      <c r="A65" s="24" t="s">
        <v>49</v>
      </c>
      <c s="29" t="s">
        <v>140</v>
      </c>
      <c s="29" t="s">
        <v>360</v>
      </c>
      <c s="24" t="s">
        <v>51</v>
      </c>
      <c s="30" t="s">
        <v>361</v>
      </c>
      <c s="31" t="s">
        <v>83</v>
      </c>
      <c s="32">
        <v>43</v>
      </c>
      <c s="33">
        <v>0</v>
      </c>
      <c s="33">
        <f>ROUND(ROUND(H65,2)*ROUND(G65,3),2)</f>
      </c>
      <c r="O65">
        <f>(I65*21)/100</f>
      </c>
      <c t="s">
        <v>27</v>
      </c>
    </row>
    <row r="66" spans="1:5" ht="12.75">
      <c r="A66" s="34" t="s">
        <v>54</v>
      </c>
      <c r="E66" s="35" t="s">
        <v>51</v>
      </c>
    </row>
    <row r="67" spans="1:5" ht="63.75">
      <c r="A67" s="36" t="s">
        <v>55</v>
      </c>
      <c r="E67" s="37" t="s">
        <v>362</v>
      </c>
    </row>
    <row r="68" spans="1:5" ht="51">
      <c r="A68" t="s">
        <v>57</v>
      </c>
      <c r="E68" s="35" t="s">
        <v>237</v>
      </c>
    </row>
    <row r="69" spans="1:16" ht="12.75">
      <c r="A69" s="24" t="s">
        <v>49</v>
      </c>
      <c s="29" t="s">
        <v>146</v>
      </c>
      <c s="29" t="s">
        <v>363</v>
      </c>
      <c s="24" t="s">
        <v>51</v>
      </c>
      <c s="30" t="s">
        <v>364</v>
      </c>
      <c s="31" t="s">
        <v>83</v>
      </c>
      <c s="32">
        <v>36</v>
      </c>
      <c s="33">
        <v>0</v>
      </c>
      <c s="33">
        <f>ROUND(ROUND(H69,2)*ROUND(G69,3),2)</f>
      </c>
      <c r="O69">
        <f>(I69*21)/100</f>
      </c>
      <c t="s">
        <v>27</v>
      </c>
    </row>
    <row r="70" spans="1:5" ht="12.75">
      <c r="A70" s="34" t="s">
        <v>54</v>
      </c>
      <c r="E70" s="35" t="s">
        <v>51</v>
      </c>
    </row>
    <row r="71" spans="1:5" ht="63.75">
      <c r="A71" s="36" t="s">
        <v>55</v>
      </c>
      <c r="E71" s="37" t="s">
        <v>365</v>
      </c>
    </row>
    <row r="72" spans="1:5" ht="51">
      <c r="A72" t="s">
        <v>57</v>
      </c>
      <c r="E72" s="35" t="s">
        <v>237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0+O9+O18+O39+O48+O53+O70+O75+O96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366</v>
      </c>
      <c s="38">
        <f>0+I9+I18+I39+I48+I53+I70+I75+I96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366</v>
      </c>
      <c s="6"/>
      <c s="18" t="s">
        <v>367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68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33</v>
      </c>
      <c s="29" t="s">
        <v>69</v>
      </c>
      <c s="24" t="s">
        <v>33</v>
      </c>
      <c s="30" t="s">
        <v>70</v>
      </c>
      <c s="31" t="s">
        <v>71</v>
      </c>
      <c s="32">
        <v>115.862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25.5">
      <c r="A11" s="34" t="s">
        <v>54</v>
      </c>
      <c r="E11" s="35" t="s">
        <v>368</v>
      </c>
    </row>
    <row r="12" spans="1:5" ht="12.75">
      <c r="A12" s="36" t="s">
        <v>55</v>
      </c>
      <c r="E12" s="37" t="s">
        <v>369</v>
      </c>
    </row>
    <row r="13" spans="1:5" ht="25.5">
      <c r="A13" t="s">
        <v>57</v>
      </c>
      <c r="E13" s="35" t="s">
        <v>74</v>
      </c>
    </row>
    <row r="14" spans="1:16" ht="12.75">
      <c r="A14" s="24" t="s">
        <v>49</v>
      </c>
      <c s="29" t="s">
        <v>27</v>
      </c>
      <c s="29" t="s">
        <v>69</v>
      </c>
      <c s="24" t="s">
        <v>27</v>
      </c>
      <c s="30" t="s">
        <v>70</v>
      </c>
      <c s="31" t="s">
        <v>71</v>
      </c>
      <c s="32">
        <v>79.161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54</v>
      </c>
      <c r="E15" s="35" t="s">
        <v>370</v>
      </c>
    </row>
    <row r="16" spans="1:5" ht="12.75">
      <c r="A16" s="36" t="s">
        <v>55</v>
      </c>
      <c r="E16" s="37" t="s">
        <v>371</v>
      </c>
    </row>
    <row r="17" spans="1:5" ht="25.5">
      <c r="A17" t="s">
        <v>57</v>
      </c>
      <c r="E17" s="35" t="s">
        <v>74</v>
      </c>
    </row>
    <row r="18" spans="1:18" ht="12.75" customHeight="1">
      <c r="A18" s="6" t="s">
        <v>47</v>
      </c>
      <c s="6"/>
      <c s="40" t="s">
        <v>33</v>
      </c>
      <c s="6"/>
      <c s="27" t="s">
        <v>48</v>
      </c>
      <c s="6"/>
      <c s="6"/>
      <c s="6"/>
      <c s="41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24" t="s">
        <v>49</v>
      </c>
      <c s="29" t="s">
        <v>26</v>
      </c>
      <c s="29" t="s">
        <v>372</v>
      </c>
      <c s="24" t="s">
        <v>51</v>
      </c>
      <c s="30" t="s">
        <v>373</v>
      </c>
      <c s="31" t="s">
        <v>83</v>
      </c>
      <c s="32">
        <v>20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25.5">
      <c r="A20" s="34" t="s">
        <v>54</v>
      </c>
      <c r="E20" s="35" t="s">
        <v>374</v>
      </c>
    </row>
    <row r="21" spans="1:5" ht="25.5">
      <c r="A21" s="36" t="s">
        <v>55</v>
      </c>
      <c r="E21" s="37" t="s">
        <v>375</v>
      </c>
    </row>
    <row r="22" spans="1:5" ht="25.5">
      <c r="A22" t="s">
        <v>57</v>
      </c>
      <c r="E22" s="35" t="s">
        <v>376</v>
      </c>
    </row>
    <row r="23" spans="1:16" ht="12.75">
      <c r="A23" s="24" t="s">
        <v>49</v>
      </c>
      <c s="29" t="s">
        <v>37</v>
      </c>
      <c s="29" t="s">
        <v>377</v>
      </c>
      <c s="24" t="s">
        <v>51</v>
      </c>
      <c s="30" t="s">
        <v>378</v>
      </c>
      <c s="31" t="s">
        <v>77</v>
      </c>
      <c s="32">
        <v>46.08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38.25">
      <c r="A24" s="34" t="s">
        <v>54</v>
      </c>
      <c r="E24" s="35" t="s">
        <v>379</v>
      </c>
    </row>
    <row r="25" spans="1:5" ht="102">
      <c r="A25" s="36" t="s">
        <v>55</v>
      </c>
      <c r="E25" s="37" t="s">
        <v>380</v>
      </c>
    </row>
    <row r="26" spans="1:5" ht="318.75">
      <c r="A26" t="s">
        <v>57</v>
      </c>
      <c r="E26" s="35" t="s">
        <v>381</v>
      </c>
    </row>
    <row r="27" spans="1:16" ht="12.75">
      <c r="A27" s="24" t="s">
        <v>49</v>
      </c>
      <c s="29" t="s">
        <v>39</v>
      </c>
      <c s="29" t="s">
        <v>382</v>
      </c>
      <c s="24" t="s">
        <v>51</v>
      </c>
      <c s="30" t="s">
        <v>383</v>
      </c>
      <c s="31" t="s">
        <v>77</v>
      </c>
      <c s="32">
        <v>14.9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38.25">
      <c r="A28" s="34" t="s">
        <v>54</v>
      </c>
      <c r="E28" s="35" t="s">
        <v>379</v>
      </c>
    </row>
    <row r="29" spans="1:5" ht="114.75">
      <c r="A29" s="36" t="s">
        <v>55</v>
      </c>
      <c r="E29" s="37" t="s">
        <v>384</v>
      </c>
    </row>
    <row r="30" spans="1:5" ht="318.75">
      <c r="A30" t="s">
        <v>57</v>
      </c>
      <c r="E30" s="35" t="s">
        <v>381</v>
      </c>
    </row>
    <row r="31" spans="1:16" ht="12.75">
      <c r="A31" s="24" t="s">
        <v>49</v>
      </c>
      <c s="29" t="s">
        <v>41</v>
      </c>
      <c s="29" t="s">
        <v>385</v>
      </c>
      <c s="24" t="s">
        <v>51</v>
      </c>
      <c s="30" t="s">
        <v>386</v>
      </c>
      <c s="31" t="s">
        <v>77</v>
      </c>
      <c s="32">
        <v>23.225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387</v>
      </c>
    </row>
    <row r="33" spans="1:5" ht="114.75">
      <c r="A33" s="36" t="s">
        <v>55</v>
      </c>
      <c r="E33" s="37" t="s">
        <v>388</v>
      </c>
    </row>
    <row r="34" spans="1:5" ht="229.5">
      <c r="A34" t="s">
        <v>57</v>
      </c>
      <c r="E34" s="35" t="s">
        <v>389</v>
      </c>
    </row>
    <row r="35" spans="1:16" ht="12.75">
      <c r="A35" s="24" t="s">
        <v>49</v>
      </c>
      <c s="29" t="s">
        <v>101</v>
      </c>
      <c s="29" t="s">
        <v>390</v>
      </c>
      <c s="24" t="s">
        <v>51</v>
      </c>
      <c s="30" t="s">
        <v>391</v>
      </c>
      <c s="31" t="s">
        <v>77</v>
      </c>
      <c s="32">
        <v>7.38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392</v>
      </c>
    </row>
    <row r="37" spans="1:5" ht="114.75">
      <c r="A37" s="36" t="s">
        <v>55</v>
      </c>
      <c r="E37" s="37" t="s">
        <v>393</v>
      </c>
    </row>
    <row r="38" spans="1:5" ht="267.75">
      <c r="A38" t="s">
        <v>57</v>
      </c>
      <c r="E38" s="35" t="s">
        <v>288</v>
      </c>
    </row>
    <row r="39" spans="1:18" ht="12.75" customHeight="1">
      <c r="A39" s="6" t="s">
        <v>47</v>
      </c>
      <c s="6"/>
      <c s="40" t="s">
        <v>27</v>
      </c>
      <c s="6"/>
      <c s="27" t="s">
        <v>115</v>
      </c>
      <c s="6"/>
      <c s="6"/>
      <c s="6"/>
      <c s="41">
        <f>0+Q39</f>
      </c>
      <c r="O39">
        <f>0+R39</f>
      </c>
      <c r="Q39">
        <f>0+I40+I44</f>
      </c>
      <c>
        <f>0+O40+O44</f>
      </c>
    </row>
    <row r="40" spans="1:16" ht="12.75">
      <c r="A40" s="24" t="s">
        <v>49</v>
      </c>
      <c s="29" t="s">
        <v>107</v>
      </c>
      <c s="29" t="s">
        <v>394</v>
      </c>
      <c s="24" t="s">
        <v>51</v>
      </c>
      <c s="30" t="s">
        <v>395</v>
      </c>
      <c s="31" t="s">
        <v>77</v>
      </c>
      <c s="32">
        <v>4.685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125</v>
      </c>
    </row>
    <row r="42" spans="1:5" ht="127.5">
      <c r="A42" s="36" t="s">
        <v>55</v>
      </c>
      <c r="E42" s="37" t="s">
        <v>396</v>
      </c>
    </row>
    <row r="43" spans="1:5" ht="369.75">
      <c r="A43" t="s">
        <v>57</v>
      </c>
      <c r="E43" s="35" t="s">
        <v>397</v>
      </c>
    </row>
    <row r="44" spans="1:16" ht="12.75">
      <c r="A44" s="24" t="s">
        <v>49</v>
      </c>
      <c s="29" t="s">
        <v>44</v>
      </c>
      <c s="29" t="s">
        <v>398</v>
      </c>
      <c s="24" t="s">
        <v>51</v>
      </c>
      <c s="30" t="s">
        <v>399</v>
      </c>
      <c s="31" t="s">
        <v>71</v>
      </c>
      <c s="32">
        <v>0.046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25.5">
      <c r="A45" s="34" t="s">
        <v>54</v>
      </c>
      <c r="E45" s="35" t="s">
        <v>400</v>
      </c>
    </row>
    <row r="46" spans="1:5" ht="51">
      <c r="A46" s="36" t="s">
        <v>55</v>
      </c>
      <c r="E46" s="37" t="s">
        <v>401</v>
      </c>
    </row>
    <row r="47" spans="1:5" ht="267.75">
      <c r="A47" t="s">
        <v>57</v>
      </c>
      <c r="E47" s="35" t="s">
        <v>402</v>
      </c>
    </row>
    <row r="48" spans="1:18" ht="12.75" customHeight="1">
      <c r="A48" s="6" t="s">
        <v>47</v>
      </c>
      <c s="6"/>
      <c s="40" t="s">
        <v>26</v>
      </c>
      <c s="6"/>
      <c s="27" t="s">
        <v>403</v>
      </c>
      <c s="6"/>
      <c s="6"/>
      <c s="6"/>
      <c s="41">
        <f>0+Q48</f>
      </c>
      <c r="O48">
        <f>0+R48</f>
      </c>
      <c r="Q48">
        <f>0+I49</f>
      </c>
      <c>
        <f>0+O49</f>
      </c>
    </row>
    <row r="49" spans="1:16" ht="12.75">
      <c r="A49" s="24" t="s">
        <v>49</v>
      </c>
      <c s="29" t="s">
        <v>46</v>
      </c>
      <c s="29" t="s">
        <v>404</v>
      </c>
      <c s="24" t="s">
        <v>51</v>
      </c>
      <c s="30" t="s">
        <v>405</v>
      </c>
      <c s="31" t="s">
        <v>77</v>
      </c>
      <c s="32">
        <v>3.125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51</v>
      </c>
    </row>
    <row r="51" spans="1:5" ht="25.5">
      <c r="A51" s="36" t="s">
        <v>55</v>
      </c>
      <c r="E51" s="37" t="s">
        <v>406</v>
      </c>
    </row>
    <row r="52" spans="1:5" ht="51">
      <c r="A52" t="s">
        <v>57</v>
      </c>
      <c r="E52" s="35" t="s">
        <v>407</v>
      </c>
    </row>
    <row r="53" spans="1:18" ht="12.75" customHeight="1">
      <c r="A53" s="6" t="s">
        <v>47</v>
      </c>
      <c s="6"/>
      <c s="40" t="s">
        <v>37</v>
      </c>
      <c s="6"/>
      <c s="27" t="s">
        <v>121</v>
      </c>
      <c s="6"/>
      <c s="6"/>
      <c s="6"/>
      <c s="41">
        <f>0+Q53</f>
      </c>
      <c r="O53">
        <f>0+R53</f>
      </c>
      <c r="Q53">
        <f>0+I54+I58+I62+I66</f>
      </c>
      <c>
        <f>0+O54+O58+O62+O66</f>
      </c>
    </row>
    <row r="54" spans="1:16" ht="12.75">
      <c r="A54" s="24" t="s">
        <v>49</v>
      </c>
      <c s="29" t="s">
        <v>122</v>
      </c>
      <c s="29" t="s">
        <v>408</v>
      </c>
      <c s="24" t="s">
        <v>51</v>
      </c>
      <c s="30" t="s">
        <v>409</v>
      </c>
      <c s="31" t="s">
        <v>77</v>
      </c>
      <c s="32">
        <v>0.851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125</v>
      </c>
    </row>
    <row r="56" spans="1:5" ht="89.25">
      <c r="A56" s="36" t="s">
        <v>55</v>
      </c>
      <c r="E56" s="37" t="s">
        <v>410</v>
      </c>
    </row>
    <row r="57" spans="1:5" ht="369.75">
      <c r="A57" t="s">
        <v>57</v>
      </c>
      <c r="E57" s="35" t="s">
        <v>127</v>
      </c>
    </row>
    <row r="58" spans="1:16" ht="12.75">
      <c r="A58" s="24" t="s">
        <v>49</v>
      </c>
      <c s="29" t="s">
        <v>128</v>
      </c>
      <c s="29" t="s">
        <v>123</v>
      </c>
      <c s="24" t="s">
        <v>51</v>
      </c>
      <c s="30" t="s">
        <v>124</v>
      </c>
      <c s="31" t="s">
        <v>77</v>
      </c>
      <c s="32">
        <v>6.534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125</v>
      </c>
    </row>
    <row r="60" spans="1:5" ht="76.5">
      <c r="A60" s="36" t="s">
        <v>55</v>
      </c>
      <c r="E60" s="37" t="s">
        <v>411</v>
      </c>
    </row>
    <row r="61" spans="1:5" ht="369.75">
      <c r="A61" t="s">
        <v>57</v>
      </c>
      <c r="E61" s="35" t="s">
        <v>127</v>
      </c>
    </row>
    <row r="62" spans="1:16" ht="12.75">
      <c r="A62" s="24" t="s">
        <v>49</v>
      </c>
      <c s="29" t="s">
        <v>133</v>
      </c>
      <c s="29" t="s">
        <v>129</v>
      </c>
      <c s="24" t="s">
        <v>51</v>
      </c>
      <c s="30" t="s">
        <v>130</v>
      </c>
      <c s="31" t="s">
        <v>77</v>
      </c>
      <c s="32">
        <v>7.98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125</v>
      </c>
    </row>
    <row r="64" spans="1:5" ht="76.5">
      <c r="A64" s="36" t="s">
        <v>55</v>
      </c>
      <c r="E64" s="37" t="s">
        <v>412</v>
      </c>
    </row>
    <row r="65" spans="1:5" ht="38.25">
      <c r="A65" t="s">
        <v>57</v>
      </c>
      <c r="E65" s="35" t="s">
        <v>132</v>
      </c>
    </row>
    <row r="66" spans="1:16" ht="12.75">
      <c r="A66" s="24" t="s">
        <v>49</v>
      </c>
      <c s="29" t="s">
        <v>140</v>
      </c>
      <c s="29" t="s">
        <v>134</v>
      </c>
      <c s="24" t="s">
        <v>51</v>
      </c>
      <c s="30" t="s">
        <v>135</v>
      </c>
      <c s="31" t="s">
        <v>77</v>
      </c>
      <c s="32">
        <v>13.068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136</v>
      </c>
    </row>
    <row r="68" spans="1:5" ht="76.5">
      <c r="A68" s="36" t="s">
        <v>55</v>
      </c>
      <c r="E68" s="37" t="s">
        <v>413</v>
      </c>
    </row>
    <row r="69" spans="1:5" ht="102">
      <c r="A69" t="s">
        <v>57</v>
      </c>
      <c r="E69" s="35" t="s">
        <v>138</v>
      </c>
    </row>
    <row r="70" spans="1:18" ht="12.75" customHeight="1">
      <c r="A70" s="6" t="s">
        <v>47</v>
      </c>
      <c s="6"/>
      <c s="40" t="s">
        <v>41</v>
      </c>
      <c s="6"/>
      <c s="27" t="s">
        <v>414</v>
      </c>
      <c s="6"/>
      <c s="6"/>
      <c s="6"/>
      <c s="41">
        <f>0+Q70</f>
      </c>
      <c r="O70">
        <f>0+R70</f>
      </c>
      <c r="Q70">
        <f>0+I71</f>
      </c>
      <c>
        <f>0+O71</f>
      </c>
    </row>
    <row r="71" spans="1:16" ht="12.75">
      <c r="A71" s="24" t="s">
        <v>49</v>
      </c>
      <c s="29" t="s">
        <v>146</v>
      </c>
      <c s="29" t="s">
        <v>415</v>
      </c>
      <c s="24" t="s">
        <v>51</v>
      </c>
      <c s="30" t="s">
        <v>416</v>
      </c>
      <c s="31" t="s">
        <v>88</v>
      </c>
      <c s="32">
        <v>12.5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25.5">
      <c r="A73" s="36" t="s">
        <v>55</v>
      </c>
      <c r="E73" s="37" t="s">
        <v>417</v>
      </c>
    </row>
    <row r="74" spans="1:5" ht="89.25">
      <c r="A74" t="s">
        <v>57</v>
      </c>
      <c r="E74" s="35" t="s">
        <v>418</v>
      </c>
    </row>
    <row r="75" spans="1:18" ht="12.75" customHeight="1">
      <c r="A75" s="6" t="s">
        <v>47</v>
      </c>
      <c s="6"/>
      <c s="40" t="s">
        <v>107</v>
      </c>
      <c s="6"/>
      <c s="27" t="s">
        <v>200</v>
      </c>
      <c s="6"/>
      <c s="6"/>
      <c s="6"/>
      <c s="41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24" t="s">
        <v>49</v>
      </c>
      <c s="29" t="s">
        <v>152</v>
      </c>
      <c s="29" t="s">
        <v>419</v>
      </c>
      <c s="24" t="s">
        <v>51</v>
      </c>
      <c s="30" t="s">
        <v>420</v>
      </c>
      <c s="31" t="s">
        <v>83</v>
      </c>
      <c s="32">
        <v>2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125</v>
      </c>
    </row>
    <row r="78" spans="1:5" ht="25.5">
      <c r="A78" s="36" t="s">
        <v>55</v>
      </c>
      <c r="E78" s="37" t="s">
        <v>421</v>
      </c>
    </row>
    <row r="79" spans="1:5" ht="255">
      <c r="A79" t="s">
        <v>57</v>
      </c>
      <c r="E79" s="35" t="s">
        <v>206</v>
      </c>
    </row>
    <row r="80" spans="1:16" ht="12.75">
      <c r="A80" s="24" t="s">
        <v>49</v>
      </c>
      <c s="29" t="s">
        <v>158</v>
      </c>
      <c s="29" t="s">
        <v>422</v>
      </c>
      <c s="24" t="s">
        <v>51</v>
      </c>
      <c s="30" t="s">
        <v>423</v>
      </c>
      <c s="31" t="s">
        <v>83</v>
      </c>
      <c s="32">
        <v>21.8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25.5">
      <c r="A81" s="34" t="s">
        <v>54</v>
      </c>
      <c r="E81" s="35" t="s">
        <v>204</v>
      </c>
    </row>
    <row r="82" spans="1:5" ht="38.25">
      <c r="A82" s="36" t="s">
        <v>55</v>
      </c>
      <c r="E82" s="37" t="s">
        <v>424</v>
      </c>
    </row>
    <row r="83" spans="1:5" ht="255">
      <c r="A83" t="s">
        <v>57</v>
      </c>
      <c r="E83" s="35" t="s">
        <v>206</v>
      </c>
    </row>
    <row r="84" spans="1:16" ht="12.75">
      <c r="A84" s="24" t="s">
        <v>49</v>
      </c>
      <c s="29" t="s">
        <v>164</v>
      </c>
      <c s="29" t="s">
        <v>425</v>
      </c>
      <c s="24" t="s">
        <v>51</v>
      </c>
      <c s="30" t="s">
        <v>426</v>
      </c>
      <c s="31" t="s">
        <v>83</v>
      </c>
      <c s="32">
        <v>19.5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25.5">
      <c r="A85" s="34" t="s">
        <v>54</v>
      </c>
      <c r="E85" s="35" t="s">
        <v>204</v>
      </c>
    </row>
    <row r="86" spans="1:5" ht="38.25">
      <c r="A86" s="36" t="s">
        <v>55</v>
      </c>
      <c r="E86" s="37" t="s">
        <v>427</v>
      </c>
    </row>
    <row r="87" spans="1:5" ht="255">
      <c r="A87" t="s">
        <v>57</v>
      </c>
      <c r="E87" s="35" t="s">
        <v>206</v>
      </c>
    </row>
    <row r="88" spans="1:16" ht="12.75">
      <c r="A88" s="24" t="s">
        <v>49</v>
      </c>
      <c s="29" t="s">
        <v>169</v>
      </c>
      <c s="29" t="s">
        <v>428</v>
      </c>
      <c s="24" t="s">
        <v>51</v>
      </c>
      <c s="30" t="s">
        <v>429</v>
      </c>
      <c s="31" t="s">
        <v>53</v>
      </c>
      <c s="32">
        <v>1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54</v>
      </c>
      <c r="E89" s="35" t="s">
        <v>125</v>
      </c>
    </row>
    <row r="90" spans="1:5" ht="25.5">
      <c r="A90" s="36" t="s">
        <v>55</v>
      </c>
      <c r="E90" s="37" t="s">
        <v>430</v>
      </c>
    </row>
    <row r="91" spans="1:5" ht="76.5">
      <c r="A91" t="s">
        <v>57</v>
      </c>
      <c r="E91" s="35" t="s">
        <v>431</v>
      </c>
    </row>
    <row r="92" spans="1:16" ht="12.75">
      <c r="A92" s="24" t="s">
        <v>49</v>
      </c>
      <c s="29" t="s">
        <v>174</v>
      </c>
      <c s="29" t="s">
        <v>432</v>
      </c>
      <c s="24" t="s">
        <v>51</v>
      </c>
      <c s="30" t="s">
        <v>433</v>
      </c>
      <c s="31" t="s">
        <v>77</v>
      </c>
      <c s="32">
        <v>6.12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54</v>
      </c>
      <c r="E93" s="35" t="s">
        <v>51</v>
      </c>
    </row>
    <row r="94" spans="1:5" ht="38.25">
      <c r="A94" s="36" t="s">
        <v>55</v>
      </c>
      <c r="E94" s="37" t="s">
        <v>434</v>
      </c>
    </row>
    <row r="95" spans="1:5" ht="369.75">
      <c r="A95" t="s">
        <v>57</v>
      </c>
      <c r="E95" s="35" t="s">
        <v>127</v>
      </c>
    </row>
    <row r="96" spans="1:18" ht="12.75" customHeight="1">
      <c r="A96" s="6" t="s">
        <v>47</v>
      </c>
      <c s="6"/>
      <c s="40" t="s">
        <v>44</v>
      </c>
      <c s="6"/>
      <c s="27" t="s">
        <v>219</v>
      </c>
      <c s="6"/>
      <c s="6"/>
      <c s="6"/>
      <c s="41">
        <f>0+Q96</f>
      </c>
      <c r="O96">
        <f>0+R96</f>
      </c>
      <c r="Q96">
        <f>0+I97+I101+I105+I109+I113+I117+I121</f>
      </c>
      <c>
        <f>0+O97+O101+O105+O109+O113+O117+O121</f>
      </c>
    </row>
    <row r="97" spans="1:16" ht="12.75">
      <c r="A97" s="24" t="s">
        <v>49</v>
      </c>
      <c s="29" t="s">
        <v>180</v>
      </c>
      <c s="29" t="s">
        <v>435</v>
      </c>
      <c s="24" t="s">
        <v>51</v>
      </c>
      <c s="30" t="s">
        <v>436</v>
      </c>
      <c s="31" t="s">
        <v>83</v>
      </c>
      <c s="32">
        <v>3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437</v>
      </c>
    </row>
    <row r="99" spans="1:5" ht="38.25">
      <c r="A99" s="36" t="s">
        <v>55</v>
      </c>
      <c r="E99" s="37" t="s">
        <v>438</v>
      </c>
    </row>
    <row r="100" spans="1:5" ht="63.75">
      <c r="A100" t="s">
        <v>57</v>
      </c>
      <c r="E100" s="35" t="s">
        <v>439</v>
      </c>
    </row>
    <row r="101" spans="1:16" ht="25.5">
      <c r="A101" s="24" t="s">
        <v>49</v>
      </c>
      <c s="29" t="s">
        <v>184</v>
      </c>
      <c s="29" t="s">
        <v>440</v>
      </c>
      <c s="24" t="s">
        <v>51</v>
      </c>
      <c s="30" t="s">
        <v>441</v>
      </c>
      <c s="31" t="s">
        <v>53</v>
      </c>
      <c s="32">
        <v>1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12.75">
      <c r="A102" s="34" t="s">
        <v>54</v>
      </c>
      <c r="E102" s="35" t="s">
        <v>51</v>
      </c>
    </row>
    <row r="103" spans="1:5" ht="38.25">
      <c r="A103" s="36" t="s">
        <v>55</v>
      </c>
      <c r="E103" s="37" t="s">
        <v>442</v>
      </c>
    </row>
    <row r="104" spans="1:5" ht="409.5">
      <c r="A104" t="s">
        <v>57</v>
      </c>
      <c r="E104" s="35" t="s">
        <v>443</v>
      </c>
    </row>
    <row r="105" spans="1:16" ht="12.75">
      <c r="A105" s="24" t="s">
        <v>49</v>
      </c>
      <c s="29" t="s">
        <v>188</v>
      </c>
      <c s="29" t="s">
        <v>444</v>
      </c>
      <c s="24" t="s">
        <v>51</v>
      </c>
      <c s="30" t="s">
        <v>445</v>
      </c>
      <c s="31" t="s">
        <v>88</v>
      </c>
      <c s="32">
        <v>12.5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51</v>
      </c>
    </row>
    <row r="107" spans="1:5" ht="25.5">
      <c r="A107" s="36" t="s">
        <v>55</v>
      </c>
      <c r="E107" s="37" t="s">
        <v>417</v>
      </c>
    </row>
    <row r="108" spans="1:5" ht="25.5">
      <c r="A108" t="s">
        <v>57</v>
      </c>
      <c r="E108" s="35" t="s">
        <v>446</v>
      </c>
    </row>
    <row r="109" spans="1:16" ht="12.75">
      <c r="A109" s="24" t="s">
        <v>49</v>
      </c>
      <c s="29" t="s">
        <v>194</v>
      </c>
      <c s="29" t="s">
        <v>447</v>
      </c>
      <c s="24" t="s">
        <v>51</v>
      </c>
      <c s="30" t="s">
        <v>448</v>
      </c>
      <c s="31" t="s">
        <v>77</v>
      </c>
      <c s="32">
        <v>19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51">
      <c r="A110" s="34" t="s">
        <v>54</v>
      </c>
      <c r="E110" s="35" t="s">
        <v>449</v>
      </c>
    </row>
    <row r="111" spans="1:5" ht="76.5">
      <c r="A111" s="36" t="s">
        <v>55</v>
      </c>
      <c r="E111" s="37" t="s">
        <v>450</v>
      </c>
    </row>
    <row r="112" spans="1:5" ht="102">
      <c r="A112" t="s">
        <v>57</v>
      </c>
      <c r="E112" s="35" t="s">
        <v>451</v>
      </c>
    </row>
    <row r="113" spans="1:16" ht="12.75">
      <c r="A113" s="24" t="s">
        <v>49</v>
      </c>
      <c s="29" t="s">
        <v>201</v>
      </c>
      <c s="29" t="s">
        <v>452</v>
      </c>
      <c s="24" t="s">
        <v>51</v>
      </c>
      <c s="30" t="s">
        <v>453</v>
      </c>
      <c s="31" t="s">
        <v>83</v>
      </c>
      <c s="32">
        <v>10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38.25">
      <c r="A114" s="34" t="s">
        <v>54</v>
      </c>
      <c r="E114" s="35" t="s">
        <v>454</v>
      </c>
    </row>
    <row r="115" spans="1:5" ht="25.5">
      <c r="A115" s="36" t="s">
        <v>55</v>
      </c>
      <c r="E115" s="37" t="s">
        <v>455</v>
      </c>
    </row>
    <row r="116" spans="1:5" ht="114.75">
      <c r="A116" t="s">
        <v>57</v>
      </c>
      <c r="E116" s="35" t="s">
        <v>456</v>
      </c>
    </row>
    <row r="117" spans="1:16" ht="12.75">
      <c r="A117" s="24" t="s">
        <v>49</v>
      </c>
      <c s="29" t="s">
        <v>207</v>
      </c>
      <c s="29" t="s">
        <v>457</v>
      </c>
      <c s="24" t="s">
        <v>51</v>
      </c>
      <c s="30" t="s">
        <v>458</v>
      </c>
      <c s="31" t="s">
        <v>83</v>
      </c>
      <c s="32">
        <v>16.3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38.25">
      <c r="A118" s="34" t="s">
        <v>54</v>
      </c>
      <c r="E118" s="35" t="s">
        <v>454</v>
      </c>
    </row>
    <row r="119" spans="1:5" ht="63.75">
      <c r="A119" s="36" t="s">
        <v>55</v>
      </c>
      <c r="E119" s="37" t="s">
        <v>459</v>
      </c>
    </row>
    <row r="120" spans="1:5" ht="114.75">
      <c r="A120" t="s">
        <v>57</v>
      </c>
      <c r="E120" s="35" t="s">
        <v>456</v>
      </c>
    </row>
    <row r="121" spans="1:16" ht="12.75">
      <c r="A121" s="24" t="s">
        <v>49</v>
      </c>
      <c s="29" t="s">
        <v>213</v>
      </c>
      <c s="29" t="s">
        <v>460</v>
      </c>
      <c s="24" t="s">
        <v>51</v>
      </c>
      <c s="30" t="s">
        <v>461</v>
      </c>
      <c s="31" t="s">
        <v>83</v>
      </c>
      <c s="32">
        <v>15</v>
      </c>
      <c s="33">
        <v>0</v>
      </c>
      <c s="33">
        <f>ROUND(ROUND(H121,2)*ROUND(G121,3),2)</f>
      </c>
      <c r="O121">
        <f>(I121*21)/100</f>
      </c>
      <c t="s">
        <v>27</v>
      </c>
    </row>
    <row r="122" spans="1:5" ht="38.25">
      <c r="A122" s="34" t="s">
        <v>54</v>
      </c>
      <c r="E122" s="35" t="s">
        <v>454</v>
      </c>
    </row>
    <row r="123" spans="1:5" ht="63.75">
      <c r="A123" s="36" t="s">
        <v>55</v>
      </c>
      <c r="E123" s="37" t="s">
        <v>462</v>
      </c>
    </row>
    <row r="124" spans="1:5" ht="114.75">
      <c r="A124" t="s">
        <v>57</v>
      </c>
      <c r="E124" s="35" t="s">
        <v>456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463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463</v>
      </c>
      <c s="6"/>
      <c s="18" t="s">
        <v>464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44</v>
      </c>
      <c s="25"/>
      <c s="27" t="s">
        <v>219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465</v>
      </c>
      <c s="24" t="s">
        <v>51</v>
      </c>
      <c s="30" t="s">
        <v>466</v>
      </c>
      <c s="31" t="s">
        <v>53</v>
      </c>
      <c s="32">
        <v>64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467</v>
      </c>
    </row>
    <row r="12" spans="1:5" ht="63.75">
      <c r="A12" s="36" t="s">
        <v>55</v>
      </c>
      <c r="E12" s="37" t="s">
        <v>468</v>
      </c>
    </row>
    <row r="13" spans="1:5" ht="51">
      <c r="A13" t="s">
        <v>57</v>
      </c>
      <c r="E13" s="35" t="s">
        <v>469</v>
      </c>
    </row>
    <row r="14" spans="1:16" ht="25.5">
      <c r="A14" s="24" t="s">
        <v>49</v>
      </c>
      <c s="29" t="s">
        <v>27</v>
      </c>
      <c s="29" t="s">
        <v>470</v>
      </c>
      <c s="24" t="s">
        <v>51</v>
      </c>
      <c s="30" t="s">
        <v>471</v>
      </c>
      <c s="31" t="s">
        <v>53</v>
      </c>
      <c s="32">
        <v>11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38.25">
      <c r="A15" s="34" t="s">
        <v>54</v>
      </c>
      <c r="E15" s="35" t="s">
        <v>472</v>
      </c>
    </row>
    <row r="16" spans="1:5" ht="25.5">
      <c r="A16" s="36" t="s">
        <v>55</v>
      </c>
      <c r="E16" s="37" t="s">
        <v>473</v>
      </c>
    </row>
    <row r="17" spans="1:5" ht="25.5">
      <c r="A17" t="s">
        <v>57</v>
      </c>
      <c r="E17" s="35" t="s">
        <v>474</v>
      </c>
    </row>
    <row r="18" spans="1:16" ht="25.5">
      <c r="A18" s="24" t="s">
        <v>49</v>
      </c>
      <c s="29" t="s">
        <v>26</v>
      </c>
      <c s="29" t="s">
        <v>475</v>
      </c>
      <c s="24" t="s">
        <v>51</v>
      </c>
      <c s="30" t="s">
        <v>476</v>
      </c>
      <c s="31" t="s">
        <v>53</v>
      </c>
      <c s="32">
        <v>12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25.5">
      <c r="A19" s="34" t="s">
        <v>54</v>
      </c>
      <c r="E19" s="35" t="s">
        <v>477</v>
      </c>
    </row>
    <row r="20" spans="1:5" ht="25.5">
      <c r="A20" s="36" t="s">
        <v>55</v>
      </c>
      <c r="E20" s="37" t="s">
        <v>478</v>
      </c>
    </row>
    <row r="21" spans="1:5" ht="51">
      <c r="A21" t="s">
        <v>57</v>
      </c>
      <c r="E21" s="35" t="s">
        <v>479</v>
      </c>
    </row>
    <row r="22" spans="1:16" ht="25.5">
      <c r="A22" s="24" t="s">
        <v>49</v>
      </c>
      <c s="29" t="s">
        <v>37</v>
      </c>
      <c s="29" t="s">
        <v>480</v>
      </c>
      <c s="24" t="s">
        <v>51</v>
      </c>
      <c s="30" t="s">
        <v>481</v>
      </c>
      <c s="31" t="s">
        <v>88</v>
      </c>
      <c s="32">
        <v>292.875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467</v>
      </c>
    </row>
    <row r="24" spans="1:5" ht="140.25">
      <c r="A24" s="36" t="s">
        <v>55</v>
      </c>
      <c r="E24" s="37" t="s">
        <v>482</v>
      </c>
    </row>
    <row r="25" spans="1:5" ht="38.25">
      <c r="A25" t="s">
        <v>57</v>
      </c>
      <c r="E25" s="35" t="s">
        <v>483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