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-000 - Vedlejší a ostat..." sheetId="2" r:id="rId2"/>
    <sheet name="01-001 - Bourací práce" sheetId="3" r:id="rId3"/>
    <sheet name="01-002 - Stavební část" sheetId="4" r:id="rId4"/>
    <sheet name="01-003 - Interiér" sheetId="5" r:id="rId5"/>
    <sheet name="01-004a - Vnitřní kanalizace" sheetId="6" r:id="rId6"/>
    <sheet name="01-004b - Vnitřní vodovod" sheetId="7" r:id="rId7"/>
    <sheet name="01-005 - Ústřední vytápění" sheetId="8" r:id="rId8"/>
    <sheet name="01-006 - Vzduchotechnika" sheetId="9" r:id="rId9"/>
    <sheet name="01-007 - Silnoproudé rozvody" sheetId="10" r:id="rId10"/>
    <sheet name="01-008 - Slaboproudé rozvody" sheetId="11" r:id="rId11"/>
    <sheet name="01-009 - Měření a regulace" sheetId="12" r:id="rId12"/>
    <sheet name="01-010 - Plyn" sheetId="13" r:id="rId13"/>
    <sheet name="01-011 - Venkovní úpravy" sheetId="14" r:id="rId14"/>
    <sheet name="01-012 - Venkovní kanalizace" sheetId="15" r:id="rId15"/>
    <sheet name="01-013 - Areálové rozvody NN" sheetId="16" r:id="rId16"/>
    <sheet name="Seznam figur" sheetId="17" r:id="rId17"/>
  </sheets>
  <definedNames>
    <definedName name="_xlnm.Print_Area" localSheetId="0">'Rekapitulace stavby'!$D$4:$AO$76,'Rekapitulace stavby'!$C$82:$AQ$112</definedName>
    <definedName name="_xlnm._FilterDatabase" localSheetId="1" hidden="1">'01-000 - Vedlejší a ostat...'!$C$123:$K$137</definedName>
    <definedName name="_xlnm.Print_Area" localSheetId="1">'01-000 - Vedlejší a ostat...'!$C$4:$J$76,'01-000 - Vedlejší a ostat...'!$C$82:$J$103,'01-000 - Vedlejší a ostat...'!$C$109:$K$137</definedName>
    <definedName name="_xlnm._FilterDatabase" localSheetId="2" hidden="1">'01-001 - Bourací práce'!$C$134:$K$596</definedName>
    <definedName name="_xlnm.Print_Area" localSheetId="2">'01-001 - Bourací práce'!$C$4:$J$76,'01-001 - Bourací práce'!$C$82:$J$114,'01-001 - Bourací práce'!$C$120:$K$596</definedName>
    <definedName name="_xlnm._FilterDatabase" localSheetId="3" hidden="1">'01-002 - Stavební část'!$C$145:$K$2139</definedName>
    <definedName name="_xlnm.Print_Area" localSheetId="3">'01-002 - Stavební část'!$C$4:$J$76,'01-002 - Stavební část'!$C$82:$J$125,'01-002 - Stavební část'!$C$131:$K$2139</definedName>
    <definedName name="_xlnm._FilterDatabase" localSheetId="4" hidden="1">'01-003 - Interiér'!$C$123:$K$210</definedName>
    <definedName name="_xlnm.Print_Area" localSheetId="4">'01-003 - Interiér'!$C$4:$J$76,'01-003 - Interiér'!$C$82:$J$103,'01-003 - Interiér'!$C$109:$K$210</definedName>
    <definedName name="_xlnm._FilterDatabase" localSheetId="5" hidden="1">'01-004a - Vnitřní kanalizace'!$C$128:$K$276</definedName>
    <definedName name="_xlnm.Print_Area" localSheetId="5">'01-004a - Vnitřní kanalizace'!$C$4:$J$76,'01-004a - Vnitřní kanalizace'!$C$82:$J$106,'01-004a - Vnitřní kanalizace'!$C$112:$K$276</definedName>
    <definedName name="_xlnm._FilterDatabase" localSheetId="6" hidden="1">'01-004b - Vnitřní vodovod'!$C$131:$K$373</definedName>
    <definedName name="_xlnm.Print_Area" localSheetId="6">'01-004b - Vnitřní vodovod'!$C$4:$J$76,'01-004b - Vnitřní vodovod'!$C$82:$J$109,'01-004b - Vnitřní vodovod'!$C$115:$K$373</definedName>
    <definedName name="_xlnm._FilterDatabase" localSheetId="7" hidden="1">'01-005 - Ústřední vytápění'!$C$129:$K$274</definedName>
    <definedName name="_xlnm.Print_Area" localSheetId="7">'01-005 - Ústřední vytápění'!$C$4:$J$76,'01-005 - Ústřední vytápění'!$C$82:$J$109,'01-005 - Ústřední vytápění'!$C$115:$K$274</definedName>
    <definedName name="_xlnm._FilterDatabase" localSheetId="8" hidden="1">'01-006 - Vzduchotechnika'!$C$138:$K$490</definedName>
    <definedName name="_xlnm.Print_Area" localSheetId="8">'01-006 - Vzduchotechnika'!$C$4:$J$76,'01-006 - Vzduchotechnika'!$C$82:$J$118,'01-006 - Vzduchotechnika'!$C$124:$K$490</definedName>
    <definedName name="_xlnm._FilterDatabase" localSheetId="9" hidden="1">'01-007 - Silnoproudé rozvody'!$C$127:$K$307</definedName>
    <definedName name="_xlnm.Print_Area" localSheetId="9">'01-007 - Silnoproudé rozvody'!$C$4:$J$76,'01-007 - Silnoproudé rozvody'!$C$82:$J$107,'01-007 - Silnoproudé rozvody'!$C$113:$K$307</definedName>
    <definedName name="_xlnm._FilterDatabase" localSheetId="10" hidden="1">'01-008 - Slaboproudé rozvody'!$C$128:$K$213</definedName>
    <definedName name="_xlnm.Print_Area" localSheetId="10">'01-008 - Slaboproudé rozvody'!$C$4:$J$76,'01-008 - Slaboproudé rozvody'!$C$82:$J$108,'01-008 - Slaboproudé rozvody'!$C$114:$K$213</definedName>
    <definedName name="_xlnm._FilterDatabase" localSheetId="11" hidden="1">'01-009 - Měření a regulace'!$C$126:$K$181</definedName>
    <definedName name="_xlnm.Print_Area" localSheetId="11">'01-009 - Měření a regulace'!$C$4:$J$76,'01-009 - Měření a regulace'!$C$82:$J$106,'01-009 - Měření a regulace'!$C$112:$K$181</definedName>
    <definedName name="_xlnm._FilterDatabase" localSheetId="12" hidden="1">'01-010 - Plyn'!$C$121:$K$142</definedName>
    <definedName name="_xlnm.Print_Area" localSheetId="12">'01-010 - Plyn'!$C$4:$J$76,'01-010 - Plyn'!$C$82:$J$101,'01-010 - Plyn'!$C$107:$K$142</definedName>
    <definedName name="_xlnm._FilterDatabase" localSheetId="13" hidden="1">'01-011 - Venkovní úpravy'!$C$137:$K$440</definedName>
    <definedName name="_xlnm.Print_Area" localSheetId="13">'01-011 - Venkovní úpravy'!$C$4:$J$76,'01-011 - Venkovní úpravy'!$C$82:$J$117,'01-011 - Venkovní úpravy'!$C$123:$K$440</definedName>
    <definedName name="_xlnm._FilterDatabase" localSheetId="14" hidden="1">'01-012 - Venkovní kanalizace'!$C$132:$K$336</definedName>
    <definedName name="_xlnm.Print_Area" localSheetId="14">'01-012 - Venkovní kanalizace'!$C$4:$J$76,'01-012 - Venkovní kanalizace'!$C$82:$J$112,'01-012 - Venkovní kanalizace'!$C$118:$K$336</definedName>
    <definedName name="_xlnm._FilterDatabase" localSheetId="15" hidden="1">'01-013 - Areálové rozvody NN'!$C$126:$K$172</definedName>
    <definedName name="_xlnm.Print_Area" localSheetId="15">'01-013 - Areálové rozvody NN'!$C$4:$J$76,'01-013 - Areálové rozvody NN'!$C$82:$J$106,'01-013 - Areálové rozvody NN'!$C$112:$K$172</definedName>
    <definedName name="_xlnm.Print_Area" localSheetId="16">'Seznam figur'!$C$4:$G$1156</definedName>
    <definedName name="_xlnm.Print_Titles" localSheetId="0">'Rekapitulace stavby'!$92:$92</definedName>
    <definedName name="_xlnm.Print_Titles" localSheetId="1">'01-000 - Vedlejší a ostat...'!$123:$123</definedName>
    <definedName name="_xlnm.Print_Titles" localSheetId="2">'01-001 - Bourací práce'!$134:$134</definedName>
    <definedName name="_xlnm.Print_Titles" localSheetId="3">'01-002 - Stavební část'!$145:$145</definedName>
    <definedName name="_xlnm.Print_Titles" localSheetId="4">'01-003 - Interiér'!$123:$123</definedName>
    <definedName name="_xlnm.Print_Titles" localSheetId="5">'01-004a - Vnitřní kanalizace'!$128:$128</definedName>
    <definedName name="_xlnm.Print_Titles" localSheetId="6">'01-004b - Vnitřní vodovod'!$131:$131</definedName>
    <definedName name="_xlnm.Print_Titles" localSheetId="7">'01-005 - Ústřední vytápění'!$129:$129</definedName>
    <definedName name="_xlnm.Print_Titles" localSheetId="8">'01-006 - Vzduchotechnika'!$138:$138</definedName>
    <definedName name="_xlnm.Print_Titles" localSheetId="9">'01-007 - Silnoproudé rozvody'!$127:$127</definedName>
    <definedName name="_xlnm.Print_Titles" localSheetId="10">'01-008 - Slaboproudé rozvody'!$128:$128</definedName>
    <definedName name="_xlnm.Print_Titles" localSheetId="11">'01-009 - Měření a regulace'!$126:$126</definedName>
    <definedName name="_xlnm.Print_Titles" localSheetId="12">'01-010 - Plyn'!$121:$121</definedName>
    <definedName name="_xlnm.Print_Titles" localSheetId="13">'01-011 - Venkovní úpravy'!$137:$137</definedName>
    <definedName name="_xlnm.Print_Titles" localSheetId="14">'01-012 - Venkovní kanalizace'!$132:$132</definedName>
    <definedName name="_xlnm.Print_Titles" localSheetId="15">'01-013 - Areálové rozvody NN'!$126:$126</definedName>
    <definedName name="_xlnm.Print_Titles" localSheetId="16">'Seznam figur'!$9:$9</definedName>
  </definedNames>
  <calcPr fullCalcOnLoad="1"/>
</workbook>
</file>

<file path=xl/sharedStrings.xml><?xml version="1.0" encoding="utf-8"?>
<sst xmlns="http://schemas.openxmlformats.org/spreadsheetml/2006/main" count="52298" uniqueCount="6655">
  <si>
    <t>Export Komplet</t>
  </si>
  <si>
    <t/>
  </si>
  <si>
    <t>2.0</t>
  </si>
  <si>
    <t>ZAMOK</t>
  </si>
  <si>
    <t>False</t>
  </si>
  <si>
    <t>{1d2f14c3-0f41-4b2d-849a-9cd466d8fe70}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</si>
  <si>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</si>
  <si>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</si>
  <si>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</si>
  <si>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</si>
  <si>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</si>
  <si>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</si>
  <si>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</si>
  <si>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</si>
  <si>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210103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</si>
  <si>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</si>
  <si>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</si>
  <si>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Centrum odborného vzdělávání Volanovská, Trutnov</t>
  </si>
  <si>
    <t>KSO:</t>
  </si>
  <si>
    <t>CC-CZ:</t>
  </si>
  <si>
    <t>Místo:</t>
  </si>
  <si>
    <t>Trutnov</t>
  </si>
  <si>
    <t>Datum:</t>
  </si>
  <si>
    <t>23. 3. 2022</t>
  </si>
  <si>
    <t>Zadavatel:</t>
  </si>
  <si>
    <t>IČ:</t>
  </si>
  <si>
    <t>Královehradecký kraj, Hrade Králové</t>
  </si>
  <si>
    <t>DIČ:</t>
  </si>
  <si>
    <t>Uchazeč:</t>
  </si>
  <si>
    <t>Vyplň údaj</t>
  </si>
  <si>
    <t>Projektant:</t>
  </si>
  <si>
    <t>ATIP a.s. Trutnov</t>
  </si>
  <si>
    <t>True</t>
  </si>
  <si>
    <t>Zpracovatel:</t>
  </si>
  <si>
    <t>Ing. Lenka Kasperová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</si>
  <si>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</si>
  <si>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
Pokud není uvedeno jinak byly jednotlivé výměry měřeny z projektové dokumentace elektronicky.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</si>
  <si>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</si>
  <si>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</si>
  <si>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</si>
  <si>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</si>
  <si>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</si>
  <si>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</si>
  <si>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</si>
  <si>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</si>
  <si>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</si>
  <si>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</si>
  <si>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</si>
  <si>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</si>
  <si>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</si>
  <si>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</si>
  <si>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</si>
  <si>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</si>
  <si>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</si>
  <si>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</si>
  <si>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</si>
  <si>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</si>
  <si>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</si>
  <si>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</si>
  <si>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</si>
  <si>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</si>
  <si>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</si>
  <si>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</si>
  <si>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</si>
  <si>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</si>
  <si>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</si>
  <si>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</si>
  <si>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</si>
  <si>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</si>
  <si>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</si>
  <si>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</si>
  <si>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</si>
  <si>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</si>
  <si>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</si>
  <si>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</si>
  <si>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</si>
  <si>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</si>
  <si>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</si>
  <si>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</si>
  <si>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</si>
  <si>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</si>
  <si>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</si>
  <si>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1.etapa</t>
  </si>
  <si>
    <t>STA</t>
  </si>
  <si>
    <t>1</t>
  </si>
  <si>
    <t>{d1a2a0b2-793e-40cf-9457-e5327f176bd6}</t>
  </si>
  <si>
    <t>2</t>
  </si>
  <si>
    <t>/</t>
  </si>
  <si>
    <t>01-000</t>
  </si>
  <si>
    <t>Vedlejší a ostatní náklady</t>
  </si>
  <si>
    <t>Soupis</t>
  </si>
  <si>
    <t>{6a0c694a-4efd-4f35-9291-f1d7f0f9e45e}</t>
  </si>
  <si>
    <t>01-001</t>
  </si>
  <si>
    <t>Bourací práce</t>
  </si>
  <si>
    <t>{5a13d428-ff8d-449d-b9a0-ea57e2ad52de}</t>
  </si>
  <si>
    <t>01-002</t>
  </si>
  <si>
    <t>Stavební část</t>
  </si>
  <si>
    <t>{34647053-4d9f-4407-a2a1-bf7d8d2963fb}</t>
  </si>
  <si>
    <t>01-003</t>
  </si>
  <si>
    <t>Interiér</t>
  </si>
  <si>
    <t>{e6ee0900-32cc-405d-b430-a1b0a6c160e2}</t>
  </si>
  <si>
    <t>01-004</t>
  </si>
  <si>
    <t>Zdravotní technika</t>
  </si>
  <si>
    <t>{f608ba74-c986-4181-97ec-9aede81739e2}</t>
  </si>
  <si>
    <t>01-004a</t>
  </si>
  <si>
    <t>Vnitřní kanalizace</t>
  </si>
  <si>
    <t>3</t>
  </si>
  <si>
    <t>{7a20408f-44f1-43a7-913f-5ed966db760f}</t>
  </si>
  <si>
    <t>01-004b</t>
  </si>
  <si>
    <t>Vnitřní vodovod</t>
  </si>
  <si>
    <t>{1ac58102-5bae-4c7b-b9f4-6c66354a629f}</t>
  </si>
  <si>
    <t>01-005</t>
  </si>
  <si>
    <t>Ústřední vytápění</t>
  </si>
  <si>
    <t>{3ac7bbfc-2d79-47b6-9568-87fdfd9780ea}</t>
  </si>
  <si>
    <t>01-006</t>
  </si>
  <si>
    <t>Vzduchotechnika</t>
  </si>
  <si>
    <t>{719d9087-aaf1-4cb2-9f52-dc8a47f87ef1}</t>
  </si>
  <si>
    <t>01-007</t>
  </si>
  <si>
    <t>Silnoproudé rozvody</t>
  </si>
  <si>
    <t>{e54bc60d-171d-4137-a425-1b8ea04d1bd4}</t>
  </si>
  <si>
    <t>01-008</t>
  </si>
  <si>
    <t>Slaboproudé rozvody</t>
  </si>
  <si>
    <t>{29e0b6cf-5179-4b6b-99c3-e827e0535dcb}</t>
  </si>
  <si>
    <t>01-009</t>
  </si>
  <si>
    <t>Měření a regulace</t>
  </si>
  <si>
    <t>{5136a169-53d0-4cc1-b5f0-5da952d6d988}</t>
  </si>
  <si>
    <t>01-010</t>
  </si>
  <si>
    <t>Plyn</t>
  </si>
  <si>
    <t>{09f591a9-215c-43e2-a652-ef67062e2f90}</t>
  </si>
  <si>
    <t>01-011</t>
  </si>
  <si>
    <t>Venkovní úpravy</t>
  </si>
  <si>
    <t>{97a8a603-39bf-4b44-8e3c-6b4b5e48bb99}</t>
  </si>
  <si>
    <t>01-012</t>
  </si>
  <si>
    <t>Venkovní kanalizace</t>
  </si>
  <si>
    <t>{c222e69f-c01a-4ff4-8340-a7e743e83e02}</t>
  </si>
  <si>
    <t>01-013</t>
  </si>
  <si>
    <t>Areálové rozvody NN</t>
  </si>
  <si>
    <t>{17345af3-192a-44d1-9aa7-1b061d3032db}</t>
  </si>
  <si>
    <t>KRYCÍ LIST SOUPISU PRACÍ</t>
  </si>
  <si>
    <t>Objekt:</t>
  </si>
  <si>
    <t>01 - 1.etapa</t>
  </si>
  <si>
    <t>Soupis:</t>
  </si>
  <si>
    <t>01-000 -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</si>
  <si>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</si>
  <si>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</si>
  <si>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</si>
  <si>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</si>
  <si>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</si>
  <si>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</si>
  <si>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</si>
  <si>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</si>
  <si>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</si>
  <si>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</si>
  <si>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</si>
  <si>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</si>
  <si>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</si>
  <si>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</si>
  <si>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</si>
  <si>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</si>
  <si>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</si>
  <si>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</si>
  <si>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</si>
  <si>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</si>
  <si>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</si>
  <si>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</si>
  <si>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</si>
  <si>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</si>
  <si>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</si>
  <si>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</si>
  <si>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</si>
  <si>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</si>
  <si>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</si>
  <si>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011002000</t>
  </si>
  <si>
    <t>Průzkumné práce</t>
  </si>
  <si>
    <t>kpl</t>
  </si>
  <si>
    <t>CS ÚRS 2022 01</t>
  </si>
  <si>
    <t>1024</t>
  </si>
  <si>
    <t>1033619415</t>
  </si>
  <si>
    <t>P</t>
  </si>
  <si>
    <t xml:space="preserve">Poznámka k položce:
Položka zharnuje zejména
- náklady na odkrytí nepřístupných konstrukcí 
- náklady na posouzení stavu v době přípravy stavby nepřístupných konstrukcí 
- náklady na zjištění tras rozvodů a technologií po odkrytí nepřístupných konstrukcí apod.
</t>
  </si>
  <si>
    <t>012002000</t>
  </si>
  <si>
    <t>Geodetické práce</t>
  </si>
  <si>
    <t>-877939540</t>
  </si>
  <si>
    <t>Poznámka k položce:
Položka zahrnuje náklady na potřebné geodetické práce před výstavbou, v průběhu a po dokončení (vytýčení inž. sítí, zaměření skutečného stavu apod.)</t>
  </si>
  <si>
    <t>013254000</t>
  </si>
  <si>
    <t>Dokumentace skutečného provedení stavby</t>
  </si>
  <si>
    <t>-1321510353</t>
  </si>
  <si>
    <t>VRN3</t>
  </si>
  <si>
    <t>Zařízení staveniště</t>
  </si>
  <si>
    <t>4</t>
  </si>
  <si>
    <t>030001000</t>
  </si>
  <si>
    <t>1081806096</t>
  </si>
  <si>
    <t>Poznámka k položce:
Položka zahrnuje náklady na potřebné zařízení staveniště (stavební buňky, oplocení, mobilní WC, informační tabule apod.)</t>
  </si>
  <si>
    <t>VRN7</t>
  </si>
  <si>
    <t>Provozní vlivy</t>
  </si>
  <si>
    <t>070001000</t>
  </si>
  <si>
    <t>-544210461</t>
  </si>
  <si>
    <t xml:space="preserve">Poznámka k položce:
Položka zhrnuje zejména:
- náklady na zajištění provozu školy v prostorech 2. etapy výstavby - provozní opatření jako oplocení, ohrazení, přemostění, organizační a ochranná opatření 
- náklady na zajištění provozu školy v prostorech 2. etapy výstavby - technologická opatření - přesun serverů a aktivních prvků strukturované kabeláže podle zadání uživatele, dočasná přepojení a připojení elektroinstalací a ostatních technologií stavby 
- ochrana konstrukcí a povrchů v prostorech 2. etapy výstavby - zakrývání, čištění apod. 
</t>
  </si>
  <si>
    <t>odvoz1</t>
  </si>
  <si>
    <t>51,362</t>
  </si>
  <si>
    <t>odvoz2</t>
  </si>
  <si>
    <t>12,841</t>
  </si>
  <si>
    <t>P01</t>
  </si>
  <si>
    <t>m2</t>
  </si>
  <si>
    <t>12,74</t>
  </si>
  <si>
    <t>P02</t>
  </si>
  <si>
    <t>36,75</t>
  </si>
  <si>
    <t>P03</t>
  </si>
  <si>
    <t>63,05</t>
  </si>
  <si>
    <t>P04</t>
  </si>
  <si>
    <t>29,95</t>
  </si>
  <si>
    <t>P05</t>
  </si>
  <si>
    <t>3,85</t>
  </si>
  <si>
    <t>P06</t>
  </si>
  <si>
    <t>7,7</t>
  </si>
  <si>
    <t>P100</t>
  </si>
  <si>
    <t>59,34</t>
  </si>
  <si>
    <t>01-001 - Bourací práce</t>
  </si>
  <si>
    <t>P101</t>
  </si>
  <si>
    <t>74,81</t>
  </si>
  <si>
    <t>P102</t>
  </si>
  <si>
    <t>12,366</t>
  </si>
  <si>
    <t>P103</t>
  </si>
  <si>
    <t>61,635</t>
  </si>
  <si>
    <t>P104</t>
  </si>
  <si>
    <t>85,35</t>
  </si>
  <si>
    <t>P105</t>
  </si>
  <si>
    <t>4,8</t>
  </si>
  <si>
    <t>P106</t>
  </si>
  <si>
    <t>7,41</t>
  </si>
  <si>
    <t>P107</t>
  </si>
  <si>
    <t>18,19</t>
  </si>
  <si>
    <t>P108</t>
  </si>
  <si>
    <t>47,82</t>
  </si>
  <si>
    <t>P110</t>
  </si>
  <si>
    <t>6,51</t>
  </si>
  <si>
    <t>P202</t>
  </si>
  <si>
    <t>159,985</t>
  </si>
  <si>
    <t>P203</t>
  </si>
  <si>
    <t>15,4</t>
  </si>
  <si>
    <t>P204</t>
  </si>
  <si>
    <t>12,275</t>
  </si>
  <si>
    <t>P205</t>
  </si>
  <si>
    <t>86,78</t>
  </si>
  <si>
    <t>P206</t>
  </si>
  <si>
    <t>57,86</t>
  </si>
  <si>
    <t>P302</t>
  </si>
  <si>
    <t>160,97</t>
  </si>
  <si>
    <t>P303</t>
  </si>
  <si>
    <t>P304</t>
  </si>
  <si>
    <t>11,37</t>
  </si>
  <si>
    <t>P305</t>
  </si>
  <si>
    <t>56,11</t>
  </si>
  <si>
    <t>P306</t>
  </si>
  <si>
    <t>63,7</t>
  </si>
  <si>
    <t>P308</t>
  </si>
  <si>
    <t>29,9</t>
  </si>
  <si>
    <t>P402</t>
  </si>
  <si>
    <t>53,68</t>
  </si>
  <si>
    <t>P403</t>
  </si>
  <si>
    <t>15,12</t>
  </si>
  <si>
    <t>P404</t>
  </si>
  <si>
    <t>49,81</t>
  </si>
  <si>
    <t>P405</t>
  </si>
  <si>
    <t>64,93</t>
  </si>
  <si>
    <t>P406</t>
  </si>
  <si>
    <t>5,75</t>
  </si>
  <si>
    <t>výkop</t>
  </si>
  <si>
    <t>64,203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</si>
  <si>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</si>
  <si>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</si>
  <si>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</si>
  <si>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</si>
  <si>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</si>
  <si>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</si>
  <si>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</si>
  <si>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</si>
  <si>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</si>
  <si>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</si>
  <si>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</si>
  <si>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</si>
  <si>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</si>
  <si>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</si>
  <si>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</si>
  <si>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>HSV</t>
  </si>
  <si>
    <t>Práce a dodávky HSV</t>
  </si>
  <si>
    <t>Zemní práce</t>
  </si>
  <si>
    <t>139751101</t>
  </si>
  <si>
    <t>Vykopávky v uzavřených prostorech v hornině třídy těžitelnosti I skupiny 1 až 3 ručně</t>
  </si>
  <si>
    <t>m3</t>
  </si>
  <si>
    <t>948990559</t>
  </si>
  <si>
    <t>VV</t>
  </si>
  <si>
    <t>P01*0,566</t>
  </si>
  <si>
    <t>P02*0,542</t>
  </si>
  <si>
    <t>P03*0,588</t>
  </si>
  <si>
    <t>Součet</t>
  </si>
  <si>
    <t>"80% těžitelnost I skupina 1 až 3"  0,8*výkop</t>
  </si>
  <si>
    <t>139752101</t>
  </si>
  <si>
    <t>Vykopávky v uzavřených prostorech v hornině třídy těžitelnosti II skupiny 4 až 5 ručně</t>
  </si>
  <si>
    <t>-718549561</t>
  </si>
  <si>
    <t>"20% těžitelnost II skupina 4"  0,2*výkop</t>
  </si>
  <si>
    <t>162751116</t>
  </si>
  <si>
    <t>Vodorovné přemístění přes 8 000 do 9000 m výkopku/sypaniny z horniny třídy těžitelnosti I skupiny 1 až 3</t>
  </si>
  <si>
    <t>-1930473234</t>
  </si>
  <si>
    <t>výkop*0,8</t>
  </si>
  <si>
    <t>162751136</t>
  </si>
  <si>
    <t>Vodorovné přemístění přes 8 000 do 9000 m výkopku/sypaniny z horniny třídy těžitelnosti II skupiny 4 a 5</t>
  </si>
  <si>
    <t>-169890613</t>
  </si>
  <si>
    <t>výkop*0,2</t>
  </si>
  <si>
    <t>171201221</t>
  </si>
  <si>
    <t>Poplatek za uložení na skládce (skládkovné) zeminy a kamení kód odpadu 17 05 04</t>
  </si>
  <si>
    <t>t</t>
  </si>
  <si>
    <t>1542063380</t>
  </si>
  <si>
    <t>(odvoz1+odvoz2)*1,8</t>
  </si>
  <si>
    <t>6</t>
  </si>
  <si>
    <t>171251201</t>
  </si>
  <si>
    <t>Uložení sypaniny na skládky nebo meziskládky</t>
  </si>
  <si>
    <t>-1110211882</t>
  </si>
  <si>
    <t>odvoz1+odvoz2</t>
  </si>
  <si>
    <t>9</t>
  </si>
  <si>
    <t>Ostatní konstrukce a práce, bourání</t>
  </si>
  <si>
    <t>7</t>
  </si>
  <si>
    <t>961044111</t>
  </si>
  <si>
    <t>Bourání základů z betonu prostého</t>
  </si>
  <si>
    <t>2072696251</t>
  </si>
  <si>
    <t>1,7*0,5*0,9</t>
  </si>
  <si>
    <t>8</t>
  </si>
  <si>
    <t>962031132</t>
  </si>
  <si>
    <t>Bourání příček z cihel pálených na MVC tl do 100 mm</t>
  </si>
  <si>
    <t>1967659127</t>
  </si>
  <si>
    <t>"1.PP"</t>
  </si>
  <si>
    <t>5,9*2,4</t>
  </si>
  <si>
    <t>2,7*2,4</t>
  </si>
  <si>
    <t>1,9*2,4</t>
  </si>
  <si>
    <t>"1.NP"</t>
  </si>
  <si>
    <t>(5,3+1,8+2,8+1,8)*3,4</t>
  </si>
  <si>
    <t>2*2,95</t>
  </si>
  <si>
    <t>1,9*3,4</t>
  </si>
  <si>
    <t>"2.NP"</t>
  </si>
  <si>
    <t>(4,4+4*1,1+1,7)*3,1</t>
  </si>
  <si>
    <t>8,7*3,1</t>
  </si>
  <si>
    <t>3,1*3,1</t>
  </si>
  <si>
    <t>"3.NP"</t>
  </si>
  <si>
    <t>(4,1+3*1,85+1)*2,9</t>
  </si>
  <si>
    <t>(1,1+3,2+5,5+1,6+1,1+2*1,5+1)*2,6</t>
  </si>
  <si>
    <t>2,1*2,9</t>
  </si>
  <si>
    <t>"4.NP"</t>
  </si>
  <si>
    <t>(3,1+0,9+2*1,8)*2,7</t>
  </si>
  <si>
    <t>(2,2+1,1)*2,7</t>
  </si>
  <si>
    <t>(4+1,25+11,4)*2,7</t>
  </si>
  <si>
    <t>4,6*2,7</t>
  </si>
  <si>
    <t>(1,1+1)*2,7</t>
  </si>
  <si>
    <t>32</t>
  </si>
  <si>
    <t>962031133</t>
  </si>
  <si>
    <t>Bourání příček z cihel pálených na MVC tl do 150 mm</t>
  </si>
  <si>
    <t>-1094272707</t>
  </si>
  <si>
    <t>1,3*3,4</t>
  </si>
  <si>
    <t>1,1*3,4</t>
  </si>
  <si>
    <t>(1,2+1,5)*3,4</t>
  </si>
  <si>
    <t>(1,9+0,95)*3,4</t>
  </si>
  <si>
    <t>2*2*2</t>
  </si>
  <si>
    <t>3,8*2,95</t>
  </si>
  <si>
    <t>4,4*3,15</t>
  </si>
  <si>
    <t>3,8*3,15</t>
  </si>
  <si>
    <t>1,8*2,7</t>
  </si>
  <si>
    <t>2,4*2,7</t>
  </si>
  <si>
    <t>3,2*2,7</t>
  </si>
  <si>
    <t>9,2</t>
  </si>
  <si>
    <t>10</t>
  </si>
  <si>
    <t>962032231</t>
  </si>
  <si>
    <t>Bourání zdiva z cihel pálených nebo vápenopískových na MV nebo MVC přes 1 m3</t>
  </si>
  <si>
    <t>-1904746841</t>
  </si>
  <si>
    <t>1,85*0,4*2,4</t>
  </si>
  <si>
    <t>1,71*0,32*3,4</t>
  </si>
  <si>
    <t>3*3,4*0,2</t>
  </si>
  <si>
    <t>(2,5+1,5)*3,4*0,2</t>
  </si>
  <si>
    <t>1,1*2,95*0,5</t>
  </si>
  <si>
    <t>1,05*2,1*0,35</t>
  </si>
  <si>
    <t>1,3*0,33*3,1</t>
  </si>
  <si>
    <t>5,3*3,1*0,18</t>
  </si>
  <si>
    <t>(5,8+0,85)*3,1*0,17</t>
  </si>
  <si>
    <t>1,1*3,15*0,53</t>
  </si>
  <si>
    <t>1,35*2,9*0,2</t>
  </si>
  <si>
    <t>1,5*0,38*2,9</t>
  </si>
  <si>
    <t>(5,8+0,85)*2,9*0,17</t>
  </si>
  <si>
    <t>5,2*2,9*0,18</t>
  </si>
  <si>
    <t>3*2,9*0,2</t>
  </si>
  <si>
    <t>6,5*2,6</t>
  </si>
  <si>
    <t>1,2*0,5*2,6</t>
  </si>
  <si>
    <t>(2,8+0,65)*2,6*0,2</t>
  </si>
  <si>
    <t>6,5*2,6*0,15</t>
  </si>
  <si>
    <t>1,4*2,7*0,17</t>
  </si>
  <si>
    <t>(5,8+0,9)*2,7*0,18</t>
  </si>
  <si>
    <t>1,48*0,35*2,7</t>
  </si>
  <si>
    <t>5,8</t>
  </si>
  <si>
    <t>11</t>
  </si>
  <si>
    <t>962081141</t>
  </si>
  <si>
    <t>Bourání příček ze skleněných tvárnic tl do 150 mm</t>
  </si>
  <si>
    <t>-2133361392</t>
  </si>
  <si>
    <t>1,6*0,35</t>
  </si>
  <si>
    <t>12</t>
  </si>
  <si>
    <t>963012510</t>
  </si>
  <si>
    <t>Bourání stropů z ŽB desek š do 300 mm tl do 140 mm</t>
  </si>
  <si>
    <t>2145224066</t>
  </si>
  <si>
    <t>P06*0,1</t>
  </si>
  <si>
    <t>"pro přístavbu výtahu dle skladby S103"</t>
  </si>
  <si>
    <t>5,4*3*0,15</t>
  </si>
  <si>
    <t>13</t>
  </si>
  <si>
    <t>963031432</t>
  </si>
  <si>
    <t>Bourání cihelných kleneb na MV nebo MVC tl do 150 mm</t>
  </si>
  <si>
    <t>-863528679</t>
  </si>
  <si>
    <t>"SO 01A"</t>
  </si>
  <si>
    <t>1,6*1,1</t>
  </si>
  <si>
    <t>14</t>
  </si>
  <si>
    <t>963042819</t>
  </si>
  <si>
    <t>Bourání schodišťových stupňů betonových zhotovených na místě</t>
  </si>
  <si>
    <t>m</t>
  </si>
  <si>
    <t>-217330677</t>
  </si>
  <si>
    <t>3*1,5</t>
  </si>
  <si>
    <t>965042141</t>
  </si>
  <si>
    <t>Bourání podkladů pod dlažby nebo mazanin betonových nebo z litého asfaltu tl do 100 mm pl přes 4 m2</t>
  </si>
  <si>
    <t>1857019052</t>
  </si>
  <si>
    <t>P01*0,04</t>
  </si>
  <si>
    <t>P02*0,08+P02*0,1</t>
  </si>
  <si>
    <t>P03*0,06+P03*0,1</t>
  </si>
  <si>
    <t>P04*0,08</t>
  </si>
  <si>
    <t>P103*0,08</t>
  </si>
  <si>
    <t>P105*0,08</t>
  </si>
  <si>
    <t>P104*0,08</t>
  </si>
  <si>
    <t>P106*0,06</t>
  </si>
  <si>
    <t>P107*0,06+P107*0,09</t>
  </si>
  <si>
    <t>P110*0,08</t>
  </si>
  <si>
    <t>P203*0,09</t>
  </si>
  <si>
    <t>P303*0,09</t>
  </si>
  <si>
    <t>P403*0,09</t>
  </si>
  <si>
    <t>"spádová vrstva na střeše dle skladby S101"</t>
  </si>
  <si>
    <t>4*4,9*0,1</t>
  </si>
  <si>
    <t>16</t>
  </si>
  <si>
    <t>965042241</t>
  </si>
  <si>
    <t>Bourání podkladů pod dlažby nebo mazanin betonových nebo z litého asfaltu tl přes 100 mm pl přes 4 m2</t>
  </si>
  <si>
    <t>735497611</t>
  </si>
  <si>
    <t>P01*0,12</t>
  </si>
  <si>
    <t>P04*0,12</t>
  </si>
  <si>
    <t>P06*0,15</t>
  </si>
  <si>
    <t>P100*0,11</t>
  </si>
  <si>
    <t>P102*0,11</t>
  </si>
  <si>
    <t>P101*0,11</t>
  </si>
  <si>
    <t>P104*0,12</t>
  </si>
  <si>
    <t>17</t>
  </si>
  <si>
    <t>965045113</t>
  </si>
  <si>
    <t>Bourání potěrů cementových nebo pískocementových tl do 50 mm pl přes 4 m2</t>
  </si>
  <si>
    <t>-2022115744</t>
  </si>
  <si>
    <t>P402+P404+P406</t>
  </si>
  <si>
    <t>18</t>
  </si>
  <si>
    <t>965081213</t>
  </si>
  <si>
    <t>Bourání podlah z dlaždic keramických nebo xylolitových tl do 10 mm plochy přes 1 m2</t>
  </si>
  <si>
    <t>842064952</t>
  </si>
  <si>
    <t>P02+P05</t>
  </si>
  <si>
    <t>P100+P104+P106+P107+P108+P102</t>
  </si>
  <si>
    <t>P203+P204</t>
  </si>
  <si>
    <t>P303+P304</t>
  </si>
  <si>
    <t>P403+P406</t>
  </si>
  <si>
    <t>19</t>
  </si>
  <si>
    <t>965081413</t>
  </si>
  <si>
    <t>Bourání podlah litých xylolitových plochy přes 1 m2</t>
  </si>
  <si>
    <t>-1014775277</t>
  </si>
  <si>
    <t>P205+P206</t>
  </si>
  <si>
    <t>P305+P306+P308</t>
  </si>
  <si>
    <t>20</t>
  </si>
  <si>
    <t>965082923</t>
  </si>
  <si>
    <t>Odstranění násypů pod podlahami tl do 100 mm pl přes 2 m2</t>
  </si>
  <si>
    <t>-1505897699</t>
  </si>
  <si>
    <t>P100*0,08</t>
  </si>
  <si>
    <t>P101*0,08</t>
  </si>
  <si>
    <t>P102*0,05</t>
  </si>
  <si>
    <t>P103*0,095</t>
  </si>
  <si>
    <t>P104*0,095</t>
  </si>
  <si>
    <t>P105*0,095</t>
  </si>
  <si>
    <t>P110*0,095</t>
  </si>
  <si>
    <t>712331801R</t>
  </si>
  <si>
    <t>Odstranění podkladních pásů  pod podlahou na sucho</t>
  </si>
  <si>
    <t>-611400765</t>
  </si>
  <si>
    <t>P303+P306+P308</t>
  </si>
  <si>
    <t>P403+P402+P404+P403</t>
  </si>
  <si>
    <t>22</t>
  </si>
  <si>
    <t>965083112</t>
  </si>
  <si>
    <t>Odstranění násypů pod podlahami mezi trámy tl do 100 mm pl přes 2 m2</t>
  </si>
  <si>
    <t>875140777</t>
  </si>
  <si>
    <t>P302*0,08</t>
  </si>
  <si>
    <t>23</t>
  </si>
  <si>
    <t>965083122</t>
  </si>
  <si>
    <t>Odstranění násypů pod podlahami mezi trámy tl do 200 mm pl přes 2 m2</t>
  </si>
  <si>
    <t>431678241</t>
  </si>
  <si>
    <t>P202*0,12</t>
  </si>
  <si>
    <t>P405*0,13</t>
  </si>
  <si>
    <t>24</t>
  </si>
  <si>
    <t>966080105</t>
  </si>
  <si>
    <t>Bourání kontaktního zateplení z polystyrenových desek tl přes 120 do 180 mm</t>
  </si>
  <si>
    <t>1377512124</t>
  </si>
  <si>
    <t>5,81*3,2</t>
  </si>
  <si>
    <t>2,8*3,4</t>
  </si>
  <si>
    <t>3*2,5*3,4</t>
  </si>
  <si>
    <t>25</t>
  </si>
  <si>
    <t>967031132</t>
  </si>
  <si>
    <t>Přisekání rovných ostění v cihelném zdivu na MV nebo MVC</t>
  </si>
  <si>
    <t>-919220507</t>
  </si>
  <si>
    <t>6*2*2*0,5</t>
  </si>
  <si>
    <t>3*2*2*0,35</t>
  </si>
  <si>
    <t>2*2*2*0,35</t>
  </si>
  <si>
    <t>2*2,2*0,5</t>
  </si>
  <si>
    <t>3*2*2,1*0,35</t>
  </si>
  <si>
    <t>4*2*2,2*0,3</t>
  </si>
  <si>
    <t>26</t>
  </si>
  <si>
    <t>968062354</t>
  </si>
  <si>
    <t>Vybourání dřevěných rámů oken dvojitých včetně křídel pl do 1 m2</t>
  </si>
  <si>
    <t>33417397</t>
  </si>
  <si>
    <t>2*0,9*0,5</t>
  </si>
  <si>
    <t>0,9*0,9</t>
  </si>
  <si>
    <t>0,95*0,95</t>
  </si>
  <si>
    <t>2*0,85*0,9</t>
  </si>
  <si>
    <t>0,6*0,63</t>
  </si>
  <si>
    <t>1,305*2,25</t>
  </si>
  <si>
    <t>27</t>
  </si>
  <si>
    <t>968072455</t>
  </si>
  <si>
    <t>Vybourání kovových dveřních zárubní pl do 2 m2</t>
  </si>
  <si>
    <t>1597590174</t>
  </si>
  <si>
    <t>0,8*2*8</t>
  </si>
  <si>
    <t>0,9*2</t>
  </si>
  <si>
    <t>2*0,9*2</t>
  </si>
  <si>
    <t>11*0,8*2</t>
  </si>
  <si>
    <t>8*0,6*2</t>
  </si>
  <si>
    <t>9*0,8*2</t>
  </si>
  <si>
    <t>8*0,8*2</t>
  </si>
  <si>
    <t>9*0,6*2</t>
  </si>
  <si>
    <t>28</t>
  </si>
  <si>
    <t>968072456</t>
  </si>
  <si>
    <t>Vybourání kovových dveřních zárubní pl přes 2 m2</t>
  </si>
  <si>
    <t>666399823</t>
  </si>
  <si>
    <t>2*1,1*2</t>
  </si>
  <si>
    <t>1,45*2</t>
  </si>
  <si>
    <t>29</t>
  </si>
  <si>
    <t>971033561r</t>
  </si>
  <si>
    <t xml:space="preserve">Vybourání otvorů ve zdivu cihelném </t>
  </si>
  <si>
    <t>-2023582415</t>
  </si>
  <si>
    <t>1,3*2,25*0,45</t>
  </si>
  <si>
    <t>1*0,88*0,45</t>
  </si>
  <si>
    <t>(1*2,25-0,6*0,63)*0,35</t>
  </si>
  <si>
    <t>1*2,1*0,5*2</t>
  </si>
  <si>
    <t>1*2,1*0,52</t>
  </si>
  <si>
    <t>1*2,1*0,35</t>
  </si>
  <si>
    <t>0,3*0,15*0,4</t>
  </si>
  <si>
    <t>0,25*2,25*0,53</t>
  </si>
  <si>
    <t>1,63*2,1*0,3</t>
  </si>
  <si>
    <t>0,405*2,35*0,37</t>
  </si>
  <si>
    <t>1*2,1*0,37</t>
  </si>
  <si>
    <t>1*2,2*0,2</t>
  </si>
  <si>
    <t>0,7*2,1*0,34</t>
  </si>
  <si>
    <t>0,305*2,1*0,37</t>
  </si>
  <si>
    <t>0,225*2,25*0,5</t>
  </si>
  <si>
    <t>0,245*2,25*0,5</t>
  </si>
  <si>
    <t>1,4*2,3*0,43</t>
  </si>
  <si>
    <t>0,8*2,15*0,33</t>
  </si>
  <si>
    <t>0,9*2,1*0,215</t>
  </si>
  <si>
    <t>0,6*2,15*0,33</t>
  </si>
  <si>
    <t>1*2,1*0,358</t>
  </si>
  <si>
    <t>0,49*2,15*0,35</t>
  </si>
  <si>
    <t>1,5</t>
  </si>
  <si>
    <t>30</t>
  </si>
  <si>
    <t>972033661</t>
  </si>
  <si>
    <t>Vybourání otvorů v klenbách z cihel pl do 4 m2 tl do 300 mm</t>
  </si>
  <si>
    <t>1164751716</t>
  </si>
  <si>
    <t>1,6*1,1*0,25</t>
  </si>
  <si>
    <t>31</t>
  </si>
  <si>
    <t>978011191</t>
  </si>
  <si>
    <t>Otlučení (osekání) vnitřní vápenné nebo vápenocementové omítky stropů v rozsahu přes 50 do 100 %</t>
  </si>
  <si>
    <t>-1390626520</t>
  </si>
  <si>
    <t>(15,4+9,3+2,7+18+8,8+13,3+19+18,7+17,5)*1,2</t>
  </si>
  <si>
    <t>8,7+16,4</t>
  </si>
  <si>
    <t>5,3*2,9</t>
  </si>
  <si>
    <t>5,5*2,9</t>
  </si>
  <si>
    <t>5,6*2,9</t>
  </si>
  <si>
    <t>10,2*3,1</t>
  </si>
  <si>
    <t>5,3*13</t>
  </si>
  <si>
    <t>5,6*2,4</t>
  </si>
  <si>
    <t>4,6*9,5+3,1*1,2</t>
  </si>
  <si>
    <t>5,4*2,9</t>
  </si>
  <si>
    <t>39</t>
  </si>
  <si>
    <t>978013191</t>
  </si>
  <si>
    <t>Otlučení (osekání) vnitřní vápenné nebo vápenocementové omítky stěn v rozsahu přes 50 do 100 %</t>
  </si>
  <si>
    <t>1101050681</t>
  </si>
  <si>
    <t>(1,72+8,9)*2*2,35</t>
  </si>
  <si>
    <t>(3,5+2,7)*2*2,35</t>
  </si>
  <si>
    <t>(4,4+5,9)*2*2,35</t>
  </si>
  <si>
    <t>(3,7+2,1)*2*2,35</t>
  </si>
  <si>
    <t>(6,9+2,52)*2*2,35</t>
  </si>
  <si>
    <t>(4,3+4,9)*2*2,35</t>
  </si>
  <si>
    <t>(3,7+4,9)*2*2,35</t>
  </si>
  <si>
    <t>(3,8+4,9)*2*2,35</t>
  </si>
  <si>
    <t>(5,2+2,5)*2*2,35</t>
  </si>
  <si>
    <t>(4,4+3)*2*2,7</t>
  </si>
  <si>
    <t>(12,5+8,2)*2*2,7</t>
  </si>
  <si>
    <t>(5,3+2,9)*2*1,4</t>
  </si>
  <si>
    <t>(5,7+7,5)*2*3,4</t>
  </si>
  <si>
    <t>(3,6+2,9)*2*3,4</t>
  </si>
  <si>
    <t>(16+4,9)*2*3,4</t>
  </si>
  <si>
    <t>(9,7+4,4)*2*1,4</t>
  </si>
  <si>
    <t>(8,5+3)*2*1,4</t>
  </si>
  <si>
    <t>(5,5+2,8)*2*1,1</t>
  </si>
  <si>
    <t>(7,4+5,7)*2*3,1</t>
  </si>
  <si>
    <t>(9,5+5,8)*2*3,1</t>
  </si>
  <si>
    <t>(5,3+16)*2*3,1</t>
  </si>
  <si>
    <t>(10,1+3,1)*2*3,1</t>
  </si>
  <si>
    <t>(5,6+2,9)*2*0,9</t>
  </si>
  <si>
    <t>(7,4+5,7)*2*2,9</t>
  </si>
  <si>
    <t>(16+5,6)*2*2,9</t>
  </si>
  <si>
    <t>(13,0+5,9)*2*2,9</t>
  </si>
  <si>
    <t>2*5,1*2,9</t>
  </si>
  <si>
    <t>(5,4+2,9)*2*0,7</t>
  </si>
  <si>
    <t>(7,5+5,7)*2*2,9</t>
  </si>
  <si>
    <t>(5,8+13)*2*2,9</t>
  </si>
  <si>
    <t>(5,3+13)*2*2,9</t>
  </si>
  <si>
    <t>(5,6+2,4)*2*2,9</t>
  </si>
  <si>
    <t>33</t>
  </si>
  <si>
    <t>978059541</t>
  </si>
  <si>
    <t>Odsekání a odebrání obkladů stěn z vnitřních obkládaček plochy přes 1 m2</t>
  </si>
  <si>
    <t>-887668417</t>
  </si>
  <si>
    <t>(5,3+2,8)*2*2</t>
  </si>
  <si>
    <t>(3,8-0,8+1,61+5,7+0,5+0,3+0,3)*2</t>
  </si>
  <si>
    <t>(2,3+1,1)*2*2</t>
  </si>
  <si>
    <t>(2*3+1,8)*2</t>
  </si>
  <si>
    <t>1,6*2</t>
  </si>
  <si>
    <t>(0,5+1,5+1,5+3,5+6,9)*2</t>
  </si>
  <si>
    <t>(5,5+2,9)*2*1,1</t>
  </si>
  <si>
    <t>1,2*1,3</t>
  </si>
  <si>
    <t>1,4*1,55</t>
  </si>
  <si>
    <t>0,95*1,55</t>
  </si>
  <si>
    <t>1,1*1,3</t>
  </si>
  <si>
    <t>0,6*0,8</t>
  </si>
  <si>
    <t>0,8*1,2</t>
  </si>
  <si>
    <t>1*1,2</t>
  </si>
  <si>
    <t>0,7*1,3</t>
  </si>
  <si>
    <t>(5,4+2,9)*2*2</t>
  </si>
  <si>
    <t>1,9</t>
  </si>
  <si>
    <t>34</t>
  </si>
  <si>
    <t>99001</t>
  </si>
  <si>
    <t>Vybourní ocelového schodiště 1.PP</t>
  </si>
  <si>
    <t>135140574</t>
  </si>
  <si>
    <t>35</t>
  </si>
  <si>
    <t>99002</t>
  </si>
  <si>
    <t>Provizorní zajištění ocleových nosníků při bourání klenby</t>
  </si>
  <si>
    <t>-979477740</t>
  </si>
  <si>
    <t>Poznámka k položce:
cena zahrnuje kopletní provedení dle popsiu na výkrese ST.03</t>
  </si>
  <si>
    <t>997</t>
  </si>
  <si>
    <t>Přesun sutě</t>
  </si>
  <si>
    <t>36</t>
  </si>
  <si>
    <t>997013114</t>
  </si>
  <si>
    <t>Vnitrostaveništní doprava suti a vybouraných hmot pro budovy v přes 12 do 15 m s použitím mechanizace</t>
  </si>
  <si>
    <t>1204309588</t>
  </si>
  <si>
    <t>37</t>
  </si>
  <si>
    <t>997013501</t>
  </si>
  <si>
    <t>Odvoz suti a vybouraných hmot na skládku nebo meziskládku do 1 km se složením</t>
  </si>
  <si>
    <t>-230199983</t>
  </si>
  <si>
    <t>38</t>
  </si>
  <si>
    <t>997013509</t>
  </si>
  <si>
    <t>Příplatek k odvozu suti a vybouraných hmot na skládku ZKD 1 km přes 1 km</t>
  </si>
  <si>
    <t>886550811</t>
  </si>
  <si>
    <t xml:space="preserve">Poznámka k položce:
skládka 9 km
</t>
  </si>
  <si>
    <t>763,152*8 'Přepočtené koeficientem množství</t>
  </si>
  <si>
    <t>997013603R</t>
  </si>
  <si>
    <t xml:space="preserve">Poplatek za uložení na skládce (skládkovné) stavebního odpadu </t>
  </si>
  <si>
    <t>-1434714253</t>
  </si>
  <si>
    <t>PSV</t>
  </si>
  <si>
    <t>Práce a dodávky PSV</t>
  </si>
  <si>
    <t>711</t>
  </si>
  <si>
    <t>Izolace proti vodě, vlhkosti a plynům</t>
  </si>
  <si>
    <t>40</t>
  </si>
  <si>
    <t>711131811</t>
  </si>
  <si>
    <t>Odstranění izolace proti zemní vlhkosti vodorovné</t>
  </si>
  <si>
    <t>1751923268</t>
  </si>
  <si>
    <t>P01+P02+P03+P04</t>
  </si>
  <si>
    <t>P106+P107</t>
  </si>
  <si>
    <t>712</t>
  </si>
  <si>
    <t>Povlakové krytiny</t>
  </si>
  <si>
    <t>41</t>
  </si>
  <si>
    <t>712340832</t>
  </si>
  <si>
    <t>Odstranění povlakové krytiny střech do 10° z pásů NAIP přitavených v plné ploše dvouvrstvé</t>
  </si>
  <si>
    <t>733040397</t>
  </si>
  <si>
    <t>"dle skladby S101"</t>
  </si>
  <si>
    <t>4*4,9</t>
  </si>
  <si>
    <t>"dle skladby S102"</t>
  </si>
  <si>
    <t>7*3,5</t>
  </si>
  <si>
    <t>"dle skladby S 103"</t>
  </si>
  <si>
    <t>5,4*3</t>
  </si>
  <si>
    <t>713</t>
  </si>
  <si>
    <t>Izolace tepelné</t>
  </si>
  <si>
    <t>42</t>
  </si>
  <si>
    <t>713120821</t>
  </si>
  <si>
    <t>Odstranění tepelné izolace podlah volně kladené z polystyrenu suchého tl do 100 mm</t>
  </si>
  <si>
    <t>1628860846</t>
  </si>
  <si>
    <t>43</t>
  </si>
  <si>
    <t>713140813</t>
  </si>
  <si>
    <t>Odstranění tepelné izolace střech nadstřešní volně kladené z vláknitých materiálů suchých tl přes 100 mm</t>
  </si>
  <si>
    <t>-1003414426</t>
  </si>
  <si>
    <t>762</t>
  </si>
  <si>
    <t>Konstrukce tesařské</t>
  </si>
  <si>
    <t>44</t>
  </si>
  <si>
    <t>762331813</t>
  </si>
  <si>
    <t>Demontáž vázaných kcí krovů z hranolů průřezové pl přes 224 do 288 cm2</t>
  </si>
  <si>
    <t>998380695</t>
  </si>
  <si>
    <t>45</t>
  </si>
  <si>
    <t>762341811</t>
  </si>
  <si>
    <t>Demontáž bednění střech z prken</t>
  </si>
  <si>
    <t>-124631973</t>
  </si>
  <si>
    <t>46</t>
  </si>
  <si>
    <t>762521811R</t>
  </si>
  <si>
    <t>Demontáž dřevěného roštu pod podlahou</t>
  </si>
  <si>
    <t>1687933499</t>
  </si>
  <si>
    <t>P103+P105</t>
  </si>
  <si>
    <t>47</t>
  </si>
  <si>
    <t>762522811</t>
  </si>
  <si>
    <t>Demontáž podlah s polštáři z prken tloušťky do 32 mm</t>
  </si>
  <si>
    <t>-1012035350</t>
  </si>
  <si>
    <t>48</t>
  </si>
  <si>
    <t>762526811</t>
  </si>
  <si>
    <t>Demontáž podlah z dřevotřísky, překližky, sololitu tloušťky do 20 mm bez polštářů</t>
  </si>
  <si>
    <t>-1280514141</t>
  </si>
  <si>
    <t>P302+P305+P306+P308</t>
  </si>
  <si>
    <t>49</t>
  </si>
  <si>
    <t>762811811</t>
  </si>
  <si>
    <t>Demontáž záklopů stropů z hrubých prken tl do 32 mm</t>
  </si>
  <si>
    <t>1813896838</t>
  </si>
  <si>
    <t>P302*2</t>
  </si>
  <si>
    <t>(P402+P404+P405+P406)*2</t>
  </si>
  <si>
    <t>50</t>
  </si>
  <si>
    <t>762822830</t>
  </si>
  <si>
    <t>Demontáž stropních trámů z hraněného řeziva průřezové pl přes 288 do 450 cm2</t>
  </si>
  <si>
    <t>-1519487791</t>
  </si>
  <si>
    <t>P202*2,5</t>
  </si>
  <si>
    <t>P302*2,5</t>
  </si>
  <si>
    <t>(P402+P404+P405+P406)*2,5</t>
  </si>
  <si>
    <t>51</t>
  </si>
  <si>
    <t>762841812</t>
  </si>
  <si>
    <t>Demontáž podbíjení obkladů stropů a střech sklonu do 60° z hrubých prken s omítkou</t>
  </si>
  <si>
    <t>-1929731418</t>
  </si>
  <si>
    <t>P402+P404+P405+P406</t>
  </si>
  <si>
    <t>763</t>
  </si>
  <si>
    <t>Konstrukce suché výstavby</t>
  </si>
  <si>
    <t>52</t>
  </si>
  <si>
    <t>763131821</t>
  </si>
  <si>
    <t>Demontáž SDK podhledu s dvouvrstvou nosnou kcí z ocelových profilů opláštění jednoduché</t>
  </si>
  <si>
    <t>752233928</t>
  </si>
  <si>
    <t>4,5*6,5</t>
  </si>
  <si>
    <t>7*6,5</t>
  </si>
  <si>
    <t>1,95*3,8</t>
  </si>
  <si>
    <t>4,5*4+4,5*2,4</t>
  </si>
  <si>
    <t>8,5*3,8</t>
  </si>
  <si>
    <t>4,6*6,5</t>
  </si>
  <si>
    <t>2*7,1*6,5</t>
  </si>
  <si>
    <t>6,5*1,6</t>
  </si>
  <si>
    <t>764</t>
  </si>
  <si>
    <t>Konstrukce klempířské</t>
  </si>
  <si>
    <t>53</t>
  </si>
  <si>
    <t>764002851</t>
  </si>
  <si>
    <t>Demontáž oplechování parapetů do suti</t>
  </si>
  <si>
    <t>-1864886819</t>
  </si>
  <si>
    <t>2*2+1,5+2*1,3+2*1</t>
  </si>
  <si>
    <t>54</t>
  </si>
  <si>
    <t>764002871</t>
  </si>
  <si>
    <t>Demontáž lemování zdí do suti</t>
  </si>
  <si>
    <t>1138217226</t>
  </si>
  <si>
    <t>3,3+2*4,8</t>
  </si>
  <si>
    <t>55</t>
  </si>
  <si>
    <t>764004803</t>
  </si>
  <si>
    <t>Demontáž podokapního žlabu k dalšímu použití</t>
  </si>
  <si>
    <t>1083340779</t>
  </si>
  <si>
    <t>"objekt A"  5,5</t>
  </si>
  <si>
    <t>766</t>
  </si>
  <si>
    <t>Konstrukce truhlářské</t>
  </si>
  <si>
    <t>56</t>
  </si>
  <si>
    <t>766211811</t>
  </si>
  <si>
    <t>Demontáž schodišťového madla</t>
  </si>
  <si>
    <t>1796770525</t>
  </si>
  <si>
    <t>21+3,8+5,5</t>
  </si>
  <si>
    <t>57</t>
  </si>
  <si>
    <t>766411821</t>
  </si>
  <si>
    <t>Demontáž truhlářského obložení stěn z palubek</t>
  </si>
  <si>
    <t>-1344123341</t>
  </si>
  <si>
    <t>(2*0,75+2,35+0,42)*2,15</t>
  </si>
  <si>
    <t>(0,47+4+8,4)*2,15</t>
  </si>
  <si>
    <t>(2*1,6+0,3+1,9)*1</t>
  </si>
  <si>
    <t>10,9*1</t>
  </si>
  <si>
    <t>58</t>
  </si>
  <si>
    <t>766411822</t>
  </si>
  <si>
    <t>Demontáž truhlářského obložení stěn podkladových roštů</t>
  </si>
  <si>
    <t>1428759246</t>
  </si>
  <si>
    <t>59</t>
  </si>
  <si>
    <t>766441821</t>
  </si>
  <si>
    <t>Demontáž parapetních desek dřevěných nebo plastových šířky do 300 mm délky do 2000 mm</t>
  </si>
  <si>
    <t>kus</t>
  </si>
  <si>
    <t>-893626268</t>
  </si>
  <si>
    <t>771</t>
  </si>
  <si>
    <t>Podlahy z dlaždic</t>
  </si>
  <si>
    <t>60</t>
  </si>
  <si>
    <t>771271812</t>
  </si>
  <si>
    <t>Demontáž obkladů stupnic z dlaždic keramických kladených do malty š přes 250 do 350 mm</t>
  </si>
  <si>
    <t>1619764468</t>
  </si>
  <si>
    <t>10*1,1</t>
  </si>
  <si>
    <t>"venkovní"  4*2,5</t>
  </si>
  <si>
    <t>61</t>
  </si>
  <si>
    <t>771271832</t>
  </si>
  <si>
    <t>Demontáž obkladů podstupnic z dlaždic keramických kladených do malty v do 250 mm</t>
  </si>
  <si>
    <t>-1086677947</t>
  </si>
  <si>
    <t>775</t>
  </si>
  <si>
    <t>Podlahy skládané</t>
  </si>
  <si>
    <t>62</t>
  </si>
  <si>
    <t>775511820</t>
  </si>
  <si>
    <t>Demontáž podlah vlysových lepených bez lišt do suti</t>
  </si>
  <si>
    <t>1781024657</t>
  </si>
  <si>
    <t>776</t>
  </si>
  <si>
    <t>Podlahy povlakové</t>
  </si>
  <si>
    <t>63</t>
  </si>
  <si>
    <t>776201811</t>
  </si>
  <si>
    <t>Demontáž lepených povlakových podlah bez podložky ručně</t>
  </si>
  <si>
    <t>-915764874</t>
  </si>
  <si>
    <t>P103+P105+P102+P101</t>
  </si>
  <si>
    <t>P202+P205+P206</t>
  </si>
  <si>
    <t>P302+P305+P306*2+P308*3</t>
  </si>
  <si>
    <t>P402+P404+P405</t>
  </si>
  <si>
    <t>64</t>
  </si>
  <si>
    <t>776301811</t>
  </si>
  <si>
    <t>Odstranění lepených podlahovin bez podložky ze schodišťových stupňů</t>
  </si>
  <si>
    <t>-1373072053</t>
  </si>
  <si>
    <t>20*1</t>
  </si>
  <si>
    <t>65</t>
  </si>
  <si>
    <t>776410811</t>
  </si>
  <si>
    <t>Odstranění soklíků a lišt pryžových nebo plastových</t>
  </si>
  <si>
    <t>808855077</t>
  </si>
  <si>
    <t>1073*1,5</t>
  </si>
  <si>
    <t>B01</t>
  </si>
  <si>
    <t>úprava zdiva 1.PP</t>
  </si>
  <si>
    <t>322,672</t>
  </si>
  <si>
    <t>B02</t>
  </si>
  <si>
    <t>126,863</t>
  </si>
  <si>
    <t>bednění</t>
  </si>
  <si>
    <t>38,7</t>
  </si>
  <si>
    <t>C01</t>
  </si>
  <si>
    <t>dodatečná izolace</t>
  </si>
  <si>
    <t>84,573</t>
  </si>
  <si>
    <t>C02</t>
  </si>
  <si>
    <t>106,085</t>
  </si>
  <si>
    <t>D01</t>
  </si>
  <si>
    <t>F10</t>
  </si>
  <si>
    <t>21,25</t>
  </si>
  <si>
    <t>F14</t>
  </si>
  <si>
    <t>80,01</t>
  </si>
  <si>
    <t>F15</t>
  </si>
  <si>
    <t>4,92</t>
  </si>
  <si>
    <t>01-002 - Stavební část</t>
  </si>
  <si>
    <t>F16</t>
  </si>
  <si>
    <t>47,22</t>
  </si>
  <si>
    <t>izolaces</t>
  </si>
  <si>
    <t>155,1</t>
  </si>
  <si>
    <t>izolacev</t>
  </si>
  <si>
    <t>406,5</t>
  </si>
  <si>
    <t>jáma</t>
  </si>
  <si>
    <t>104,287</t>
  </si>
  <si>
    <t>klempířnové</t>
  </si>
  <si>
    <t>23,457</t>
  </si>
  <si>
    <t>klempířstáv</t>
  </si>
  <si>
    <t>812,45</t>
  </si>
  <si>
    <t>lešení</t>
  </si>
  <si>
    <t>2000</t>
  </si>
  <si>
    <t>malby</t>
  </si>
  <si>
    <t>6587,13</t>
  </si>
  <si>
    <t>nátěrfasáda</t>
  </si>
  <si>
    <t>1542,168</t>
  </si>
  <si>
    <t>120,515</t>
  </si>
  <si>
    <t>30,128</t>
  </si>
  <si>
    <t>dle kódů podlah</t>
  </si>
  <si>
    <t>87,75</t>
  </si>
  <si>
    <t>114,18</t>
  </si>
  <si>
    <t>19,8</t>
  </si>
  <si>
    <t>58,52</t>
  </si>
  <si>
    <t>503,47</t>
  </si>
  <si>
    <t>P10</t>
  </si>
  <si>
    <t>164,89</t>
  </si>
  <si>
    <t>P12</t>
  </si>
  <si>
    <t>288,53</t>
  </si>
  <si>
    <t>P13</t>
  </si>
  <si>
    <t>19,58</t>
  </si>
  <si>
    <t>P14</t>
  </si>
  <si>
    <t>105,82</t>
  </si>
  <si>
    <t>P15</t>
  </si>
  <si>
    <t>43,78</t>
  </si>
  <si>
    <t>PN01</t>
  </si>
  <si>
    <t>5,621</t>
  </si>
  <si>
    <t>rýha1</t>
  </si>
  <si>
    <t>64,416</t>
  </si>
  <si>
    <t>rýha2</t>
  </si>
  <si>
    <t>4,871</t>
  </si>
  <si>
    <t>řezivo</t>
  </si>
  <si>
    <t>0,214</t>
  </si>
  <si>
    <t>S11</t>
  </si>
  <si>
    <t>5,5</t>
  </si>
  <si>
    <t>S11vytažení</t>
  </si>
  <si>
    <t>S12</t>
  </si>
  <si>
    <t>25,2</t>
  </si>
  <si>
    <t>S14</t>
  </si>
  <si>
    <t>9,6</t>
  </si>
  <si>
    <t>SDKPO01</t>
  </si>
  <si>
    <t>23,21</t>
  </si>
  <si>
    <t>SDKPO02</t>
  </si>
  <si>
    <t>143,55</t>
  </si>
  <si>
    <t>SDKPO03</t>
  </si>
  <si>
    <t>56,87</t>
  </si>
  <si>
    <t>SDKPO05</t>
  </si>
  <si>
    <t>161,26</t>
  </si>
  <si>
    <t>šedá</t>
  </si>
  <si>
    <t>272,483</t>
  </si>
  <si>
    <t>výkop1</t>
  </si>
  <si>
    <t>56,665</t>
  </si>
  <si>
    <t>WS01</t>
  </si>
  <si>
    <t>473,11</t>
  </si>
  <si>
    <t>WS02</t>
  </si>
  <si>
    <t>140,36</t>
  </si>
  <si>
    <t>WS04</t>
  </si>
  <si>
    <t>1872,53</t>
  </si>
  <si>
    <t>zábradlístáv</t>
  </si>
  <si>
    <t>75,2</t>
  </si>
  <si>
    <t>zásyp</t>
  </si>
  <si>
    <t>79,596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</si>
  <si>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</si>
  <si>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</si>
  <si>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</si>
  <si>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</si>
  <si>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</si>
  <si>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766a - Dveře</t>
  </si>
  <si>
    <t xml:space="preserve">    767 - Konstrukce zámečnické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</si>
  <si>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</si>
  <si>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</si>
  <si>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</si>
  <si>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</si>
  <si>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OST - Ostatní</t>
  </si>
  <si>
    <t>131251103</t>
  </si>
  <si>
    <t>Hloubení jam nezapažených v hornině třídy těžitelnosti I skupiny 3 objem do 100 m3 strojně</t>
  </si>
  <si>
    <t>-140225326</t>
  </si>
  <si>
    <t>Poznámka k položce:
výkopy pod podlahami jsou zahrnuté v části bourání</t>
  </si>
  <si>
    <t>"pro přístavbu výtahu"</t>
  </si>
  <si>
    <t>4,8*2,6*3,5</t>
  </si>
  <si>
    <t>5,5*1,2*2,3</t>
  </si>
  <si>
    <t>"prohloubení pro kanál"</t>
  </si>
  <si>
    <t>2,5*1,9*0,86</t>
  </si>
  <si>
    <t>(23,5*2,4+2,6*2,4)*0,66</t>
  </si>
  <si>
    <t>"80 % hornina třídy těžitelnosti I skupina 3" jáma*0,8</t>
  </si>
  <si>
    <t>131351103</t>
  </si>
  <si>
    <t>Hloubení jam nezapažených v hornině třídy těžitelnosti II skupiny 4 objem do 100 m3 strojně</t>
  </si>
  <si>
    <t>-234530423</t>
  </si>
  <si>
    <t>"20 % hornina třídy těžitelnosti II skupina 4" jáma*0,2</t>
  </si>
  <si>
    <t>132211401</t>
  </si>
  <si>
    <t>Hloubená vykopávka pod základy v hornině třídy těžitelnosti I skupiny 3 ručně</t>
  </si>
  <si>
    <t>-1582424778</t>
  </si>
  <si>
    <t>2,8*0,7*0,73</t>
  </si>
  <si>
    <t>(8,2+3,3)*0,7*0,73</t>
  </si>
  <si>
    <t>4,6*0,7*0,73</t>
  </si>
  <si>
    <t>5,4*0,5*0,73</t>
  </si>
  <si>
    <t>5,2*0,47*0,73</t>
  </si>
  <si>
    <t>4,9*0,305*0,73</t>
  </si>
  <si>
    <t>5,4*0,445*1,12</t>
  </si>
  <si>
    <t>5,4*0,9*1,12</t>
  </si>
  <si>
    <t>4,6*0,5*0,67</t>
  </si>
  <si>
    <t>8*0,5*0,73</t>
  </si>
  <si>
    <t>3,9*0,5*1,57</t>
  </si>
  <si>
    <t>2*0,7*0,5*1,38</t>
  </si>
  <si>
    <t>10*0,5*0,73</t>
  </si>
  <si>
    <t>4*0,5*0,73</t>
  </si>
  <si>
    <t>4*0,51*0,73</t>
  </si>
  <si>
    <t>3,7*0,5*0,73</t>
  </si>
  <si>
    <t>(1,2+6,4)*0,5*0,73</t>
  </si>
  <si>
    <t>2,9*0,52*0,73</t>
  </si>
  <si>
    <t>1,8*0,5*0,73</t>
  </si>
  <si>
    <t>2,7*0,6*0,73</t>
  </si>
  <si>
    <t>4,4*0,85*0,73</t>
  </si>
  <si>
    <t>(2+2+4,6)*0,5*0,73</t>
  </si>
  <si>
    <t>2,2*0,5*0,73</t>
  </si>
  <si>
    <t>5,2</t>
  </si>
  <si>
    <t>"80% hornina těžitelnosti I skupina 3"  výkop1*0,8</t>
  </si>
  <si>
    <t>132251101</t>
  </si>
  <si>
    <t>Hloubení rýh nezapažených š do 800 mm v hornině třídy těžitelnosti I skupiny 3 objem do 20 m3 strojně</t>
  </si>
  <si>
    <t>1189275600</t>
  </si>
  <si>
    <t>"pro základové pasy přístavba výtahu"</t>
  </si>
  <si>
    <t>2*2,5*0,55*0,6</t>
  </si>
  <si>
    <t>1,65*0,55*0,6</t>
  </si>
  <si>
    <t>0,6*0,64*0,6</t>
  </si>
  <si>
    <t>0,85*0,64*0,6</t>
  </si>
  <si>
    <t>2,5*0,6*0,6</t>
  </si>
  <si>
    <t>"základové pasy - venkovní schodiště"</t>
  </si>
  <si>
    <t>1,2*0,5*1</t>
  </si>
  <si>
    <t>0,92*0,5*1</t>
  </si>
  <si>
    <t>0,4*0,4*1</t>
  </si>
  <si>
    <t>"80% hornina třídy těžitelnosti I skupina 3"  0,8*rýha2</t>
  </si>
  <si>
    <t>132251253</t>
  </si>
  <si>
    <t>Hloubení rýh nezapažených š do 2000 mm v hornině třídy těžitelnosti I skupiny 3 objem do 100 m3 strojně</t>
  </si>
  <si>
    <t>1293402959</t>
  </si>
  <si>
    <t>"výkop u stěny k silnici pro provedení izolace"</t>
  </si>
  <si>
    <t>24*1,1*2,44</t>
  </si>
  <si>
    <t>"80% hornina třídy těžitelnosti I skupina 3" rýha1*0,8</t>
  </si>
  <si>
    <t>132311401</t>
  </si>
  <si>
    <t>Hloubená vykopávka pod základy v hornině třídy těžitelnosti II skupiny 4 ručně</t>
  </si>
  <si>
    <t>-1453078409</t>
  </si>
  <si>
    <t>"20% hornina těžitelnosti II skupina 4"  výkop1*0,2</t>
  </si>
  <si>
    <t>132351101</t>
  </si>
  <si>
    <t>Hloubení rýh nezapažených š do 800 mm v hornině třídy těžitelnosti II skupiny 4 objem do 20 m3 strojně</t>
  </si>
  <si>
    <t>749116807</t>
  </si>
  <si>
    <t>"20% hornina třídy těžitelnosti II skupina 4"  0,2*rýha2</t>
  </si>
  <si>
    <t>132351253</t>
  </si>
  <si>
    <t>Hloubení rýh nezapažených š do 2000 mm v hornině třídy těžitelnosti II skupiny 4 objem do 100 m3 strojně</t>
  </si>
  <si>
    <t>1164422516</t>
  </si>
  <si>
    <t>"20% hornina třídy těžitelnosti II skupina 4" rýha1*0,2</t>
  </si>
  <si>
    <t>1492033664</t>
  </si>
  <si>
    <t>výkop1*0,8</t>
  </si>
  <si>
    <t>rýha1*0,8</t>
  </si>
  <si>
    <t>rýha2*0,8</t>
  </si>
  <si>
    <t>jáma*0,8</t>
  </si>
  <si>
    <t>-zásyp*0,8</t>
  </si>
  <si>
    <t>252820031</t>
  </si>
  <si>
    <t>výkop1*0,2</t>
  </si>
  <si>
    <t>rýha1*0,2</t>
  </si>
  <si>
    <t>rýha2*0,2</t>
  </si>
  <si>
    <t>jáma*0,2</t>
  </si>
  <si>
    <t>-zásyp*0,2</t>
  </si>
  <si>
    <t>1091086139</t>
  </si>
  <si>
    <t>-1966129117</t>
  </si>
  <si>
    <t>174151101</t>
  </si>
  <si>
    <t>Zásyp jam, šachet rýh nebo kolem objektů sypaninou se zhutněním</t>
  </si>
  <si>
    <t>18072419</t>
  </si>
  <si>
    <t>"u stěny k silnici pro provedení izolace"</t>
  </si>
  <si>
    <t>"u přístavby výtahu"</t>
  </si>
  <si>
    <t>181912112</t>
  </si>
  <si>
    <t>Úprava pláně v hornině třídy těžitelnosti I skupiny 3 se zhutněním ručně</t>
  </si>
  <si>
    <t>434031</t>
  </si>
  <si>
    <t>"dle skladby H01"</t>
  </si>
  <si>
    <t>5,2*2,5+4,9*3,8+4,9*3,7</t>
  </si>
  <si>
    <t>4,9*4,3+9*1,7+3,5*2,6</t>
  </si>
  <si>
    <t>4,4*5,9</t>
  </si>
  <si>
    <t>3,8*2+6,7*2,6</t>
  </si>
  <si>
    <t>"SO 01B"</t>
  </si>
  <si>
    <t>4,5*6,6+6,6*7+6,6*11,3</t>
  </si>
  <si>
    <t>Zakládání</t>
  </si>
  <si>
    <t>271572211</t>
  </si>
  <si>
    <t>Podsyp pod základové konstrukce se zhutněním z netříděného štěrkopísku</t>
  </si>
  <si>
    <t>1909663024</t>
  </si>
  <si>
    <t>"pod podkladní deskou "</t>
  </si>
  <si>
    <t>"pod podezdívkou základů"</t>
  </si>
  <si>
    <t>(2,8+8,2+3,3)*0,7*0,05</t>
  </si>
  <si>
    <t>4,6*0,7*0,05</t>
  </si>
  <si>
    <t>5,4*0,5*0,05</t>
  </si>
  <si>
    <t>5,2*0,47*0,05</t>
  </si>
  <si>
    <t>4,6*0,305*0,05</t>
  </si>
  <si>
    <t>5,4*0,445*0,05</t>
  </si>
  <si>
    <t>5,4*0,9*0,05</t>
  </si>
  <si>
    <t>4,6*0,5*0,05</t>
  </si>
  <si>
    <t>8*0,5*0,05</t>
  </si>
  <si>
    <t>3,9*0,5*0,05</t>
  </si>
  <si>
    <t>2*0,7*0,5*0,05</t>
  </si>
  <si>
    <t>10*0,5*0,05</t>
  </si>
  <si>
    <t>4*0,5*0,05</t>
  </si>
  <si>
    <t>4*0,51*0,05</t>
  </si>
  <si>
    <t>3,7*0,5*0,05</t>
  </si>
  <si>
    <t>(1,2+6,4)*0,5*0,05</t>
  </si>
  <si>
    <t>2,9*0,52*0,05</t>
  </si>
  <si>
    <t>1,8*0,5*0,05</t>
  </si>
  <si>
    <t>2,7*0,6*0,05</t>
  </si>
  <si>
    <t>4,4*0,85*0,05</t>
  </si>
  <si>
    <t>(2+2+4,6)*0,5*0,05</t>
  </si>
  <si>
    <t>2,2*0,5*0,05</t>
  </si>
  <si>
    <t>(5,2*2,5+4,9*3,8+4,9*3,7)*0,05</t>
  </si>
  <si>
    <t>(4,9*4,3+9*1,7+3,5*2,6)*0,05</t>
  </si>
  <si>
    <t>4,4*5,9*0,05</t>
  </si>
  <si>
    <t>(3,8*2+6,7*2,6)*0,05</t>
  </si>
  <si>
    <t>(4,5*6,6+6,6*7+6,6*11,3)*0,05</t>
  </si>
  <si>
    <t>"přístavba výtahu"</t>
  </si>
  <si>
    <t>4,3*2,4*0,15</t>
  </si>
  <si>
    <t>273321411</t>
  </si>
  <si>
    <t>Základové desky ze ŽB bez zvýšených nároků na prostředí tř. C 20/25</t>
  </si>
  <si>
    <t>-1846674456</t>
  </si>
  <si>
    <t>"podkladní"</t>
  </si>
  <si>
    <t>(2,8+8,2+3,3)*0,7*0,12</t>
  </si>
  <si>
    <t>4,6*0,7*0,12</t>
  </si>
  <si>
    <t>5,4*0,5*0,12</t>
  </si>
  <si>
    <t>5,2*0,47*0,12</t>
  </si>
  <si>
    <t>4,6*0,305*0,12</t>
  </si>
  <si>
    <t>5,4*0,445*0,12</t>
  </si>
  <si>
    <t>5,4*0,9*0,12</t>
  </si>
  <si>
    <t>4,6*0,5*0,12</t>
  </si>
  <si>
    <t>8*0,5*0,12</t>
  </si>
  <si>
    <t>3,9*0,5*0,12</t>
  </si>
  <si>
    <t>2*0,7*0,5*0,12</t>
  </si>
  <si>
    <t>10*0,5*0,12</t>
  </si>
  <si>
    <t>4*0,5*0,12</t>
  </si>
  <si>
    <t>4*0,51*0,12</t>
  </si>
  <si>
    <t>3,7*0,5*0,12</t>
  </si>
  <si>
    <t>(1,2+6,4)*0,5*0,12</t>
  </si>
  <si>
    <t>2,9*0,52*0,12</t>
  </si>
  <si>
    <t>1,8*0,5*0,12</t>
  </si>
  <si>
    <t>2,7*0,6*0,12</t>
  </si>
  <si>
    <t>4,4*0,85*0,12</t>
  </si>
  <si>
    <t>(2+2+4,6)*0,5*0,12</t>
  </si>
  <si>
    <t>2,2*0,5*0,12</t>
  </si>
  <si>
    <t>0,8</t>
  </si>
  <si>
    <t>Mezisoučet</t>
  </si>
  <si>
    <t>(5,2*2,5+4,9*3,8+4,9*3,7)*0,12</t>
  </si>
  <si>
    <t>(4,9*4,3+9*1,7+3,5*2,6)*0,12</t>
  </si>
  <si>
    <t>4,4*5,9*0,12</t>
  </si>
  <si>
    <t>(3,8*2+6,7*2,6)*0,12</t>
  </si>
  <si>
    <t>(4,5*6,6+6,6*7+6,6*11,3)*0,12</t>
  </si>
  <si>
    <t>3,5</t>
  </si>
  <si>
    <t>2733001R</t>
  </si>
  <si>
    <t>Příplatek za ztížené provádění podkladního betonu pod podezdívkou základů</t>
  </si>
  <si>
    <t>-1795234847</t>
  </si>
  <si>
    <t>8,46</t>
  </si>
  <si>
    <t>273321511</t>
  </si>
  <si>
    <t>Základové desky ze ŽB bez zvýšených nároků na prostředí tř. C 25/30</t>
  </si>
  <si>
    <t>1809831699</t>
  </si>
  <si>
    <t>4,3*2,4*0,25</t>
  </si>
  <si>
    <t>273351121</t>
  </si>
  <si>
    <t>Zřízení bednění základových desek</t>
  </si>
  <si>
    <t>-1763966372</t>
  </si>
  <si>
    <t>(4,3+2*2,4)*0,25</t>
  </si>
  <si>
    <t>273351122</t>
  </si>
  <si>
    <t>Odstranění bednění základových desek</t>
  </si>
  <si>
    <t>-322355761</t>
  </si>
  <si>
    <t>273361821</t>
  </si>
  <si>
    <t>Výztuž základových desek betonářskou ocelí 10 505 (R)</t>
  </si>
  <si>
    <t>-1717457046</t>
  </si>
  <si>
    <t>"přístavba výtahu"  0,171*1,15</t>
  </si>
  <si>
    <t>273362021</t>
  </si>
  <si>
    <t>Výztuž základových desek svařovanými sítěmi Kari</t>
  </si>
  <si>
    <t>570691213</t>
  </si>
  <si>
    <t>"podkladní KARI síť 6/100-6/100"</t>
  </si>
  <si>
    <t>(2,8+8,2+3,3)*0,7*0,00444</t>
  </si>
  <si>
    <t>4,6*0,7*0,00444</t>
  </si>
  <si>
    <t>5,4*0,5*0,00444</t>
  </si>
  <si>
    <t>5,2*0,47*0,00444</t>
  </si>
  <si>
    <t>4,6*0,305*0,00444</t>
  </si>
  <si>
    <t>5,4*0,445*0,00444</t>
  </si>
  <si>
    <t>5,4*0,9*0,00444</t>
  </si>
  <si>
    <t>4,6*0,5*0,00444</t>
  </si>
  <si>
    <t>8*0,5*0,00444</t>
  </si>
  <si>
    <t>3,9*0,5*0,00444</t>
  </si>
  <si>
    <t>2*0,7*0,5*0,00444</t>
  </si>
  <si>
    <t>10*0,5*0,00444</t>
  </si>
  <si>
    <t>4*0,5*0,00444</t>
  </si>
  <si>
    <t>4*0,51*0,00444</t>
  </si>
  <si>
    <t>3,7*0,5*0,00444</t>
  </si>
  <si>
    <t>(1,2+6,4)*0,5*0,00444</t>
  </si>
  <si>
    <t>2,9*0,52*0,00444</t>
  </si>
  <si>
    <t>1,8*0,5*0,00444</t>
  </si>
  <si>
    <t>2,7*0,6*0,00444</t>
  </si>
  <si>
    <t>4,4*0,85*0,00444</t>
  </si>
  <si>
    <t>(2+2+4,6)*0,5*0,00444</t>
  </si>
  <si>
    <t>2,2*0,5*0,00444</t>
  </si>
  <si>
    <t>"na přesahy"  0,284*0,15</t>
  </si>
  <si>
    <t>(5,2*2,5+4,9*3,8+4,9*3,7)*0,00444</t>
  </si>
  <si>
    <t>(4,9*4,3+9*1,7+3,5*2,6)*0,00444</t>
  </si>
  <si>
    <t>4,4*5,9*0,00444</t>
  </si>
  <si>
    <t>(3,8*2+6,7*2,6)*0,00444</t>
  </si>
  <si>
    <t>(4,5*6,6+6,6*7+6,6*11,3)*0,00444</t>
  </si>
  <si>
    <t>"na přesahy"  1,317*0,15</t>
  </si>
  <si>
    <t>274313511</t>
  </si>
  <si>
    <t>Základové pásy z betonu tř. C 12/15</t>
  </si>
  <si>
    <t>1154355094</t>
  </si>
  <si>
    <t>274313711</t>
  </si>
  <si>
    <t>Základové pásy z betonu tř. C 20/25</t>
  </si>
  <si>
    <t>791943586</t>
  </si>
  <si>
    <t>"pasy přístavba výtahu"</t>
  </si>
  <si>
    <t>279113133</t>
  </si>
  <si>
    <t>Základová zeď tl přes 200 do 250 mm z tvárnic ztraceného bednění včetně výplně z betonu tř. C 16/20</t>
  </si>
  <si>
    <t>407845424</t>
  </si>
  <si>
    <t>Poznámka k položce:
dle knihy specifikací AR111.1001</t>
  </si>
  <si>
    <t>"měřeno elektronicky"</t>
  </si>
  <si>
    <t>12,2/0,25*1,1</t>
  </si>
  <si>
    <t>279113141R</t>
  </si>
  <si>
    <t>Základová zeď tl 100 mm z tvárnic ztraceného bednění včetně výplně z betonu tř. C 20/25</t>
  </si>
  <si>
    <t>2124559508</t>
  </si>
  <si>
    <t>"1.NP" 0,1/0,1*1,</t>
  </si>
  <si>
    <t>279113144R</t>
  </si>
  <si>
    <t>Postupná podezdívka základového zdiva z tvárnic ztraceného bednění včetně výplně z betonu tř. C 20/25</t>
  </si>
  <si>
    <t>1372630410</t>
  </si>
  <si>
    <t>(2,8+8,2+3,3)*0,7*0,25</t>
  </si>
  <si>
    <t>5,4*0,5*0,25</t>
  </si>
  <si>
    <t>5,2*0,47*0,25</t>
  </si>
  <si>
    <t>4,9*0,305*0,4</t>
  </si>
  <si>
    <t>5,4*0,445*0,4</t>
  </si>
  <si>
    <t>5,4*0,9*0,4</t>
  </si>
  <si>
    <t>4,6*0,5*0,4</t>
  </si>
  <si>
    <t>8*0,5*0,25</t>
  </si>
  <si>
    <t>3,9*0,5*1,2</t>
  </si>
  <si>
    <t>2*0,7*0,5*0,9</t>
  </si>
  <si>
    <t>10*0,5*0,25</t>
  </si>
  <si>
    <t>4*0,5*0,25</t>
  </si>
  <si>
    <t>4*0,51*0,25</t>
  </si>
  <si>
    <t>3,7*0,5*0,25</t>
  </si>
  <si>
    <t>(1,2+6,4)*0,5*0,25</t>
  </si>
  <si>
    <t>2,9*0,52*0,25</t>
  </si>
  <si>
    <t>1,8*0,5*0,25</t>
  </si>
  <si>
    <t>2,7*0,6*0,25</t>
  </si>
  <si>
    <t>4,4*0,85*0,25</t>
  </si>
  <si>
    <t>(2+2+4,6)*0,5*0,25</t>
  </si>
  <si>
    <t>2,2*0,5*0,25</t>
  </si>
  <si>
    <t>279232513</t>
  </si>
  <si>
    <t>Postupná podezdívka základového zdiva cihlami betonovými na MC</t>
  </si>
  <si>
    <t>1334584030</t>
  </si>
  <si>
    <t>(2,8+8,2+3,3)*0,7*0,35</t>
  </si>
  <si>
    <t>4,6*0,7*0,45</t>
  </si>
  <si>
    <t>5,4*0,5*0,35</t>
  </si>
  <si>
    <t>4,9*0,305*0,6</t>
  </si>
  <si>
    <t>5,4*0,445*0,6</t>
  </si>
  <si>
    <t>5,4*0,9*0,6</t>
  </si>
  <si>
    <t>8*0,5*0,35</t>
  </si>
  <si>
    <t>3,9*1,05*0,16</t>
  </si>
  <si>
    <t>2*0,7*0,5*0,35</t>
  </si>
  <si>
    <t>10*0,5*0,35</t>
  </si>
  <si>
    <t>4*0,5*0,35</t>
  </si>
  <si>
    <t>4*0,51*0,35</t>
  </si>
  <si>
    <t>3,7*0,5*0,35</t>
  </si>
  <si>
    <t>(1,2+6,4)*0,5*0,35</t>
  </si>
  <si>
    <t>2,9*0,52*0,35</t>
  </si>
  <si>
    <t>1,8*0,5*0,35</t>
  </si>
  <si>
    <t>2,7*0,6*0,35</t>
  </si>
  <si>
    <t>4,4*0,85*0,35</t>
  </si>
  <si>
    <t>(2+2+4,6)*0,5*0,35</t>
  </si>
  <si>
    <t>2,2*0,5*0,35</t>
  </si>
  <si>
    <t>(2*5+3,5)*0,4*0,16</t>
  </si>
  <si>
    <t>(2*5+4,3)*0,5*0,16</t>
  </si>
  <si>
    <t>279361821</t>
  </si>
  <si>
    <t>Výztuž základových zdí nosných betonářskou ocelí 10 505</t>
  </si>
  <si>
    <t>1166569597</t>
  </si>
  <si>
    <t>"podezdívka z tvárnic ztr. bednění"</t>
  </si>
  <si>
    <t>21,147*0,03</t>
  </si>
  <si>
    <t>Svislé a kompletní konstrukce</t>
  </si>
  <si>
    <t>310231041R</t>
  </si>
  <si>
    <t xml:space="preserve">Zazdívka otvorů ve zdivu nadzákladovém cihlami děrovanými </t>
  </si>
  <si>
    <t>-651760977</t>
  </si>
  <si>
    <t>0,88*0,6*0,65</t>
  </si>
  <si>
    <t>0,95*0,6*0,65</t>
  </si>
  <si>
    <t>0,52*1,87*0,48</t>
  </si>
  <si>
    <t>0,9*1,87*0,48</t>
  </si>
  <si>
    <t>0,85*1,85*0,48</t>
  </si>
  <si>
    <t>0,58*1,6*0,43</t>
  </si>
  <si>
    <t>0,805*1,6*0,43</t>
  </si>
  <si>
    <t>0,6*0,6*0,53*4</t>
  </si>
  <si>
    <t>1,55*2,5*0,53</t>
  </si>
  <si>
    <t>0,6*0,6*0,5</t>
  </si>
  <si>
    <t>0,94*2,1*0,37</t>
  </si>
  <si>
    <t>0,94*2,05*0,37</t>
  </si>
  <si>
    <t>1,1*2,45*0,3</t>
  </si>
  <si>
    <t>0,26*0,5*3</t>
  </si>
  <si>
    <t>1,1*0,36*3</t>
  </si>
  <si>
    <t>0,57*2,45*0,33</t>
  </si>
  <si>
    <t>0,9*3*0,34</t>
  </si>
  <si>
    <t>1,14*2,1*0,2</t>
  </si>
  <si>
    <t>0,97*2,17*0,35*2</t>
  </si>
  <si>
    <t>0,88*2,1*0,335</t>
  </si>
  <si>
    <t>0,51*2,1*0,35</t>
  </si>
  <si>
    <t>310236241</t>
  </si>
  <si>
    <t>Zazdívka otvorů pl přes 0,0225 do 0,09 m2 ve zdivu nadzákladovém cihlami pálenými tl do 300 mm</t>
  </si>
  <si>
    <t>-692539906</t>
  </si>
  <si>
    <t>"po vybouraných stropních trámech"</t>
  </si>
  <si>
    <t>80</t>
  </si>
  <si>
    <t>311235131</t>
  </si>
  <si>
    <t>Zdivo jednovrstvé z cihel broušených do P10 na tenkovrstvou maltu tl 240 mm</t>
  </si>
  <si>
    <t>28503003</t>
  </si>
  <si>
    <t>Poznámka k položce:
dle knihy specifikací AR111.1004</t>
  </si>
  <si>
    <t xml:space="preserve">"SO 01A" </t>
  </si>
  <si>
    <t>"1.PP"  2,6/0,24*1,1</t>
  </si>
  <si>
    <t>311321411</t>
  </si>
  <si>
    <t>Nosná zeď ze ŽB tř. C 25/30 bez výztuže</t>
  </si>
  <si>
    <t>1342664824</t>
  </si>
  <si>
    <t>"přístavba výtah"</t>
  </si>
  <si>
    <t>2*1,91*18*0,25</t>
  </si>
  <si>
    <t>2,2*14*0,25</t>
  </si>
  <si>
    <t>311351121</t>
  </si>
  <si>
    <t>Zřízení oboustranného bednění nosných nadzákladových zdí</t>
  </si>
  <si>
    <t>1181568329</t>
  </si>
  <si>
    <t>2*1,91*18*2</t>
  </si>
  <si>
    <t>2,2*14*2</t>
  </si>
  <si>
    <t>311351122</t>
  </si>
  <si>
    <t>Odstranění oboustranného bednění nosných nadzákladových zdí</t>
  </si>
  <si>
    <t>-996670409</t>
  </si>
  <si>
    <t>311361821</t>
  </si>
  <si>
    <t>Výztuž nosných zdí betonářskou ocelí 10 505</t>
  </si>
  <si>
    <t>735055813</t>
  </si>
  <si>
    <t>"dle výkazu statika"</t>
  </si>
  <si>
    <t>2,558</t>
  </si>
  <si>
    <t>317121251</t>
  </si>
  <si>
    <t>Montáž ŽB překladů prefabrikovaných do rýh světlosti otvoru přes 1050 do 1800 mm</t>
  </si>
  <si>
    <t>-1655872624</t>
  </si>
  <si>
    <t>"PR003"  11</t>
  </si>
  <si>
    <t>"PR005"  23</t>
  </si>
  <si>
    <t>"PR006"  1</t>
  </si>
  <si>
    <t>"PR008"  10</t>
  </si>
  <si>
    <t>"PR010"  15</t>
  </si>
  <si>
    <t>"PR11"  9</t>
  </si>
  <si>
    <t>"PR012"  13</t>
  </si>
  <si>
    <t>"PR24"  15</t>
  </si>
  <si>
    <t>"PR25"  10</t>
  </si>
  <si>
    <t>M</t>
  </si>
  <si>
    <t>59321211</t>
  </si>
  <si>
    <t>překlad železobetonový RZP vylehčený 1490x140x140mm</t>
  </si>
  <si>
    <t>417799832</t>
  </si>
  <si>
    <t>11*1,02 'Přepočtené koeficientem množství</t>
  </si>
  <si>
    <t>59321210</t>
  </si>
  <si>
    <t>překlad železobetonový RZP vylehčený 1190x140x140mm</t>
  </si>
  <si>
    <t>1217881042</t>
  </si>
  <si>
    <t>23*1,02 'Přepočtené koeficientem množství</t>
  </si>
  <si>
    <t>59321171</t>
  </si>
  <si>
    <t>překlad železobetonový příčkový RZP 1190x100x140mm</t>
  </si>
  <si>
    <t>202727412</t>
  </si>
  <si>
    <t>1*1,02 'Přepočtené koeficientem množství</t>
  </si>
  <si>
    <t>593215101</t>
  </si>
  <si>
    <t>překlad železobetonový RZP vylehčený 1190x240x190mm</t>
  </si>
  <si>
    <t>315921244</t>
  </si>
  <si>
    <t>10*1,02 'Přepočtené koeficientem množství</t>
  </si>
  <si>
    <t>593211511</t>
  </si>
  <si>
    <t>překlad železobetonový RZP vylehčený 1490x120x190mm</t>
  </si>
  <si>
    <t>-1202995794</t>
  </si>
  <si>
    <t>15*1,02 'Přepočtené koeficientem množství</t>
  </si>
  <si>
    <t>593212101</t>
  </si>
  <si>
    <t>překlad železobetonový RZP vylehčený 1190x120x190mm</t>
  </si>
  <si>
    <t>-1812861978</t>
  </si>
  <si>
    <t>13*1,02 'Přepočtené koeficientem množství</t>
  </si>
  <si>
    <t>59321070</t>
  </si>
  <si>
    <t>překlad železobetonový RZP 1190x140x140mm</t>
  </si>
  <si>
    <t>-773586887</t>
  </si>
  <si>
    <t>59321071</t>
  </si>
  <si>
    <t>překlad železobetonový RZP 1490x140x140mm</t>
  </si>
  <si>
    <t>-52122647</t>
  </si>
  <si>
    <t>593212121</t>
  </si>
  <si>
    <t>překlad železobetonový RZP vylehčený 1790x120x190mm</t>
  </si>
  <si>
    <t>1489498010</t>
  </si>
  <si>
    <t>"PR011"  9</t>
  </si>
  <si>
    <t>9*1,02 'Přepočtené koeficientem množství</t>
  </si>
  <si>
    <t>317121351</t>
  </si>
  <si>
    <t>Montáž ŽB překladů prefabrikovaných do rýh světlosti otvoru přes 1800 do 2400 mm</t>
  </si>
  <si>
    <t>2101752254</t>
  </si>
  <si>
    <t>"PR004"  7</t>
  </si>
  <si>
    <t>593211591</t>
  </si>
  <si>
    <t>překlad železobetonový RZP vylehčený 2090x140x440mm</t>
  </si>
  <si>
    <t>-2006391448</t>
  </si>
  <si>
    <t>7*1,02 'Přepočtené koeficientem množství</t>
  </si>
  <si>
    <t>317168011</t>
  </si>
  <si>
    <t>Překlad keramický plochý š 115 mm dl 1000 mm</t>
  </si>
  <si>
    <t>-705048983</t>
  </si>
  <si>
    <t>"PR007"  7</t>
  </si>
  <si>
    <t>317168012</t>
  </si>
  <si>
    <t>Překlad keramický plochý š 115 mm dl 1250 mm</t>
  </si>
  <si>
    <t>548089376</t>
  </si>
  <si>
    <t>"PR002"  29</t>
  </si>
  <si>
    <t>317168013</t>
  </si>
  <si>
    <t>Překlad keramický plochý š 115 mm dl 1500 mm</t>
  </si>
  <si>
    <t>-740301807</t>
  </si>
  <si>
    <t>"PR23"  20</t>
  </si>
  <si>
    <t>317168022</t>
  </si>
  <si>
    <t>Překlad keramický plochý š 145 mm dl 1250 mm</t>
  </si>
  <si>
    <t>-1439475690</t>
  </si>
  <si>
    <t>"PR22"  30</t>
  </si>
  <si>
    <t>317941121</t>
  </si>
  <si>
    <t>Osazování ocelových válcovaných nosníků na zdivu I, IE, U, UE nebo L do č. 12 nebo výšky do 120 mm</t>
  </si>
  <si>
    <t>-164014187</t>
  </si>
  <si>
    <t>"PR21"  50*0,9*0,0031</t>
  </si>
  <si>
    <t>13011063</t>
  </si>
  <si>
    <t>úhelník ocelový rovnostranný jakost S235JR (11 375) 50x50x3mm</t>
  </si>
  <si>
    <t>-30729748</t>
  </si>
  <si>
    <t>0,140*1,08</t>
  </si>
  <si>
    <t>319202124R</t>
  </si>
  <si>
    <t>Dodatečná izolace zdiva dle skladby C01</t>
  </si>
  <si>
    <t>634117348</t>
  </si>
  <si>
    <t>Poznámka k položce:
cena zahrnuje kompletní provedení dle popisu v PD výkres AR1.40 a kniha specifikací:
- v místě vrtů izolační stěrka AR211.1013
- vrty o průměru 16 - 18 mm, v osové vzdálenosti 100 - 120 mm
- injektáž křemičitanem AR211.1012
- zálivková hmota pro vrty AR211.1014</t>
  </si>
  <si>
    <t>319202124R1</t>
  </si>
  <si>
    <t>Plošná injektáž zdiva dle skladby C02</t>
  </si>
  <si>
    <t>-1397735270</t>
  </si>
  <si>
    <t>Poznámka k položce:
cena zahrnuje kompletní provedení dle popisu v PD výkres AR1.40 a kniha specifikací:
- šachovnicově provedené vrty
- injektáž křemičitanem AR211.1012
- zálivková hmota pro vrty AR211.1014</t>
  </si>
  <si>
    <t>319202331R</t>
  </si>
  <si>
    <t>Vyrovnání nerovného povrchu zdiva přizděním</t>
  </si>
  <si>
    <t>-1959185918</t>
  </si>
  <si>
    <t>Poznámka k položce:
jedná se o případné potřebné vyrovnání stěn a  zaplentování a dozdění drážek a prostupů po vybouraných stávajících rozvodech</t>
  </si>
  <si>
    <t>"dle výměry otlučení omítek stěn v části bourání, přepdoklad rozsahu 15%"</t>
  </si>
  <si>
    <t>2025,5*0,15</t>
  </si>
  <si>
    <t>"opravované stěny"</t>
  </si>
  <si>
    <t>"STO01"  485,1*0,15</t>
  </si>
  <si>
    <t>340231011</t>
  </si>
  <si>
    <t>Zazdívka otvorů v příčkách nebo stěnách pl přes 0,25 do 1 m2 cihlami děrovanými tl 115 mm</t>
  </si>
  <si>
    <t>-1027597558</t>
  </si>
  <si>
    <t>5*(1,1*2,6-0,8*1,97)</t>
  </si>
  <si>
    <t>1,1*2,5-0,9*1,95</t>
  </si>
  <si>
    <t>1*0,7-0,69*0,69</t>
  </si>
  <si>
    <t>(1*2,1-0,8*1,97)*7</t>
  </si>
  <si>
    <t>(1,15*2,1-0,9*1,97)*1</t>
  </si>
  <si>
    <t>(1,8*2,1-1,6*1,97)*1</t>
  </si>
  <si>
    <t>(1*2,1-0,8*1,97)*4</t>
  </si>
  <si>
    <t>1,2*2,15-0,9*1,97</t>
  </si>
  <si>
    <t>(1,1*2,1-0,8*1,97)*2</t>
  </si>
  <si>
    <t>(1,2*2,45-0,9*1,97)*2</t>
  </si>
  <si>
    <t>(1,22*2,1-0,9*1,97)*1</t>
  </si>
  <si>
    <t>2,2</t>
  </si>
  <si>
    <t>340271025</t>
  </si>
  <si>
    <t>Zazdívka otvorů v příčkách nebo stěnách pl přes 1 do 4 m2 tvárnicemi pórobetonovými tl 100 mm</t>
  </si>
  <si>
    <t>1189725696</t>
  </si>
  <si>
    <t>0,9*2,1</t>
  </si>
  <si>
    <t>340271041R</t>
  </si>
  <si>
    <t xml:space="preserve">Zazdívka otvorů v příčkách nebo stěnách  tvárnicemi pórobetonovými </t>
  </si>
  <si>
    <t>1362699182</t>
  </si>
  <si>
    <t>0,58*0,9*0,53</t>
  </si>
  <si>
    <t>0,37*0,34*3</t>
  </si>
  <si>
    <t>0,325*0,53*3</t>
  </si>
  <si>
    <t>0,6*0,85*0,53</t>
  </si>
  <si>
    <t>0,335*1,6*0,53</t>
  </si>
  <si>
    <t>0,5*2*0,1</t>
  </si>
  <si>
    <t>0,94*2,1*0,2</t>
  </si>
  <si>
    <t>0,345*1,65*0,53</t>
  </si>
  <si>
    <t>0,3</t>
  </si>
  <si>
    <t>342244201</t>
  </si>
  <si>
    <t>Příčka z cihel broušených na tenkovrstvou maltu tloušťky 80 mm</t>
  </si>
  <si>
    <t>-276017769</t>
  </si>
  <si>
    <t>Poznámka k položce:
dle knihy specifikací AR112.1001</t>
  </si>
  <si>
    <t xml:space="preserve">"SO 01A"  </t>
  </si>
  <si>
    <t>"1.NP"  0,54/0,08*1,1</t>
  </si>
  <si>
    <t>342244211</t>
  </si>
  <si>
    <t>Příčka z cihel broušených na tenkovrstvou maltu tloušťky 115 mm</t>
  </si>
  <si>
    <t>-408830679</t>
  </si>
  <si>
    <t>Poznámka k položce:
dle knihy specifikací AR112.1002</t>
  </si>
  <si>
    <t>"1.PP"  4,61/0,125*1,1</t>
  </si>
  <si>
    <t>"1.NP"  14/0,125*1,1</t>
  </si>
  <si>
    <t>"3.NP"  0,22/0,125*1,1</t>
  </si>
  <si>
    <t>"4.NP"  0,2/0,125*1,1</t>
  </si>
  <si>
    <t>"1.NP"  4,72/0,125*1,1</t>
  </si>
  <si>
    <t>"2.NP"  6,7/0,125*1,1</t>
  </si>
  <si>
    <t>346244821</t>
  </si>
  <si>
    <t>Přizdívky izolační tl 140 mm z cihel dl 290 mm pevnosti P 10 až P 20 na MC 10</t>
  </si>
  <si>
    <t>1577466046</t>
  </si>
  <si>
    <t>"dle skladby F03 a F04"</t>
  </si>
  <si>
    <t>4,6/0,15*1,05</t>
  </si>
  <si>
    <t>346271113</t>
  </si>
  <si>
    <t>Přizdívky z cihel betonových tl 65 mm</t>
  </si>
  <si>
    <t>539577796</t>
  </si>
  <si>
    <t>"SO 01 B"  3,2/0,065*1,1</t>
  </si>
  <si>
    <t>Vodorovné konstrukce</t>
  </si>
  <si>
    <t>411121232</t>
  </si>
  <si>
    <t>Montáž prefabrikovaných ŽB stropů ze stropních desek dl přes 900 do 1800 mm</t>
  </si>
  <si>
    <t>-360562583</t>
  </si>
  <si>
    <t>"PR014"  7</t>
  </si>
  <si>
    <t>66</t>
  </si>
  <si>
    <t>593411201</t>
  </si>
  <si>
    <t>deska stropní plná PZD 1490x290x90mm</t>
  </si>
  <si>
    <t>1335676837</t>
  </si>
  <si>
    <t>67</t>
  </si>
  <si>
    <t>411121243</t>
  </si>
  <si>
    <t>Montáž prefabrikovaných ŽB stropů ze stropních desek dl přes 1800 do 2700 mm</t>
  </si>
  <si>
    <t>-200393973</t>
  </si>
  <si>
    <t>"PR015"  65</t>
  </si>
  <si>
    <t>68</t>
  </si>
  <si>
    <t>593411221</t>
  </si>
  <si>
    <t>deska stropní plná PZD 2090x290x90mm</t>
  </si>
  <si>
    <t>2097222559</t>
  </si>
  <si>
    <t>65*1,02 'Přepočtené koeficientem množství</t>
  </si>
  <si>
    <t>69</t>
  </si>
  <si>
    <t>411321414</t>
  </si>
  <si>
    <t>Stropy deskové ze ŽB tř. C 25/30</t>
  </si>
  <si>
    <t>-778264826</t>
  </si>
  <si>
    <t>"dobetonávka D0.1"</t>
  </si>
  <si>
    <t>2,2*2,1*0,18</t>
  </si>
  <si>
    <t>"dobetonávka D0.2"</t>
  </si>
  <si>
    <t>(1,1*1,6-0,9*1,1)*0,16</t>
  </si>
  <si>
    <t>"dobetonávka kanál"</t>
  </si>
  <si>
    <t>(2,3*2,2+2,2*1,1-0,9*0,6)*0,13</t>
  </si>
  <si>
    <t>2,2*2*0,13</t>
  </si>
  <si>
    <t>"strop nad 1.NP"</t>
  </si>
  <si>
    <t>9*4*0,2</t>
  </si>
  <si>
    <t>6*16,2*0,24</t>
  </si>
  <si>
    <t>(5*6,6+2,2*3,4)*0,2</t>
  </si>
  <si>
    <t>"strop nad 2.NP"</t>
  </si>
  <si>
    <t>(5,1*6+6,3*3,9)*0,2</t>
  </si>
  <si>
    <t>"strop nad 3.NP"</t>
  </si>
  <si>
    <t>"strop nad výtahovou šachtou"</t>
  </si>
  <si>
    <t>2,2*2,2*0,18</t>
  </si>
  <si>
    <t>12,5</t>
  </si>
  <si>
    <t>70</t>
  </si>
  <si>
    <t>411351011</t>
  </si>
  <si>
    <t>Zřízení bednění stropů deskových tl přes 5 do 25 cm bez podpěrné kce</t>
  </si>
  <si>
    <t>737567396</t>
  </si>
  <si>
    <t>2,2*2,1</t>
  </si>
  <si>
    <t>1,1*1,6-0,9*1,1</t>
  </si>
  <si>
    <t>(0,9+1,1)*2*0,16</t>
  </si>
  <si>
    <t>2,3*2,2+2,2*1,1-0,9*0,6</t>
  </si>
  <si>
    <t>(0,9+0,6)*2*0,13</t>
  </si>
  <si>
    <t>2,2*2</t>
  </si>
  <si>
    <t>9*4</t>
  </si>
  <si>
    <t>6*16,2</t>
  </si>
  <si>
    <t>5*6,6+2,2*3,4</t>
  </si>
  <si>
    <t>5,1*6+6,3*3,9</t>
  </si>
  <si>
    <t>2,2*2,2</t>
  </si>
  <si>
    <t>(2,2+2,2)*2*0,18</t>
  </si>
  <si>
    <t>71</t>
  </si>
  <si>
    <t>411351012</t>
  </si>
  <si>
    <t>Odstranění bednění stropů deskových tl přes 5 do 25 cm bez podpěrné kce</t>
  </si>
  <si>
    <t>200999772</t>
  </si>
  <si>
    <t>72</t>
  </si>
  <si>
    <t>411354313</t>
  </si>
  <si>
    <t>Zřízení podpěrné konstrukce stropů výšky do 4 m tl přes 15 do 25 cm</t>
  </si>
  <si>
    <t>-3522137</t>
  </si>
  <si>
    <t>73</t>
  </si>
  <si>
    <t>411354314</t>
  </si>
  <si>
    <t>Odstranění podpěrné konstrukce stropů výšky do 4 m tl přes 15 do 25 cm</t>
  </si>
  <si>
    <t>-1406027028</t>
  </si>
  <si>
    <t>74</t>
  </si>
  <si>
    <t>411361821</t>
  </si>
  <si>
    <t>Výztuž stropů betonářskou ocelí 10 505</t>
  </si>
  <si>
    <t>1326729897</t>
  </si>
  <si>
    <t>"dle výpisů statika"</t>
  </si>
  <si>
    <t>"strop nad 1.NP"  3,194</t>
  </si>
  <si>
    <t>"strop nad 2.NP" 3,545</t>
  </si>
  <si>
    <t>"strop nad 3.NP"  3,546</t>
  </si>
  <si>
    <t>"strop výtah"  0,081</t>
  </si>
  <si>
    <t>"dobetonávky"  0,1+0,008+0,028</t>
  </si>
  <si>
    <t>"na kozlíky a distanční výztuž"  10,502*0,15</t>
  </si>
  <si>
    <t>75</t>
  </si>
  <si>
    <t>411362021</t>
  </si>
  <si>
    <t>Výztuž stropů svařovanými sítěmi Kari</t>
  </si>
  <si>
    <t>573284490</t>
  </si>
  <si>
    <t>"dobetonávky"  0,217</t>
  </si>
  <si>
    <t>76</t>
  </si>
  <si>
    <t>4119001</t>
  </si>
  <si>
    <t>Zhotvení prostupů ve stropních deskách</t>
  </si>
  <si>
    <t>-788578623</t>
  </si>
  <si>
    <t>77</t>
  </si>
  <si>
    <t>430321515</t>
  </si>
  <si>
    <t>Schodišťová konstrukce a rampa ze ŽB tř. C 20/25</t>
  </si>
  <si>
    <t>-1083562344</t>
  </si>
  <si>
    <t>2*0,9*0,52*1,8*0,5</t>
  </si>
  <si>
    <t>1,1*1*0,5*0,5</t>
  </si>
  <si>
    <t>78</t>
  </si>
  <si>
    <t>434311115</t>
  </si>
  <si>
    <t>Schodišťové stupně dusané na terén z betonu tř. C 20/25 bez potěru</t>
  </si>
  <si>
    <t>-218214875</t>
  </si>
  <si>
    <t>2*3*1,8</t>
  </si>
  <si>
    <t>3*1,1</t>
  </si>
  <si>
    <t>"SO 01B - venkovní"</t>
  </si>
  <si>
    <t>2*1,3</t>
  </si>
  <si>
    <t>79</t>
  </si>
  <si>
    <t>434351141</t>
  </si>
  <si>
    <t>Zřízení bednění stupňů přímočarých schodišť</t>
  </si>
  <si>
    <t>-1631379222</t>
  </si>
  <si>
    <t>2*3*1,8*(0,3+0,15)</t>
  </si>
  <si>
    <t>3*1,1*(0,35+0,25)</t>
  </si>
  <si>
    <t>2*1,3*(0,3+0,2)</t>
  </si>
  <si>
    <t>434351142</t>
  </si>
  <si>
    <t>Odstranění bednění stupňů přímočarých schodišť</t>
  </si>
  <si>
    <t>277152389</t>
  </si>
  <si>
    <t>81</t>
  </si>
  <si>
    <t>44001</t>
  </si>
  <si>
    <t>Kompl. dod. + mtž. ocelové nosníky</t>
  </si>
  <si>
    <t>kg</t>
  </si>
  <si>
    <t>-2031076891</t>
  </si>
  <si>
    <t>"SO 01A 1.PP - výměna u vybourané klenby"</t>
  </si>
  <si>
    <t>"dle výpisu statika"</t>
  </si>
  <si>
    <t>646,4</t>
  </si>
  <si>
    <t>Úpravy povrchů, podlahy a osazování výplní</t>
  </si>
  <si>
    <t>82</t>
  </si>
  <si>
    <t>611321141</t>
  </si>
  <si>
    <t>Vápenocementová omítka štuková dvouvrstvá vnitřních stropů rovných nanášená ručně</t>
  </si>
  <si>
    <t>1192572292</t>
  </si>
  <si>
    <t>"STO02"  595,5*1,1</t>
  </si>
  <si>
    <t>83</t>
  </si>
  <si>
    <t>611325422</t>
  </si>
  <si>
    <t>Oprava vnitřní vápenocementové štukové omítky stropů v rozsahu plochy přes 10 do 30 %</t>
  </si>
  <si>
    <t>1546226828</t>
  </si>
  <si>
    <t>"STO01"  (26,2+414,8)*1,1</t>
  </si>
  <si>
    <t>84</t>
  </si>
  <si>
    <t>612131101</t>
  </si>
  <si>
    <t>Cementový postřik vnitřních stěn nanášený celoplošně ručně</t>
  </si>
  <si>
    <t>1368391572</t>
  </si>
  <si>
    <t xml:space="preserve">Poznámka k položce:
dle knihy specifikací AR252.1004
</t>
  </si>
  <si>
    <t>WS01+WS02</t>
  </si>
  <si>
    <t>85</t>
  </si>
  <si>
    <t>612131121R</t>
  </si>
  <si>
    <t>Neutralizace zdiva vodným roztokem</t>
  </si>
  <si>
    <t>-734166062</t>
  </si>
  <si>
    <t>Poznámka k položce:
dle knihy specifikací AR250.1005</t>
  </si>
  <si>
    <t>86</t>
  </si>
  <si>
    <t>612131152</t>
  </si>
  <si>
    <t>Sanační postřik vnitřních stěn nanášený síťovitě ručně</t>
  </si>
  <si>
    <t>-1765021344</t>
  </si>
  <si>
    <t xml:space="preserve">Poznámka k položce:
dle knihy specifikací AR250.1006 </t>
  </si>
  <si>
    <t>B01+B02</t>
  </si>
  <si>
    <t>87</t>
  </si>
  <si>
    <t>612321121</t>
  </si>
  <si>
    <t>Vápenocementová omítka hladká jednovrstvá vnitřních stěn nanášená ručně</t>
  </si>
  <si>
    <t>1624865335</t>
  </si>
  <si>
    <t>Poznámka k položce:
dle knihy specifikací AR250.1002</t>
  </si>
  <si>
    <t>"WS02" 127,6*1,1</t>
  </si>
  <si>
    <t>88</t>
  </si>
  <si>
    <t>612321141</t>
  </si>
  <si>
    <t>Vápenocementová omítka štuková dvouvrstvá vnitřních stěn nanášená ručně</t>
  </si>
  <si>
    <t>-1065054536</t>
  </si>
  <si>
    <t>Poznámka k položce:
dle knihy specifikací AR250.1002 + AR250.1003</t>
  </si>
  <si>
    <t>"WS01"  430,1*1,1</t>
  </si>
  <si>
    <t>89</t>
  </si>
  <si>
    <t>612324111</t>
  </si>
  <si>
    <t>Sanační omítka podkladní vnitřních stěn nanášená ručně</t>
  </si>
  <si>
    <t>-788401328</t>
  </si>
  <si>
    <t>Poznámka k položce:
dle knihy specifikací AR250.1007 tl. 10 mm</t>
  </si>
  <si>
    <t>90</t>
  </si>
  <si>
    <t>612325131</t>
  </si>
  <si>
    <t>Omítka sanační jádrová vnitřních stěn nanášená ručně</t>
  </si>
  <si>
    <t>-281309820</t>
  </si>
  <si>
    <t>Poznámka k položce:
dle knihy specifikací AR250.1007 tl. 15 mm</t>
  </si>
  <si>
    <t>91</t>
  </si>
  <si>
    <t>612325191</t>
  </si>
  <si>
    <t>Příplatek k sanační jádrové omítce vnitřních stěn za každých dalších 5 mm tloušťky přes 15 mm ručně</t>
  </si>
  <si>
    <t>167966647</t>
  </si>
  <si>
    <t>92</t>
  </si>
  <si>
    <t>612325422</t>
  </si>
  <si>
    <t>Oprava vnitřní vápenocementové štukové omítky stěn v rozsahu plochy přes 10 do 30 %</t>
  </si>
  <si>
    <t>58619249</t>
  </si>
  <si>
    <t>"WS05"  748,5*1,1</t>
  </si>
  <si>
    <t>93</t>
  </si>
  <si>
    <t>612328131</t>
  </si>
  <si>
    <t>Potažení vnitřních stěn sanačním štukem tloušťky do 3 mm</t>
  </si>
  <si>
    <t>421623608</t>
  </si>
  <si>
    <t>Poznámka k položce:
dle knihy specifikací AR250.1008</t>
  </si>
  <si>
    <t>94</t>
  </si>
  <si>
    <t>612341121</t>
  </si>
  <si>
    <t>Sádrová nebo vápenosádrová omítka hladká jednovrstvá vnitřních stěn nanášená ručně</t>
  </si>
  <si>
    <t>-1148785494</t>
  </si>
  <si>
    <t>"WS04"  1702,3*1,1</t>
  </si>
  <si>
    <t>95</t>
  </si>
  <si>
    <t>612341191</t>
  </si>
  <si>
    <t>Příplatek k sádrové omítce vnitřních stěn za každých dalších 5 mm tloušťky ručně</t>
  </si>
  <si>
    <t>-2076197785</t>
  </si>
  <si>
    <t>"celkem 30mm"</t>
  </si>
  <si>
    <t>WS04*4</t>
  </si>
  <si>
    <t>96</t>
  </si>
  <si>
    <t>622142001</t>
  </si>
  <si>
    <t>Potažení vnějších stěn sklovláknitým pletivem vtlačeným do tenkovrstvé hmoty</t>
  </si>
  <si>
    <t>1209365605</t>
  </si>
  <si>
    <t>F15+F16</t>
  </si>
  <si>
    <t>97</t>
  </si>
  <si>
    <t>622151001</t>
  </si>
  <si>
    <t>Penetrační akrylátový nátěr vnějších pastovitých tenkovrstvých omítek stěn</t>
  </si>
  <si>
    <t>284924607</t>
  </si>
  <si>
    <t>F10+F14</t>
  </si>
  <si>
    <t>"přídavek na ostění"  F10*0,15</t>
  </si>
  <si>
    <t>98</t>
  </si>
  <si>
    <t>622151021</t>
  </si>
  <si>
    <t>Penetrační akrylátový nátěr vnějších mozaikových tenkovrstvých omítek stěn</t>
  </si>
  <si>
    <t>1194334300</t>
  </si>
  <si>
    <t>2*(F15+F16)</t>
  </si>
  <si>
    <t>99</t>
  </si>
  <si>
    <t>622211011</t>
  </si>
  <si>
    <t>Montáž kontaktního zateplení vnějších stěn lepením a mechanickým kotvením polystyrénových desek do betonu a zdiva tl přes 40 do 80 mm</t>
  </si>
  <si>
    <t>941681057</t>
  </si>
  <si>
    <t>100</t>
  </si>
  <si>
    <t>28376016</t>
  </si>
  <si>
    <t>deska perimetrická fasádní soklová 150kPa λ=0,035 tl 80mm</t>
  </si>
  <si>
    <t>11534576</t>
  </si>
  <si>
    <t>F15*1,05</t>
  </si>
  <si>
    <t>101</t>
  </si>
  <si>
    <t>622211031</t>
  </si>
  <si>
    <t>Montáž kontaktního zateplení vnějších stěn lepením a mechanickým kotvením polystyrénových desek  do betonu a zdiva tl přes 120 do 160 mm</t>
  </si>
  <si>
    <t>1412828079</t>
  </si>
  <si>
    <t>"doplnění dle skladby F10"</t>
  </si>
  <si>
    <t>"sever"  2*2,8*0,4</t>
  </si>
  <si>
    <t>"západ"  1,4*1,3</t>
  </si>
  <si>
    <t>2*1,4*1,2</t>
  </si>
  <si>
    <t>4,4*3,4-0,8*2-0,9*1,7</t>
  </si>
  <si>
    <t>"přístavby výtahové šachty dle skladby F14"</t>
  </si>
  <si>
    <t>"sever"  2,2*11,3</t>
  </si>
  <si>
    <t>"západ"  2,5*11,5</t>
  </si>
  <si>
    <t>"jih"  2,2*12</t>
  </si>
  <si>
    <t>102</t>
  </si>
  <si>
    <t>28376079</t>
  </si>
  <si>
    <t>deska EPS grafitová fasádní λ=0,030-0,031 tl 160mm</t>
  </si>
  <si>
    <t>-2013543067</t>
  </si>
  <si>
    <t>F10*1,1</t>
  </si>
  <si>
    <t>F14*1,05</t>
  </si>
  <si>
    <t>103</t>
  </si>
  <si>
    <t>622252001</t>
  </si>
  <si>
    <t>Montáž profilů kontaktního zateplení připevněných mechanicky</t>
  </si>
  <si>
    <t>-939853911</t>
  </si>
  <si>
    <t>2*2,2*2,5</t>
  </si>
  <si>
    <t>104</t>
  </si>
  <si>
    <t>59051653</t>
  </si>
  <si>
    <t>profil zakládací Al tl 0,7mm pro ETICS pro izolant tl 160mm</t>
  </si>
  <si>
    <t>-1288003325</t>
  </si>
  <si>
    <t>13,000*1,05</t>
  </si>
  <si>
    <t>105</t>
  </si>
  <si>
    <t>622252002</t>
  </si>
  <si>
    <t>Montáž profilů kontaktního zateplení lepených</t>
  </si>
  <si>
    <t>-1821581307</t>
  </si>
  <si>
    <t>12*3</t>
  </si>
  <si>
    <t>106</t>
  </si>
  <si>
    <t>63127464</t>
  </si>
  <si>
    <t>profil rohový Al 15x15mm s výztužnou tkaninou š 100mm pro ETICS</t>
  </si>
  <si>
    <t>-843064022</t>
  </si>
  <si>
    <t>56,000*1,05</t>
  </si>
  <si>
    <t>107</t>
  </si>
  <si>
    <t>622331121</t>
  </si>
  <si>
    <t>Cementová omítka hladká jednovrstvá vnějších stěn nanášená ručně</t>
  </si>
  <si>
    <t>1691693563</t>
  </si>
  <si>
    <t>"měřeno elektronikcy"</t>
  </si>
  <si>
    <t>"dle skladby F02"  3,2/0,05*1,05</t>
  </si>
  <si>
    <t>108</t>
  </si>
  <si>
    <t>622331191</t>
  </si>
  <si>
    <t>Příplatek k cementové omítce vnějších stěn za každých dalších 5 mm tloušťky ručně</t>
  </si>
  <si>
    <t>-1969011377</t>
  </si>
  <si>
    <t>67,200*7</t>
  </si>
  <si>
    <t>109</t>
  </si>
  <si>
    <t>622511102</t>
  </si>
  <si>
    <t>Tenkovrstvá akrylátová mozaiková jemnozrnná omítka vnějších stěn</t>
  </si>
  <si>
    <t>-126208152</t>
  </si>
  <si>
    <t>Poznámka k položce:
dle knihy specifikací AR251.0001</t>
  </si>
  <si>
    <t>"stávající sokl - doplnění dle skladby F15"</t>
  </si>
  <si>
    <t>8,2*0,6</t>
  </si>
  <si>
    <t>"stávající sokl dle skladby F16"</t>
  </si>
  <si>
    <t>"sever"  3*0,3</t>
  </si>
  <si>
    <t>"západ"  (3,9+2,5+13,1)*0,6</t>
  </si>
  <si>
    <t>"jih"   (9,4+4,3)*0,6</t>
  </si>
  <si>
    <t>(1,5+3,5+1,4+6)*1,5</t>
  </si>
  <si>
    <t>7*0,5</t>
  </si>
  <si>
    <t>4,3</t>
  </si>
  <si>
    <t>110</t>
  </si>
  <si>
    <t>622531022</t>
  </si>
  <si>
    <t>Tenkovrstvá silikonová zrnitá omítka zrnitost 2,0 mm vnějších stěn</t>
  </si>
  <si>
    <t>-1757141827</t>
  </si>
  <si>
    <t>Poznámka k položce:
dle knihy specifikací AR251.0002 a 0003</t>
  </si>
  <si>
    <t>111</t>
  </si>
  <si>
    <t>6229001R</t>
  </si>
  <si>
    <t>Příplatek za zvýšenou pracnost provádění doplnění zateplení</t>
  </si>
  <si>
    <t>62233619</t>
  </si>
  <si>
    <t>112</t>
  </si>
  <si>
    <t>6229001R1</t>
  </si>
  <si>
    <t>Příplatek za šedou barvu omítky</t>
  </si>
  <si>
    <t>2128969401</t>
  </si>
  <si>
    <t>113</t>
  </si>
  <si>
    <t>6299001</t>
  </si>
  <si>
    <t>Oprava stáv. kamenného soklu</t>
  </si>
  <si>
    <t>-1672970001</t>
  </si>
  <si>
    <t xml:space="preserve">Poznámka k položce:
cena zazhrnuje kompletní provedení vč. dodávky potřenbého mateirálu - oprava, případné doplnění a nátěr dle knihy specifikací AR271.1011
</t>
  </si>
  <si>
    <t>114</t>
  </si>
  <si>
    <t>629991011</t>
  </si>
  <si>
    <t>Zakrytí výplní otvorů a svislých ploch fólií přilepenou lepící páskou</t>
  </si>
  <si>
    <t>-868329548</t>
  </si>
  <si>
    <t>13*1,54*1,75+7*1,1*1,45+1*0,9*2,1</t>
  </si>
  <si>
    <t>2*2,48*1,6+2,48*1,85+2*1,4*1,85+4*1,4*1,8+12*0,95*1,8+8*1,2*1,45</t>
  </si>
  <si>
    <t>1,69*1,8+0,9*2</t>
  </si>
  <si>
    <t>1,5*1,6+2*2*1,6</t>
  </si>
  <si>
    <t>11*0,52*0,9</t>
  </si>
  <si>
    <t>1,4*2+2*1,45</t>
  </si>
  <si>
    <t>2*0,54*0,9+3*1*1,45+2*1*1,85+11*1*1,9</t>
  </si>
  <si>
    <t>0,8*2</t>
  </si>
  <si>
    <t>2*1,42*1,75+3*1,4*1,5+2*1,1*1,45+0,85*1,45+1*1,45+1,4+1,45+1,7*1,45</t>
  </si>
  <si>
    <t>4*1,54*1,7</t>
  </si>
  <si>
    <t>115</t>
  </si>
  <si>
    <t>629995101</t>
  </si>
  <si>
    <t>Očištění vnějších ploch tlakovou vodou</t>
  </si>
  <si>
    <t>206906462</t>
  </si>
  <si>
    <t>116</t>
  </si>
  <si>
    <t>629995213</t>
  </si>
  <si>
    <t>Očištění vnějších ploch otryskáním nesušeným křemičitým pískem kamenného tvrdého povrchu</t>
  </si>
  <si>
    <t>1720060017</t>
  </si>
  <si>
    <t>"SO 01 A,B - kamenný sokl"</t>
  </si>
  <si>
    <t>24,5*0,6</t>
  </si>
  <si>
    <t>20*0,9</t>
  </si>
  <si>
    <t>3,3</t>
  </si>
  <si>
    <t>"stávající schodiště SO 01A"</t>
  </si>
  <si>
    <t>12*1,2*(0,3+0,2)</t>
  </si>
  <si>
    <t>2*11*1,2*(0,3+0,2)</t>
  </si>
  <si>
    <t>2*10*1,2*(0,3+0,2)</t>
  </si>
  <si>
    <t>117</t>
  </si>
  <si>
    <t>631311115</t>
  </si>
  <si>
    <t>Mazanina tl přes 50 do 80 mm z betonu prostého bez zvýšených nároků na prostředí tř. C 20/25</t>
  </si>
  <si>
    <t>-321968020</t>
  </si>
  <si>
    <t>P01*0,058</t>
  </si>
  <si>
    <t>P02*0,065</t>
  </si>
  <si>
    <t>P05*0,055</t>
  </si>
  <si>
    <t>P06*0,06</t>
  </si>
  <si>
    <t>P10*0,056</t>
  </si>
  <si>
    <t>P12*0,06</t>
  </si>
  <si>
    <t>P13*0,055</t>
  </si>
  <si>
    <t>P14*0,055</t>
  </si>
  <si>
    <t>P14*0,08</t>
  </si>
  <si>
    <t>P15*0,055</t>
  </si>
  <si>
    <t>P15*0,08</t>
  </si>
  <si>
    <t>118</t>
  </si>
  <si>
    <t>631319171</t>
  </si>
  <si>
    <t>Příplatek k mazanině tl přes 50 do 80 mm za stržení povrchu spodní vrstvy před vložením výztuže</t>
  </si>
  <si>
    <t>-1363969549</t>
  </si>
  <si>
    <t>119</t>
  </si>
  <si>
    <t>631319181</t>
  </si>
  <si>
    <t>Příplatek k mazanině tl přes 50 do 80 mm za sklon přes 15 do 35°</t>
  </si>
  <si>
    <t>860369667</t>
  </si>
  <si>
    <t>120</t>
  </si>
  <si>
    <t>631362021</t>
  </si>
  <si>
    <t>Výztuž mazanin svařovanými sítěmi Kari</t>
  </si>
  <si>
    <t>1377708148</t>
  </si>
  <si>
    <t>"KARI síť 100/100-6"</t>
  </si>
  <si>
    <t>P05*0,00444*1,15</t>
  </si>
  <si>
    <t>P06*0,00444*1,15</t>
  </si>
  <si>
    <t>P12*0,00444*1,15</t>
  </si>
  <si>
    <t>P13*0,00444*1,15</t>
  </si>
  <si>
    <t>2*P14*0,00444*1,15</t>
  </si>
  <si>
    <t>2*P15*0,00444*1,15</t>
  </si>
  <si>
    <t>121</t>
  </si>
  <si>
    <t>632451446</t>
  </si>
  <si>
    <t>Potěr pískocementový tl přes 30 do 40 mm tř. C 25 běžný</t>
  </si>
  <si>
    <t>1372791531</t>
  </si>
  <si>
    <t>"dle skladby P10a - nad kanálem"</t>
  </si>
  <si>
    <t>23,5*2,1+2,2*1,8*2</t>
  </si>
  <si>
    <t>122</t>
  </si>
  <si>
    <t>632481213</t>
  </si>
  <si>
    <t>Separační vrstva z PE fólie</t>
  </si>
  <si>
    <t>26787539</t>
  </si>
  <si>
    <t>P01+P02+P05+P06</t>
  </si>
  <si>
    <t>P10+P12+P13+P14+P15</t>
  </si>
  <si>
    <t>123</t>
  </si>
  <si>
    <t>635211131</t>
  </si>
  <si>
    <t>Násyp pod podlahy z perlitu</t>
  </si>
  <si>
    <t>77353199</t>
  </si>
  <si>
    <t>P14*0,07</t>
  </si>
  <si>
    <t>P15*0,07</t>
  </si>
  <si>
    <t>124</t>
  </si>
  <si>
    <t>639001</t>
  </si>
  <si>
    <t>Nátěr stávajícího schodiště</t>
  </si>
  <si>
    <t>-1059104974</t>
  </si>
  <si>
    <t>Poznámka k položce:
dle knihy psecifikací AR 261.1004</t>
  </si>
  <si>
    <t>125</t>
  </si>
  <si>
    <t>941111131</t>
  </si>
  <si>
    <t>Montáž lešení řadového trubkového lehkého s podlahami zatížení do 200 kg/m2 š přes 1,2 do 1,5 m v do 10 m</t>
  </si>
  <si>
    <t>1403423661</t>
  </si>
  <si>
    <t>126</t>
  </si>
  <si>
    <t>941111231</t>
  </si>
  <si>
    <t>Příplatek k lešení řadovému trubkovému lehkému s podlahami š 1,5 m v 10 m za první a ZKD den použití</t>
  </si>
  <si>
    <t>-1023023211</t>
  </si>
  <si>
    <t>lešení*80</t>
  </si>
  <si>
    <t>127</t>
  </si>
  <si>
    <t>941111831</t>
  </si>
  <si>
    <t>Demontáž lešení řadového trubkového lehkého s podlahami zatížení do 200 kg/m2 š přes 1,2 do 1,5 m v do 10 m</t>
  </si>
  <si>
    <t>-1858805822</t>
  </si>
  <si>
    <t>128</t>
  </si>
  <si>
    <t>944611111</t>
  </si>
  <si>
    <t>Montáž ochranné plachty z textilie z umělých vláken</t>
  </si>
  <si>
    <t>1869489200</t>
  </si>
  <si>
    <t>129</t>
  </si>
  <si>
    <t>944611211</t>
  </si>
  <si>
    <t>Příplatek k ochranné plachtě za první a ZKD den použití</t>
  </si>
  <si>
    <t>-1526171279</t>
  </si>
  <si>
    <t>130</t>
  </si>
  <si>
    <t>944611811</t>
  </si>
  <si>
    <t>Demontáž ochranné plachty z textilie z umělých vláken</t>
  </si>
  <si>
    <t>1014800600</t>
  </si>
  <si>
    <t>131</t>
  </si>
  <si>
    <t>949101111</t>
  </si>
  <si>
    <t>Lešení pomocné pro objekty pozemních staveb s lešeňovou podlahou v do 1,9 m zatížení do 150 kg/m2</t>
  </si>
  <si>
    <t>-773978120</t>
  </si>
  <si>
    <t>132</t>
  </si>
  <si>
    <t>952901111</t>
  </si>
  <si>
    <t>Vyčištění budov bytové a občanské výstavby při výšce podlaží do 4 m</t>
  </si>
  <si>
    <t>1046601378</t>
  </si>
  <si>
    <t>P01+P02+P04+P05+P06</t>
  </si>
  <si>
    <t>133</t>
  </si>
  <si>
    <t>953943211</t>
  </si>
  <si>
    <t>Osazování hasicího přístroje</t>
  </si>
  <si>
    <t>641824530</t>
  </si>
  <si>
    <t>17+5+1</t>
  </si>
  <si>
    <t>134</t>
  </si>
  <si>
    <t>44932114</t>
  </si>
  <si>
    <t>přístroj hasicí ruční práškový PG 6 LE</t>
  </si>
  <si>
    <t>688714865</t>
  </si>
  <si>
    <t>135</t>
  </si>
  <si>
    <t>44932211</t>
  </si>
  <si>
    <t>přístroj hasicí ruční sněhový KS 5 BG</t>
  </si>
  <si>
    <t>-702162040</t>
  </si>
  <si>
    <t>136</t>
  </si>
  <si>
    <t>44932311</t>
  </si>
  <si>
    <t>přístroj hasicí ruční vodní V 9 LE</t>
  </si>
  <si>
    <t>1613298806</t>
  </si>
  <si>
    <t>137</t>
  </si>
  <si>
    <t>953993311R</t>
  </si>
  <si>
    <t xml:space="preserve">Kompl. dod. + mtž. bezpečnostní, orientační nebo informační tabulky </t>
  </si>
  <si>
    <t>soub</t>
  </si>
  <si>
    <t>-1846123208</t>
  </si>
  <si>
    <t>Poznámka k položce:
dle PBŘ</t>
  </si>
  <si>
    <t>138</t>
  </si>
  <si>
    <t>973031335</t>
  </si>
  <si>
    <t>Vysekání kapes ve zdivu cihelném na MV nebo MVC pl do 0,16 m2 hl do 300 mm</t>
  </si>
  <si>
    <t>1409587347</t>
  </si>
  <si>
    <t>"pro zavázání nových stropů"</t>
  </si>
  <si>
    <t>46+15+24*2+1</t>
  </si>
  <si>
    <t>51+23+23*2</t>
  </si>
  <si>
    <t>139</t>
  </si>
  <si>
    <t>973031813</t>
  </si>
  <si>
    <t>Vysekání kapes ve zdivu cihelném na MV nebo MVC pro zavázání příček tl do 150 mm</t>
  </si>
  <si>
    <t>-1119322814</t>
  </si>
  <si>
    <t>2*3,5+18*3,5+9*3,3</t>
  </si>
  <si>
    <t>140</t>
  </si>
  <si>
    <t>974031135</t>
  </si>
  <si>
    <t>Vysekání rýh ve zdivu cihelném hl do 50 mm š do 200 mm</t>
  </si>
  <si>
    <t>405151534</t>
  </si>
  <si>
    <t>"pro zavázaní dobetonávky nad 1.PP"</t>
  </si>
  <si>
    <t>2,1</t>
  </si>
  <si>
    <t>141</t>
  </si>
  <si>
    <t>974031664</t>
  </si>
  <si>
    <t>Vysekání rýh ve zdivu cihelném pro vtahování nosníků hl do 150 mm v do 150 mm</t>
  </si>
  <si>
    <t>-546162099</t>
  </si>
  <si>
    <t>"pro dodatečné překlady"</t>
  </si>
  <si>
    <t>11*1,5+7*2,1+23*1,2+1,2+10*1,2+15*1,5</t>
  </si>
  <si>
    <t>9*1,8+13*1,2</t>
  </si>
  <si>
    <t>50*0,9+15*1,2+10*1,5</t>
  </si>
  <si>
    <t>142</t>
  </si>
  <si>
    <t>978011141</t>
  </si>
  <si>
    <t>Otlučení (osekání) vnitřní vápenné nebo vápenocementové omítky stropů v rozsahu přes 10 do 30 %</t>
  </si>
  <si>
    <t>-1179717848</t>
  </si>
  <si>
    <t>143</t>
  </si>
  <si>
    <t>978013141</t>
  </si>
  <si>
    <t>Otlučení (osekání) vnitřní vápenné nebo vápenocementové omítky stěn v rozsahu přes 10 do 30 %</t>
  </si>
  <si>
    <t>583497923</t>
  </si>
  <si>
    <t>144</t>
  </si>
  <si>
    <t>985441113</t>
  </si>
  <si>
    <t>Přídavná šroubovitá nerezová výztuž 1 táhlo D 8 mm v drážce v cihelném zdivu hl do 70 mm</t>
  </si>
  <si>
    <t>-1334496160</t>
  </si>
  <si>
    <t>"předpoklad" 120</t>
  </si>
  <si>
    <t>145</t>
  </si>
  <si>
    <t>Demontáž a zpětná montáž mříže pro nátěr fasády</t>
  </si>
  <si>
    <t>ks</t>
  </si>
  <si>
    <t>2073997820</t>
  </si>
  <si>
    <t>146</t>
  </si>
  <si>
    <t>Kompl. dod. + mtž. obklad venkovnícho schodiště betonovu dlažbou</t>
  </si>
  <si>
    <t>-1097600044</t>
  </si>
  <si>
    <t>"SO 01A - venkovní"</t>
  </si>
  <si>
    <t>4*2,5+(0,3+0,2)</t>
  </si>
  <si>
    <t>147</t>
  </si>
  <si>
    <t>99003</t>
  </si>
  <si>
    <t>Kompl. dod. + mtž. zhtovení prostupů do stávající fasády</t>
  </si>
  <si>
    <t>720240279</t>
  </si>
  <si>
    <t>Poznámka k položce:
cena zahrnuje kompletní provedení vč. dodávky potřebného mateiálu - prostupy pro mřížku VZT:
- zhtovení prostupu stěnou
- vyříznutí příslušné části zateplení
- zapravení a začištění fasády kolem mřížky</t>
  </si>
  <si>
    <t>148</t>
  </si>
  <si>
    <t>99004</t>
  </si>
  <si>
    <t>Kompl. dod. + mtž. kotvení ŽB konstrukce přístavby výtahu ke stávající stěně</t>
  </si>
  <si>
    <t>1881530522</t>
  </si>
  <si>
    <t>Poznámka k položce:
cena zahrnuje kompletní provedení dle popisu v PD vč. dodávky potřebného materiálu (vyvrtání otvoru, dodávky trnu, upevnění apod.)</t>
  </si>
  <si>
    <t>149</t>
  </si>
  <si>
    <t>99005</t>
  </si>
  <si>
    <t>Kompl. dod. + mtž. protipožární desková přepážka vel. 1 700/500 mm ozn. ZX001</t>
  </si>
  <si>
    <t>-722857354</t>
  </si>
  <si>
    <t>Poznámka k položce:
cena zahrnuje kompletní provedení vč. dodávky potřebného materiálu dle popisu v tabulce stavebních prvků AR1.23 a dle knihy specifikací AR230.0001</t>
  </si>
  <si>
    <t>150</t>
  </si>
  <si>
    <t>99006</t>
  </si>
  <si>
    <t>Kompl. dod. + mtž. protipožární desková přepážka vel. 1 000/400 mm ozn. ZX004</t>
  </si>
  <si>
    <t>-1557936713</t>
  </si>
  <si>
    <t>151</t>
  </si>
  <si>
    <t>99007</t>
  </si>
  <si>
    <t>Kompl. dod. + mtž. protipožární desková přepážka vel. 950/400 mm ozn. ZX005</t>
  </si>
  <si>
    <t>-2061975453</t>
  </si>
  <si>
    <t>152</t>
  </si>
  <si>
    <t>99008</t>
  </si>
  <si>
    <t>Kompl. dod. + mtž. protipožární desková přepážka vel. 800/400 mm ozn. ZX005</t>
  </si>
  <si>
    <t>-1004568012</t>
  </si>
  <si>
    <t>153</t>
  </si>
  <si>
    <t>99009</t>
  </si>
  <si>
    <t>Kompl. dod. + mtž. protipožární desková přepážka vel. 950/325 mm ozn. ZX007</t>
  </si>
  <si>
    <t>-835885878</t>
  </si>
  <si>
    <t>154</t>
  </si>
  <si>
    <t>99010</t>
  </si>
  <si>
    <t>Kompl. dod. + mtž. poklop ozn. ZX002</t>
  </si>
  <si>
    <t>-1794049646</t>
  </si>
  <si>
    <t xml:space="preserve">Poznámka k položce:
cena zahrnuje kompletní provedení  dle popisu v tabulce stavebních prvků AR1.23 </t>
  </si>
  <si>
    <t>155</t>
  </si>
  <si>
    <t>99011</t>
  </si>
  <si>
    <t>Kompl. dod. + mtž. sklepní světlík ozn. ZX008</t>
  </si>
  <si>
    <t>-1713362105</t>
  </si>
  <si>
    <t>Poznámka k položce:
cena zahrnuje kompletní provedení  dle popisu v tabulce stavebních prvků AR1.23 a dle knihy specifikací AR229.0001</t>
  </si>
  <si>
    <t>156</t>
  </si>
  <si>
    <t>-1396668555</t>
  </si>
  <si>
    <t>157</t>
  </si>
  <si>
    <t>-1551840922</t>
  </si>
  <si>
    <t>158</t>
  </si>
  <si>
    <t>1415013821</t>
  </si>
  <si>
    <t>49,651*8 'Přepočtené koeficientem množství</t>
  </si>
  <si>
    <t>159</t>
  </si>
  <si>
    <t>-245748248</t>
  </si>
  <si>
    <t>998</t>
  </si>
  <si>
    <t>Přesun hmot</t>
  </si>
  <si>
    <t>160</t>
  </si>
  <si>
    <t>998011003</t>
  </si>
  <si>
    <t>Přesun hmot pro budovy zděné v přes 12 do 24 m</t>
  </si>
  <si>
    <t>-1574441010</t>
  </si>
  <si>
    <t>161</t>
  </si>
  <si>
    <t>711001R</t>
  </si>
  <si>
    <t>Příplatek za ztížené provádění hydroizolace pod stávajícím zdivem při podezdívání</t>
  </si>
  <si>
    <t>255310880</t>
  </si>
  <si>
    <t>(2,8+8,2+3,3)*0,7</t>
  </si>
  <si>
    <t>4,6*0,7</t>
  </si>
  <si>
    <t>5,4*0,5</t>
  </si>
  <si>
    <t>5,2*0,47</t>
  </si>
  <si>
    <t>4,6*0,305</t>
  </si>
  <si>
    <t>5,4*0,445</t>
  </si>
  <si>
    <t>5,4*0,9</t>
  </si>
  <si>
    <t>4,6*0,5</t>
  </si>
  <si>
    <t>8*0,5</t>
  </si>
  <si>
    <t>3,9*0,5</t>
  </si>
  <si>
    <t>2*0,7*0,5</t>
  </si>
  <si>
    <t>10*0,5</t>
  </si>
  <si>
    <t>4*0,5</t>
  </si>
  <si>
    <t>4*0,51</t>
  </si>
  <si>
    <t>3,7*0,5</t>
  </si>
  <si>
    <t>(1,2+6,4)</t>
  </si>
  <si>
    <t>2,9*0,52</t>
  </si>
  <si>
    <t>1,8*0,5</t>
  </si>
  <si>
    <t>2,7*0,6</t>
  </si>
  <si>
    <t>4,4*0,85</t>
  </si>
  <si>
    <t>(2+2+4,6)*0,5</t>
  </si>
  <si>
    <t>2,2*0,5</t>
  </si>
  <si>
    <t>162</t>
  </si>
  <si>
    <t>711111001</t>
  </si>
  <si>
    <t>Provedení izolace proti zemní vlhkosti vodorovné za studena nátěrem penetračním</t>
  </si>
  <si>
    <t>1452029434</t>
  </si>
  <si>
    <t>"Izolace provedena i pod stávajícím zdivem při podezdívání"</t>
  </si>
  <si>
    <t>7,9*18,8+0,3*3+4,5*3,8+3,3*6+3,8*5,1</t>
  </si>
  <si>
    <t>4,3*2,4</t>
  </si>
  <si>
    <t>163</t>
  </si>
  <si>
    <t>711112001</t>
  </si>
  <si>
    <t>Provedení izolace proti zemní vlhkosti svislé za studena nátěrem penetračním</t>
  </si>
  <si>
    <t>9719948</t>
  </si>
  <si>
    <t>"SO 01 A"</t>
  </si>
  <si>
    <t>0,92/0,01*1,1</t>
  </si>
  <si>
    <t>0,49/0,01*1,1</t>
  </si>
  <si>
    <t>164</t>
  </si>
  <si>
    <t>11163150</t>
  </si>
  <si>
    <t>lak penetrační asfaltový</t>
  </si>
  <si>
    <t>-1771989483</t>
  </si>
  <si>
    <t>Poznámka k položce:
dle knihy specifikací AR211.1001</t>
  </si>
  <si>
    <t>izolacev*0,003</t>
  </si>
  <si>
    <t>izolaces*0,00035</t>
  </si>
  <si>
    <t>165</t>
  </si>
  <si>
    <t>711132101</t>
  </si>
  <si>
    <t>Provedení izolace proti zemní vlhkosti pásy na sucho svislé AIP nebo tkaninou</t>
  </si>
  <si>
    <t>-413076152</t>
  </si>
  <si>
    <t>"dle skladby F02" 6,5/0,1*1,05</t>
  </si>
  <si>
    <t>"dle skladby F03 a F 04"  3,5/0,12*1,05</t>
  </si>
  <si>
    <t>166</t>
  </si>
  <si>
    <t>69311081</t>
  </si>
  <si>
    <t>geotextilie netkaná separační, ochranná, filtrační, drenážní PES 300g/m2</t>
  </si>
  <si>
    <t>1678295254</t>
  </si>
  <si>
    <t>98,875*1,2</t>
  </si>
  <si>
    <t>167</t>
  </si>
  <si>
    <t>711141559</t>
  </si>
  <si>
    <t>Provedení izolace proti zemní vlhkosti pásy přitavením vodorovné NAIP</t>
  </si>
  <si>
    <t>-1740497349</t>
  </si>
  <si>
    <t>2*izolacev</t>
  </si>
  <si>
    <t>168</t>
  </si>
  <si>
    <t>711142559</t>
  </si>
  <si>
    <t>Provedení izolace proti zemní vlhkosti pásy přitavením svislé NAIP</t>
  </si>
  <si>
    <t>-1420072645</t>
  </si>
  <si>
    <t>izolaces*2</t>
  </si>
  <si>
    <t>169</t>
  </si>
  <si>
    <t>62855001</t>
  </si>
  <si>
    <t>pás asfaltový natavitelný modifikovaný SBS tl 4,0mm s vložkou z polyesterové rohože a spalitelnou PE fólií nebo jemnozrnným minerálním posypem na horním povrchu</t>
  </si>
  <si>
    <t>-1656844374</t>
  </si>
  <si>
    <t>Poznámka k položce:
dle knihy specifikací AR211.1002</t>
  </si>
  <si>
    <t>izolacev*1,15</t>
  </si>
  <si>
    <t>izolaces*1,2</t>
  </si>
  <si>
    <t>170</t>
  </si>
  <si>
    <t>62853004</t>
  </si>
  <si>
    <t>pás asfaltový natavitelný modifikovaný SBS tl 4,0mm s vložkou ze skleněné tkaniny a spalitelnou PE fólií nebo jemnozrnným minerálním posypem na horním povrchu</t>
  </si>
  <si>
    <t>-855739782</t>
  </si>
  <si>
    <t>Poznámka k položce:
dle knihy specifikací AR211.1003</t>
  </si>
  <si>
    <t>171</t>
  </si>
  <si>
    <t>711161212</t>
  </si>
  <si>
    <t>Izolace proti zemní vlhkosti nopovou fólií svislá, nopek v 8,0 mm, tl do 0,6 mm</t>
  </si>
  <si>
    <t>-1638849579</t>
  </si>
  <si>
    <t>1,62/0,025*1,1</t>
  </si>
  <si>
    <t>172</t>
  </si>
  <si>
    <t>711113121R</t>
  </si>
  <si>
    <t>Prokřemenovací nátěr</t>
  </si>
  <si>
    <t>-1598443890</t>
  </si>
  <si>
    <t>Poznámka k položce:
cena zahrnuje komplentí provedení dle knihy specifkací AR211.1012</t>
  </si>
  <si>
    <t>"dle skladby D01 výkres AR1.40"</t>
  </si>
  <si>
    <t>173</t>
  </si>
  <si>
    <t>711193131R</t>
  </si>
  <si>
    <t>Nátěr izolační minerální hmotou</t>
  </si>
  <si>
    <t>-1098335270</t>
  </si>
  <si>
    <t>Poznámka k položce:
cena zahrnuje komplentí provedení dle knihy specifkací AR211.1013</t>
  </si>
  <si>
    <t>174</t>
  </si>
  <si>
    <t>711193131R2</t>
  </si>
  <si>
    <t>Minerální izolační stěrka - dvě vrstvy</t>
  </si>
  <si>
    <t>-1973126764</t>
  </si>
  <si>
    <t>175</t>
  </si>
  <si>
    <t>711193131R3</t>
  </si>
  <si>
    <t xml:space="preserve">Vyplnění spar zdiva a celoplošné vyrovnání rychleschnoucí těsnící hmotou </t>
  </si>
  <si>
    <t>-1600638609</t>
  </si>
  <si>
    <t>Poznámka k položce:
cena zahrnuje komplentí provedení dle knihy specifkací AR211.1015</t>
  </si>
  <si>
    <t>176</t>
  </si>
  <si>
    <t>998711203</t>
  </si>
  <si>
    <t>Přesun hmot procentní pro izolace proti vodě, vlhkosti a plynům v objektech v přes 12 do 60 m</t>
  </si>
  <si>
    <t>%</t>
  </si>
  <si>
    <t>2079198747</t>
  </si>
  <si>
    <t>177</t>
  </si>
  <si>
    <t>712001</t>
  </si>
  <si>
    <t>Kompl. dod. + mtž. povlaková hydroizolace - folie</t>
  </si>
  <si>
    <t>-648548203</t>
  </si>
  <si>
    <t>Poznámka k položce:
cena zahrnuje kompletní provedení dle popisu v PD vč. dodávky potřebného materiálu a řešení všech detailů (ukončení, napojení, prostupy apod.) dle knihy specifikací AR212.1001</t>
  </si>
  <si>
    <t>"dle skladby S12"  7*3,6</t>
  </si>
  <si>
    <t>178</t>
  </si>
  <si>
    <t>712311101</t>
  </si>
  <si>
    <t>Provedení povlakové krytiny střech do 10° za studena lakem penetračním nebo asfaltovým</t>
  </si>
  <si>
    <t>-2138896165</t>
  </si>
  <si>
    <t>(S11+S11vytažení)*2</t>
  </si>
  <si>
    <t>179</t>
  </si>
  <si>
    <t>1911500839</t>
  </si>
  <si>
    <t>S14*0,0003</t>
  </si>
  <si>
    <t>(S11+S11vytažení)*2*0,0003</t>
  </si>
  <si>
    <t>180</t>
  </si>
  <si>
    <t>712331111</t>
  </si>
  <si>
    <t>Provedení povlakové krytiny střech do 10° podkladní vrstvy pásy na sucho samolepící</t>
  </si>
  <si>
    <t>666950652</t>
  </si>
  <si>
    <t>S11+S11vytažení</t>
  </si>
  <si>
    <t>181</t>
  </si>
  <si>
    <t>62866281</t>
  </si>
  <si>
    <t>pás asfaltový samolepicí modifikovaný SBS tl 3,0mm s vložkou ze skleněné tkaniny se spalitelnou fólií nebo jemnozrnným minerálním posypem nebo textilií na horním povrchu</t>
  </si>
  <si>
    <t>-1984061620</t>
  </si>
  <si>
    <t xml:space="preserve">Poznámka k položce:
dle knihy specifikací AR 211.1007
</t>
  </si>
  <si>
    <t>S14*1,15</t>
  </si>
  <si>
    <t>(S11+S11vytažení)*1,15</t>
  </si>
  <si>
    <t>182</t>
  </si>
  <si>
    <t>712341559</t>
  </si>
  <si>
    <t>Provedení povlakové krytiny střech do 10° pásy NAIP přitavením v plné ploše</t>
  </si>
  <si>
    <t>1688466744</t>
  </si>
  <si>
    <t>"dle skladby S14"  (5,3*2,5-2,5*2,1)*1,2</t>
  </si>
  <si>
    <t>"střecha výtah dle skladby S11"</t>
  </si>
  <si>
    <t>2,2*2,5</t>
  </si>
  <si>
    <t>"vytažení na stěnu"</t>
  </si>
  <si>
    <t>2,5*0,6</t>
  </si>
  <si>
    <t>"parozábrana"</t>
  </si>
  <si>
    <t>183</t>
  </si>
  <si>
    <t>62855007</t>
  </si>
  <si>
    <t>pás asfaltový natavitelný modifikovaný SBS tl 4,5mm s vložkou z polyesterové vyztužené rohože a hrubozrnným břidličným posypem na horním povrchu</t>
  </si>
  <si>
    <t>-939867802</t>
  </si>
  <si>
    <t>Poznámka k položce:
dle knihy specifikací AR211.1006</t>
  </si>
  <si>
    <t>184</t>
  </si>
  <si>
    <t>62856011</t>
  </si>
  <si>
    <t>pás asfaltový natavitelný modifikovaný SBS tl 4,0mm s vložkou z hliníkové fólie, hliníkové fólie s textilií a spalitelnou PE fólií nebo jemnozrnným minerálním posypem na horním povrchu</t>
  </si>
  <si>
    <t>-92535431</t>
  </si>
  <si>
    <t>185</t>
  </si>
  <si>
    <t>712391171</t>
  </si>
  <si>
    <t>Provedení povlakové krytiny střech do 10° podkladní textilní vrstvy</t>
  </si>
  <si>
    <t>1033370976</t>
  </si>
  <si>
    <t>186</t>
  </si>
  <si>
    <t>69311175</t>
  </si>
  <si>
    <t>geotextilie PP s ÚV stabilizací 500g/m2</t>
  </si>
  <si>
    <t>-1025750005</t>
  </si>
  <si>
    <t>Poznámka k položce:
dle knihy specifikací AR212.2001</t>
  </si>
  <si>
    <t>S12*1,15</t>
  </si>
  <si>
    <t>187</t>
  </si>
  <si>
    <t>998712203</t>
  </si>
  <si>
    <t>Přesun hmot procentní pro krytiny povlakové v objektech v přes 12 do 24 m</t>
  </si>
  <si>
    <t>-1538164063</t>
  </si>
  <si>
    <t>188</t>
  </si>
  <si>
    <t>713121111</t>
  </si>
  <si>
    <t>Montáž izolace tepelné podlah volně kladenými rohožemi, pásy, dílci, deskami 1 vrstva</t>
  </si>
  <si>
    <t>-1720586761</t>
  </si>
  <si>
    <t>"tl 80 mm"  P01+P02+P10</t>
  </si>
  <si>
    <t>"tl. 60 mm"  P14+P15</t>
  </si>
  <si>
    <t>"tl. 30"  P12+P13</t>
  </si>
  <si>
    <t>189</t>
  </si>
  <si>
    <t>713121121</t>
  </si>
  <si>
    <t>Montáž izolace tepelné podlah volně kladenými rohožemi, pásy, dílci, deskami 2 vrstvy</t>
  </si>
  <si>
    <t>-211067383</t>
  </si>
  <si>
    <t>P05+P06</t>
  </si>
  <si>
    <t>190</t>
  </si>
  <si>
    <t>28375912</t>
  </si>
  <si>
    <t>deska EPS 150 pro konstrukce s vysokým zatížením λ=0,035 tl 80mm</t>
  </si>
  <si>
    <t>1270835516</t>
  </si>
  <si>
    <t xml:space="preserve">Poznámka k položce:
dle knihy specifikací AR213.1002
</t>
  </si>
  <si>
    <t xml:space="preserve"> (P01+P02+P10)*1,02</t>
  </si>
  <si>
    <t>191</t>
  </si>
  <si>
    <t>28375908</t>
  </si>
  <si>
    <t>deska EPS 150 pro konstrukce s vysokým zatížením λ=0,035 tl 40mm</t>
  </si>
  <si>
    <t>1375553333</t>
  </si>
  <si>
    <t>(P05+P06)*1,02</t>
  </si>
  <si>
    <t>192</t>
  </si>
  <si>
    <t>28375910</t>
  </si>
  <si>
    <t>deska EPS 150 pro konstrukce s vysokým zatížením λ=0,035 tl 60mm</t>
  </si>
  <si>
    <t>-1561905328</t>
  </si>
  <si>
    <t>(P14+P15)*1,02</t>
  </si>
  <si>
    <t>193</t>
  </si>
  <si>
    <t>28376554</t>
  </si>
  <si>
    <t>deska polystyrénová pro snížení kročejového hluku (max. zatížení 4 kN/m2) tl 40mm</t>
  </si>
  <si>
    <t>492650556</t>
  </si>
  <si>
    <t>Poznámka k položce:
dle knihy specifikací AR213.1004</t>
  </si>
  <si>
    <t>194</t>
  </si>
  <si>
    <t>28376553</t>
  </si>
  <si>
    <t>deska polystyrénová pro snížení kročejového hluku (max. zatížení 4 kN/m2) tl 30mm</t>
  </si>
  <si>
    <t>-95884898</t>
  </si>
  <si>
    <t>(P12+P13)*1,02</t>
  </si>
  <si>
    <t>195</t>
  </si>
  <si>
    <t>713121211</t>
  </si>
  <si>
    <t>Montáž izolace tepelné podlah volně kladenými okrajovými pásky</t>
  </si>
  <si>
    <t>1142538665</t>
  </si>
  <si>
    <t>855</t>
  </si>
  <si>
    <t>196</t>
  </si>
  <si>
    <t>63140274</t>
  </si>
  <si>
    <t>pásek okrajový izolační minerální plovoucích podlah š 120mm tl 12mm</t>
  </si>
  <si>
    <t>-10656893</t>
  </si>
  <si>
    <t>855,000*1,1</t>
  </si>
  <si>
    <t>197</t>
  </si>
  <si>
    <t>713131141</t>
  </si>
  <si>
    <t>Montáž izolace tepelné stěn a základů lepením celoplošně rohoží, pásů, dílců, desek</t>
  </si>
  <si>
    <t>1253291127</t>
  </si>
  <si>
    <t>198</t>
  </si>
  <si>
    <t>28376422</t>
  </si>
  <si>
    <t>deska z polystyrénu XPS, hrana polodrážková a hladký povrch 300kPA tl 100mm</t>
  </si>
  <si>
    <t>-1055573308</t>
  </si>
  <si>
    <t>"dle skladby F02"  68,25*1,05</t>
  </si>
  <si>
    <t>199</t>
  </si>
  <si>
    <t>28376423</t>
  </si>
  <si>
    <t>deska z polystyrénu XPS, hrana polodrážková a hladký povrch 300kPA tl 120mm</t>
  </si>
  <si>
    <t>1129865787</t>
  </si>
  <si>
    <t>"dle skladby F03 a F 04"  30,625*1,05</t>
  </si>
  <si>
    <t>200</t>
  </si>
  <si>
    <t>713141151</t>
  </si>
  <si>
    <t>Montáž izolace tepelné střech plochých kladené volně 1 vrstva rohoží, pásů, dílců, desek</t>
  </si>
  <si>
    <t>-1289563683</t>
  </si>
  <si>
    <t>201</t>
  </si>
  <si>
    <t>28375991</t>
  </si>
  <si>
    <t>deska EPS 150 pro konstrukce s vysokým zatížením λ=0,035 tl 160mm</t>
  </si>
  <si>
    <t>1723637324</t>
  </si>
  <si>
    <t>S11*1,02</t>
  </si>
  <si>
    <t>202</t>
  </si>
  <si>
    <t>998713203</t>
  </si>
  <si>
    <t>Přesun hmot procentní pro izolace tepelné v objektech v přes 12 do 24 m</t>
  </si>
  <si>
    <t>-722002946</t>
  </si>
  <si>
    <t>203</t>
  </si>
  <si>
    <t>762085112</t>
  </si>
  <si>
    <t>Montáž svorníků nebo šroubů dl přes 150 do 300 mm</t>
  </si>
  <si>
    <t>1560119692</t>
  </si>
  <si>
    <t>"pro příložky" 45</t>
  </si>
  <si>
    <t>204</t>
  </si>
  <si>
    <t>553001</t>
  </si>
  <si>
    <t>šrouby pro příložky</t>
  </si>
  <si>
    <t>1342492003</t>
  </si>
  <si>
    <t>205</t>
  </si>
  <si>
    <t>762331922</t>
  </si>
  <si>
    <t>Vyřezání části střešní vazby průřezové pl řeziva přes 120 do 224 cm2 dl přes 3 do 5 m</t>
  </si>
  <si>
    <t>1096208563</t>
  </si>
  <si>
    <t>"hlavní střecha SO 01A předpoklad"  20</t>
  </si>
  <si>
    <t>206</t>
  </si>
  <si>
    <t>762331942</t>
  </si>
  <si>
    <t>Vyřezání části střešní vazby průřezové pl řeziva přes 288 do 450 cm2 dl přes 3 do 5 m</t>
  </si>
  <si>
    <t>-531935347</t>
  </si>
  <si>
    <t>"SO 01A hlavní střecha"</t>
  </si>
  <si>
    <t>"předpoklad"  50</t>
  </si>
  <si>
    <t>207</t>
  </si>
  <si>
    <t>762332132</t>
  </si>
  <si>
    <t>Montáž vázaných kcí krovů pravidelných z hraněného řeziva průřezové pl přes 120 do 224 cm2</t>
  </si>
  <si>
    <t>2077697472</t>
  </si>
  <si>
    <t>"krokev 120/160" 2,5*3</t>
  </si>
  <si>
    <t>"trám 100/160"  2*2,2</t>
  </si>
  <si>
    <t>208</t>
  </si>
  <si>
    <t>60512130</t>
  </si>
  <si>
    <t>hranol stavební řezivo průřezu do 224cm2 do dl 6m</t>
  </si>
  <si>
    <t>-383631394</t>
  </si>
  <si>
    <t>"krokev 120/160" 7,5*0,12*0,16</t>
  </si>
  <si>
    <t>"trám 100/160"  4,4*0,1*0,16</t>
  </si>
  <si>
    <t>řezivo*1,1</t>
  </si>
  <si>
    <t>209</t>
  </si>
  <si>
    <t>762332921</t>
  </si>
  <si>
    <t>Doplnění části střešní vazby hranoly průřezové pl do 120 cm2 včetně materiálu</t>
  </si>
  <si>
    <t>1834177993</t>
  </si>
  <si>
    <t>"SO 01A nízká část"</t>
  </si>
  <si>
    <t>"příložky 60/120" 3,5*10</t>
  </si>
  <si>
    <t>210</t>
  </si>
  <si>
    <t>762332922</t>
  </si>
  <si>
    <t>Doplnění části střešní vazby hranoly průřezové pl přes 120 do 224 cm2 včetně materiálu</t>
  </si>
  <si>
    <t>-1325261373</t>
  </si>
  <si>
    <t>"krokev 120/140"  5*2,45+2*0,5</t>
  </si>
  <si>
    <t>211</t>
  </si>
  <si>
    <t>762332924</t>
  </si>
  <si>
    <t>Doplnění části střešní vazby hranoly průřezové pl přes 288 do 450 cm2 včetně materiálu</t>
  </si>
  <si>
    <t>310061508</t>
  </si>
  <si>
    <t>"SO 01 A hlavní střecha"</t>
  </si>
  <si>
    <t>212</t>
  </si>
  <si>
    <t>762341210</t>
  </si>
  <si>
    <t>Montáž bednění střech rovných a šikmých sklonu do 60° z hrubých prken na sraz tl do 32 mm</t>
  </si>
  <si>
    <t>1643835771</t>
  </si>
  <si>
    <t>"dle skladby S14"  5,3*2,5-2,5*2,1</t>
  </si>
  <si>
    <t>"dle skladby S11"  S11</t>
  </si>
  <si>
    <t>213</t>
  </si>
  <si>
    <t>60515111</t>
  </si>
  <si>
    <t>řezivo jehličnaté boční prkno 20-30mm</t>
  </si>
  <si>
    <t>-1883203459</t>
  </si>
  <si>
    <t>bednění *0,022*1,1</t>
  </si>
  <si>
    <t>214</t>
  </si>
  <si>
    <t>762341933</t>
  </si>
  <si>
    <t>Vyřezání části bednění střech z prken tl do 32 mm pl jednotlivě přes 4 m2</t>
  </si>
  <si>
    <t>366979430</t>
  </si>
  <si>
    <t>"SO 01A hlavní střecha - předpoklad"</t>
  </si>
  <si>
    <t>215</t>
  </si>
  <si>
    <t>762343913</t>
  </si>
  <si>
    <t>Zabednění otvorů ve střeše prkny tl do 32 mm pl jednotlivě přes 4 do 8 m2</t>
  </si>
  <si>
    <t>649965430</t>
  </si>
  <si>
    <t>216</t>
  </si>
  <si>
    <t>762395000</t>
  </si>
  <si>
    <t>Spojovací prostředky krovů, bednění, laťování, nadstřešních konstrukcí</t>
  </si>
  <si>
    <t>760627942</t>
  </si>
  <si>
    <t>bednění*0,022</t>
  </si>
  <si>
    <t>217</t>
  </si>
  <si>
    <t>998762203</t>
  </si>
  <si>
    <t>Přesun hmot procentní pro kce tesařské v objektech v přes 12 do 24 m</t>
  </si>
  <si>
    <t>1452571848</t>
  </si>
  <si>
    <t>218</t>
  </si>
  <si>
    <t>763112312R</t>
  </si>
  <si>
    <t>Příčka SDK 1</t>
  </si>
  <si>
    <t>-1402389652</t>
  </si>
  <si>
    <t>Poznámka k položce:
cena zahrnuje kompletní provedení dle popisu v legendě SDK konstrukcí vč. dodávky potřebného materiálu, kotvení ke stávajícím stěnám, ztužení otvorů apod.</t>
  </si>
  <si>
    <t>"2.NP"  (0,55/0,125+7,13/0,15)*1,1</t>
  </si>
  <si>
    <t>"3.NP"  20/0,15*1,1</t>
  </si>
  <si>
    <t>"4.NP"  15,7/0,15*1,1</t>
  </si>
  <si>
    <t>"3.NP"  12,2/0,15*1,1</t>
  </si>
  <si>
    <t>219</t>
  </si>
  <si>
    <t>763111414R</t>
  </si>
  <si>
    <t>Příčka SDK 2</t>
  </si>
  <si>
    <t>-638196647</t>
  </si>
  <si>
    <t>"2.NP"  4,61/0,125*1,1</t>
  </si>
  <si>
    <t>"3.NP"  4,7/0,125*1,1</t>
  </si>
  <si>
    <t>"4.NP"  4,3/0,125*1,1</t>
  </si>
  <si>
    <t>220</t>
  </si>
  <si>
    <t>763111431R</t>
  </si>
  <si>
    <t>Příčka SDK 3</t>
  </si>
  <si>
    <t>-1167430503</t>
  </si>
  <si>
    <t>"2.NP"  0,06/0,1*1,1</t>
  </si>
  <si>
    <t>"3.NP"  0,14/0,1*1,1</t>
  </si>
  <si>
    <t>"4.NP"  0,13/0,1*1,1</t>
  </si>
  <si>
    <t>221</t>
  </si>
  <si>
    <t>763111717</t>
  </si>
  <si>
    <t>SDK příčka základní penetrační nátěr (oboustranně)</t>
  </si>
  <si>
    <t>-1963005249</t>
  </si>
  <si>
    <t>408,394+119,768+3,63</t>
  </si>
  <si>
    <t>222</t>
  </si>
  <si>
    <t>763121455R</t>
  </si>
  <si>
    <t>Předstěna SDK 4</t>
  </si>
  <si>
    <t>313438914</t>
  </si>
  <si>
    <t>Poznámka k položce:
cena zahrnuje kompletní provedení dle popisu v legendě SDK konstrukcí vč. dodávky potřebného materiálu</t>
  </si>
  <si>
    <t>"2.NP"  0,9/0,125*1,1</t>
  </si>
  <si>
    <t>"3.NP"  1,43/0,125*1,1</t>
  </si>
  <si>
    <t>"4.NP"  1,4/0,125*1,1</t>
  </si>
  <si>
    <t>"3.NP"  0,2/0,125*1,1</t>
  </si>
  <si>
    <t>223</t>
  </si>
  <si>
    <t>763121465R</t>
  </si>
  <si>
    <t>Předstěna SDK 5</t>
  </si>
  <si>
    <t>1937042179</t>
  </si>
  <si>
    <t>"2.NP"  0,3/0,075*1,1</t>
  </si>
  <si>
    <t>"3.NP"  0,04/0,075*1,1</t>
  </si>
  <si>
    <t>"4.NP"  0,03/0,075*1,1</t>
  </si>
  <si>
    <t>224</t>
  </si>
  <si>
    <t>763121714</t>
  </si>
  <si>
    <t>SDK stěna předsazená základní penetrační nátěr</t>
  </si>
  <si>
    <t>978466675</t>
  </si>
  <si>
    <t>35,584+5,427</t>
  </si>
  <si>
    <t>225</t>
  </si>
  <si>
    <t>763131411</t>
  </si>
  <si>
    <t>SDK podhled desky 1xA 12,5 bez izolace dvouvrstvá spodní kce profil CD+UD</t>
  </si>
  <si>
    <t>1281953822</t>
  </si>
  <si>
    <t>"měřeno elktronicky"</t>
  </si>
  <si>
    <t>"SDK PO02"</t>
  </si>
  <si>
    <t>130,5*1,1</t>
  </si>
  <si>
    <t>226</t>
  </si>
  <si>
    <t>763131441</t>
  </si>
  <si>
    <t>SDK podhled desky 2xDF 12,5 bez izolace dvouvrstvá spodní kce profil CD+UD REI 120</t>
  </si>
  <si>
    <t>31044037</t>
  </si>
  <si>
    <t>"SDK PO01"</t>
  </si>
  <si>
    <t>21,1*1,1</t>
  </si>
  <si>
    <t>227</t>
  </si>
  <si>
    <t>763131451</t>
  </si>
  <si>
    <t>SDK podhled deska 1xH2 12,5 bez izolace dvouvrstvá spodní kce profil CD+UD</t>
  </si>
  <si>
    <t>-1574307059</t>
  </si>
  <si>
    <t>"SDK PO 03"</t>
  </si>
  <si>
    <t>51,7*1,1</t>
  </si>
  <si>
    <t>228</t>
  </si>
  <si>
    <t>763131714</t>
  </si>
  <si>
    <t>SDK podhled základní penetrační nátěr</t>
  </si>
  <si>
    <t>1819731286</t>
  </si>
  <si>
    <t>SDKPO01+SDKPO02+SDKPO03+SDKPO05</t>
  </si>
  <si>
    <t>229</t>
  </si>
  <si>
    <t>763172322</t>
  </si>
  <si>
    <t>Montáž dvířek revizních jednoplášťových SDK kcí vel. 300x300 mm pro příčky a předsazené stěny</t>
  </si>
  <si>
    <t>-297914798</t>
  </si>
  <si>
    <t>"RE001"  12</t>
  </si>
  <si>
    <t>230</t>
  </si>
  <si>
    <t>59030711</t>
  </si>
  <si>
    <t>dvířka revizní jednokřídlá s automatickým zámkem 300x300mm</t>
  </si>
  <si>
    <t>-893028820</t>
  </si>
  <si>
    <t>231</t>
  </si>
  <si>
    <t>763183111</t>
  </si>
  <si>
    <t>Montáž pouzdra posuvných dveří s jednou kapsou pro jedno křídlo š do 800 mm do SDK příčky</t>
  </si>
  <si>
    <t>933689511</t>
  </si>
  <si>
    <t>"ZX003"  16</t>
  </si>
  <si>
    <t>232</t>
  </si>
  <si>
    <t>55331611</t>
  </si>
  <si>
    <t>pouzdro stavební posuvných dveří jednopouzdrové 700mm standardní rozměr</t>
  </si>
  <si>
    <t>1293330624</t>
  </si>
  <si>
    <t>233</t>
  </si>
  <si>
    <t>763261121</t>
  </si>
  <si>
    <t>Podkroví ze sádrovláknitých desek 1x12,5 bez TI dvouvrstvá spodní kce profil CD+UD</t>
  </si>
  <si>
    <t>321521970</t>
  </si>
  <si>
    <t>"SDK PO05"</t>
  </si>
  <si>
    <t>146,6*1,1</t>
  </si>
  <si>
    <t>234</t>
  </si>
  <si>
    <t>763411216R</t>
  </si>
  <si>
    <t>Pisoárová zástěna ZS001</t>
  </si>
  <si>
    <t>-1462028769</t>
  </si>
  <si>
    <t>Poznámka k položce:
cena zahrnuje kompletní provedení vč. kotvení dle popisu v tabulce stavebních prvků AR1.23</t>
  </si>
  <si>
    <t>235</t>
  </si>
  <si>
    <t>998763403</t>
  </si>
  <si>
    <t>Přesun hmot procentní pro sádrokartonové konstrukce v objektech v přes 12 do 24 m</t>
  </si>
  <si>
    <t>111025261</t>
  </si>
  <si>
    <t>236</t>
  </si>
  <si>
    <t>764001</t>
  </si>
  <si>
    <t>Kompl. dod. + mtž. nový prostup střešní krytinou</t>
  </si>
  <si>
    <t>1067460612</t>
  </si>
  <si>
    <t>Poznámka k položce:
cena zahrnuje kmpletní provedení - nový prostup, zapravení vč. dodávky potřebného materiálu</t>
  </si>
  <si>
    <t>"stávající střecha SO 01 A, B"  5</t>
  </si>
  <si>
    <t>237</t>
  </si>
  <si>
    <t>764002</t>
  </si>
  <si>
    <t>Kompl. dod. + mtž plechový chrlič z Pz plechu</t>
  </si>
  <si>
    <t>674926897</t>
  </si>
  <si>
    <t>Poznámka k položce:
cena zahrnuje kompletní provedení dle popisu v PD vč. dodávky potřebného materiálu</t>
  </si>
  <si>
    <t>"K009" 1</t>
  </si>
  <si>
    <t>238</t>
  </si>
  <si>
    <t>764212404R</t>
  </si>
  <si>
    <t>Oplechování  závětrnou lištou z Pz plechu rš 290 mm</t>
  </si>
  <si>
    <t>-40137831</t>
  </si>
  <si>
    <t>"K002"  7,8</t>
  </si>
  <si>
    <t>239</t>
  </si>
  <si>
    <t>764212432R</t>
  </si>
  <si>
    <t>Oplechování rovné okapové hrany z Pz plechu rš 170 mm</t>
  </si>
  <si>
    <t>-34130988</t>
  </si>
  <si>
    <t>"K005"  14,5</t>
  </si>
  <si>
    <t>240</t>
  </si>
  <si>
    <t>764214407R</t>
  </si>
  <si>
    <t>Oplechování horních ploch a nadezdívek (atik) bez rohů z Pz plechu mechanicky kotvené rš 550 mm</t>
  </si>
  <si>
    <t>1110620409</t>
  </si>
  <si>
    <t>"K008"  16,7</t>
  </si>
  <si>
    <t>241</t>
  </si>
  <si>
    <t>764216403</t>
  </si>
  <si>
    <t>Oplechování parapetů rovných mechanicky kotvené z Pz plechu rš 250 mm</t>
  </si>
  <si>
    <t>1365118695</t>
  </si>
  <si>
    <t>"K001"  1,6</t>
  </si>
  <si>
    <t>"K007"  2,53*2</t>
  </si>
  <si>
    <t>242</t>
  </si>
  <si>
    <t>764311413R</t>
  </si>
  <si>
    <t>Ukončující dilatační lišta z Pz plechu rš 120 mm</t>
  </si>
  <si>
    <t>-1850089959</t>
  </si>
  <si>
    <t>"K006"  12,5</t>
  </si>
  <si>
    <t>243</t>
  </si>
  <si>
    <t>764501103</t>
  </si>
  <si>
    <t>Montáž žlabu podokapního půlkulatého</t>
  </si>
  <si>
    <t>-1683638809</t>
  </si>
  <si>
    <t>"zpětné použití demontovaného"   5,5</t>
  </si>
  <si>
    <t>244</t>
  </si>
  <si>
    <t>764511403</t>
  </si>
  <si>
    <t>Žlab podokapní půlkruhový z Pz plechu rš 250 mm</t>
  </si>
  <si>
    <t>849737067</t>
  </si>
  <si>
    <t>"K003"  2,2</t>
  </si>
  <si>
    <t>245</t>
  </si>
  <si>
    <t>764511444</t>
  </si>
  <si>
    <t>Kotlík oválný (trychtýřový) pro podokapní žlaby z Pz plechu 330/100 mm</t>
  </si>
  <si>
    <t>-201535065</t>
  </si>
  <si>
    <t>"K003"  1</t>
  </si>
  <si>
    <t>246</t>
  </si>
  <si>
    <t>764518422</t>
  </si>
  <si>
    <t>Svody kruhové včetně objímek, kolen, odskoků z Pz plechu průměru 100 mm</t>
  </si>
  <si>
    <t>-169807412</t>
  </si>
  <si>
    <t>"K004"  11,5</t>
  </si>
  <si>
    <t>247</t>
  </si>
  <si>
    <t>998764203</t>
  </si>
  <si>
    <t>Přesun hmot procentní pro konstrukce klempířské v objektech v přes 12 do 24 m</t>
  </si>
  <si>
    <t>-937885671</t>
  </si>
  <si>
    <t>248</t>
  </si>
  <si>
    <t>766001</t>
  </si>
  <si>
    <t>Kompl. dod. + mtž. plastové okno vel. 1 500 x 1 600 ozn. O01</t>
  </si>
  <si>
    <t>-1500976118</t>
  </si>
  <si>
    <t>Poznámka k položce:
cena zahrnuje kompletní provedení dle popisu v PD vč. řešení připojovací spáry</t>
  </si>
  <si>
    <t>249</t>
  </si>
  <si>
    <t>766002</t>
  </si>
  <si>
    <t>Kompl. dod. + mtž. plastové okno vel. 2 540 x 1 600 ozn. O02</t>
  </si>
  <si>
    <t>914317483</t>
  </si>
  <si>
    <t>250</t>
  </si>
  <si>
    <t>7661001</t>
  </si>
  <si>
    <t>Kompl. dod. + mtž. parapetní deska RD001</t>
  </si>
  <si>
    <t>660116218</t>
  </si>
  <si>
    <t>Poznámka k položce:
cena zahrnuje kompletní provedení vč. dodávky potřebného materiálu dle popisu v PD tabulka stavebních prvků AR1.23</t>
  </si>
  <si>
    <t>251</t>
  </si>
  <si>
    <t>7661002</t>
  </si>
  <si>
    <t>Kompl. dod. + mtž. parapetní deska RD002</t>
  </si>
  <si>
    <t>-568095266</t>
  </si>
  <si>
    <t>252</t>
  </si>
  <si>
    <t>7661003</t>
  </si>
  <si>
    <t>Kompl. dod. + mtž. parapetní deska RD003</t>
  </si>
  <si>
    <t>-1037277955</t>
  </si>
  <si>
    <t>253</t>
  </si>
  <si>
    <t>7661004</t>
  </si>
  <si>
    <t>Kompl. dod. + mtž. parapetní deska RD004</t>
  </si>
  <si>
    <t>1315754542</t>
  </si>
  <si>
    <t>254</t>
  </si>
  <si>
    <t>7661005</t>
  </si>
  <si>
    <t>Kompl. dod. + mtž. parapetní deska RD005</t>
  </si>
  <si>
    <t>546106198</t>
  </si>
  <si>
    <t>255</t>
  </si>
  <si>
    <t>7661006</t>
  </si>
  <si>
    <t>Kompl. dod. + mtž. parapetní deska RD006</t>
  </si>
  <si>
    <t>-1470208466</t>
  </si>
  <si>
    <t>256</t>
  </si>
  <si>
    <t>7661007</t>
  </si>
  <si>
    <t>Kompl. dod. + mtž. parapetní deska RD007</t>
  </si>
  <si>
    <t>-1980189075</t>
  </si>
  <si>
    <t>257</t>
  </si>
  <si>
    <t>7662001</t>
  </si>
  <si>
    <t>Kompl. dod. + mtž. dřevěné madlo ozn. Z002</t>
  </si>
  <si>
    <t>-1525118813</t>
  </si>
  <si>
    <t>Poznámka k položce:
cena zahrnuje kompletní provedení dle popisu v tabulce stavebních prvků AR1.23 vč.ocelové konstrukce, kotvení a povrchové úpravy</t>
  </si>
  <si>
    <t>258</t>
  </si>
  <si>
    <t>7662002</t>
  </si>
  <si>
    <t>Kompl. dod. + mtž. dřevěné madlo na stávající zábradlí ozn. Z003</t>
  </si>
  <si>
    <t>-179488275</t>
  </si>
  <si>
    <t>Poznámka k položce:
cena zahrnuje kompletní provedení dle popisu v tabulce stavebních prvků AR1.23 vč. kotvení a povrchové úpravy</t>
  </si>
  <si>
    <t>259</t>
  </si>
  <si>
    <t>7662003</t>
  </si>
  <si>
    <t>Kompl. dod. + mtž. dřevěné madlo na stávající zábradlí ozn. Z004</t>
  </si>
  <si>
    <t>-1499317124</t>
  </si>
  <si>
    <t>260</t>
  </si>
  <si>
    <t>7662004</t>
  </si>
  <si>
    <t>Kompl. dod. + mtž. dřevěné madlo ozn. Z007</t>
  </si>
  <si>
    <t>1798680744</t>
  </si>
  <si>
    <t>261</t>
  </si>
  <si>
    <t>7662005</t>
  </si>
  <si>
    <t>Kompl. dod. + mtž. dřevěné madlo ozn. Z008</t>
  </si>
  <si>
    <t>400115425</t>
  </si>
  <si>
    <t>262</t>
  </si>
  <si>
    <t>7662006</t>
  </si>
  <si>
    <t>Kompl. dod. + mtž. dřevěné madlo ozn. Z009</t>
  </si>
  <si>
    <t>-19610636</t>
  </si>
  <si>
    <t>263</t>
  </si>
  <si>
    <t>7662007</t>
  </si>
  <si>
    <t>Kompl. dod. + mtž. dřevěné madlo na stávající zábradlí ozn. Z010</t>
  </si>
  <si>
    <t>-394883636</t>
  </si>
  <si>
    <t>264</t>
  </si>
  <si>
    <t>7662008</t>
  </si>
  <si>
    <t>Kompl. dod. + mtž. protipožární výlez do podkroví ozn. ZX009</t>
  </si>
  <si>
    <t>570727857</t>
  </si>
  <si>
    <t>265</t>
  </si>
  <si>
    <t>7662009</t>
  </si>
  <si>
    <t>Kompl. dod. + mtž. protipožární výlez do podkroví ozn. ZX010</t>
  </si>
  <si>
    <t>-2089704606</t>
  </si>
  <si>
    <t>266</t>
  </si>
  <si>
    <t>998766203</t>
  </si>
  <si>
    <t>Přesun hmot procentní pro kce truhlářské v objektech v přes 12 do 24 m</t>
  </si>
  <si>
    <t>284904809</t>
  </si>
  <si>
    <t>766a</t>
  </si>
  <si>
    <t>Dveře</t>
  </si>
  <si>
    <t>267</t>
  </si>
  <si>
    <t>76630003</t>
  </si>
  <si>
    <t>Dveře ozn. 001</t>
  </si>
  <si>
    <t>562331641</t>
  </si>
  <si>
    <t>Poznámka k položce:
cena zahrnuje kompletní provedení dle popisu ve výpisu dveří AR1.21 vč. zárubně, kování a všech ostatních doplňků</t>
  </si>
  <si>
    <t>268</t>
  </si>
  <si>
    <t>76630004</t>
  </si>
  <si>
    <t>Dveře ozn. 002</t>
  </si>
  <si>
    <t>368634830</t>
  </si>
  <si>
    <t>269</t>
  </si>
  <si>
    <t>76630005</t>
  </si>
  <si>
    <t>Dveře ozn. 003</t>
  </si>
  <si>
    <t>-2007848513</t>
  </si>
  <si>
    <t>270</t>
  </si>
  <si>
    <t>76630006</t>
  </si>
  <si>
    <t>Dveře ozn. 004</t>
  </si>
  <si>
    <t>-1813400197</t>
  </si>
  <si>
    <t>271</t>
  </si>
  <si>
    <t>76630007</t>
  </si>
  <si>
    <t>Dveře ozn. 005</t>
  </si>
  <si>
    <t>-1530090051</t>
  </si>
  <si>
    <t>272</t>
  </si>
  <si>
    <t>76630008</t>
  </si>
  <si>
    <t>Dveře ozn. 006</t>
  </si>
  <si>
    <t>1676695023</t>
  </si>
  <si>
    <t>273</t>
  </si>
  <si>
    <t>76630009</t>
  </si>
  <si>
    <t>Dveře ozn. 007</t>
  </si>
  <si>
    <t>-1051213684</t>
  </si>
  <si>
    <t>274</t>
  </si>
  <si>
    <t>76630010</t>
  </si>
  <si>
    <t>Dveře ozn. 008</t>
  </si>
  <si>
    <t>-1587612860</t>
  </si>
  <si>
    <t>275</t>
  </si>
  <si>
    <t>76630011</t>
  </si>
  <si>
    <t>Dveře ozn. 009</t>
  </si>
  <si>
    <t>-330338182</t>
  </si>
  <si>
    <t>276</t>
  </si>
  <si>
    <t>76630012</t>
  </si>
  <si>
    <t>Dveře ozn. 010</t>
  </si>
  <si>
    <t>-25780954</t>
  </si>
  <si>
    <t>277</t>
  </si>
  <si>
    <t>76630013</t>
  </si>
  <si>
    <t>Dveře ozn. 011</t>
  </si>
  <si>
    <t>1694025998</t>
  </si>
  <si>
    <t>278</t>
  </si>
  <si>
    <t>76630014</t>
  </si>
  <si>
    <t>Dveře ozn. 012</t>
  </si>
  <si>
    <t>1521943837</t>
  </si>
  <si>
    <t>279</t>
  </si>
  <si>
    <t>76630015</t>
  </si>
  <si>
    <t>Dveře ozn. 101</t>
  </si>
  <si>
    <t>-1743606620</t>
  </si>
  <si>
    <t>280</t>
  </si>
  <si>
    <t>76630017</t>
  </si>
  <si>
    <t>Dveře ozn. 103</t>
  </si>
  <si>
    <t>2013296645</t>
  </si>
  <si>
    <t>281</t>
  </si>
  <si>
    <t>76630018</t>
  </si>
  <si>
    <t>Dveře ozn. 104</t>
  </si>
  <si>
    <t>33850733</t>
  </si>
  <si>
    <t>282</t>
  </si>
  <si>
    <t>76630019</t>
  </si>
  <si>
    <t>Dveře ozn. 105</t>
  </si>
  <si>
    <t>584146279</t>
  </si>
  <si>
    <t>283</t>
  </si>
  <si>
    <t>76630021</t>
  </si>
  <si>
    <t>Dveře ozn. 107</t>
  </si>
  <si>
    <t>-1803671941</t>
  </si>
  <si>
    <t>284</t>
  </si>
  <si>
    <t>76630022</t>
  </si>
  <si>
    <t>Dveře ozn. 108</t>
  </si>
  <si>
    <t>-1377088567</t>
  </si>
  <si>
    <t>285</t>
  </si>
  <si>
    <t>76630023</t>
  </si>
  <si>
    <t>Dveře ozn. 109</t>
  </si>
  <si>
    <t>-21984963</t>
  </si>
  <si>
    <t>286</t>
  </si>
  <si>
    <t>76630024</t>
  </si>
  <si>
    <t>Dveře ozn. 110</t>
  </si>
  <si>
    <t>302232328</t>
  </si>
  <si>
    <t>287</t>
  </si>
  <si>
    <t>76630025</t>
  </si>
  <si>
    <t>Dveře ozn. 111</t>
  </si>
  <si>
    <t>833528122</t>
  </si>
  <si>
    <t>288</t>
  </si>
  <si>
    <t>76630026</t>
  </si>
  <si>
    <t>Dveře ozn. 112</t>
  </si>
  <si>
    <t>1799322431</t>
  </si>
  <si>
    <t>289</t>
  </si>
  <si>
    <t>76630027</t>
  </si>
  <si>
    <t>Dveře ozn. 113</t>
  </si>
  <si>
    <t>-2132489801</t>
  </si>
  <si>
    <t>290</t>
  </si>
  <si>
    <t>76630028</t>
  </si>
  <si>
    <t>Dveře ozn. 114</t>
  </si>
  <si>
    <t>1083762272</t>
  </si>
  <si>
    <t>291</t>
  </si>
  <si>
    <t>76630029</t>
  </si>
  <si>
    <t>Dveře ozn. 115</t>
  </si>
  <si>
    <t>456686131</t>
  </si>
  <si>
    <t>292</t>
  </si>
  <si>
    <t>76630030</t>
  </si>
  <si>
    <t>Dveře ozn. 116</t>
  </si>
  <si>
    <t>194123464</t>
  </si>
  <si>
    <t>293</t>
  </si>
  <si>
    <t>76630031</t>
  </si>
  <si>
    <t>Dveře ozn. 117</t>
  </si>
  <si>
    <t>347601</t>
  </si>
  <si>
    <t>294</t>
  </si>
  <si>
    <t>76630032</t>
  </si>
  <si>
    <t>Dveře ozn. 118</t>
  </si>
  <si>
    <t>1864291356</t>
  </si>
  <si>
    <t>295</t>
  </si>
  <si>
    <t>76630035</t>
  </si>
  <si>
    <t>Dveře ozn. 121</t>
  </si>
  <si>
    <t>1363594913</t>
  </si>
  <si>
    <t>296</t>
  </si>
  <si>
    <t>76630036</t>
  </si>
  <si>
    <t>Dveře ozn. 122</t>
  </si>
  <si>
    <t>-910641984</t>
  </si>
  <si>
    <t>297</t>
  </si>
  <si>
    <t>76630037</t>
  </si>
  <si>
    <t>Dveře ozn. 123</t>
  </si>
  <si>
    <t>-1690514612</t>
  </si>
  <si>
    <t>298</t>
  </si>
  <si>
    <t>76630038</t>
  </si>
  <si>
    <t>Dveře ozn. 124</t>
  </si>
  <si>
    <t>-2044568345</t>
  </si>
  <si>
    <t>299</t>
  </si>
  <si>
    <t>76630039</t>
  </si>
  <si>
    <t>Dveře ozn. 125</t>
  </si>
  <si>
    <t>-1163949412</t>
  </si>
  <si>
    <t>300</t>
  </si>
  <si>
    <t>76630040</t>
  </si>
  <si>
    <t>Dveře ozn. 126</t>
  </si>
  <si>
    <t>315085300</t>
  </si>
  <si>
    <t>301</t>
  </si>
  <si>
    <t>76630041</t>
  </si>
  <si>
    <t>Dveře ozn. 127</t>
  </si>
  <si>
    <t>-1549663082</t>
  </si>
  <si>
    <t>302</t>
  </si>
  <si>
    <t>76630042</t>
  </si>
  <si>
    <t>Dveře ozn. 128</t>
  </si>
  <si>
    <t>-1969229709</t>
  </si>
  <si>
    <t>303</t>
  </si>
  <si>
    <t>76630043</t>
  </si>
  <si>
    <t>Dveře ozn. 129</t>
  </si>
  <si>
    <t>-341138485</t>
  </si>
  <si>
    <t>Poznámka k položce:
nové panikové kování na stávajícíh dveřích</t>
  </si>
  <si>
    <t>304</t>
  </si>
  <si>
    <t>76630044</t>
  </si>
  <si>
    <t>Dveře ozn. 130</t>
  </si>
  <si>
    <t>1286049081</t>
  </si>
  <si>
    <t>305</t>
  </si>
  <si>
    <t>76630045</t>
  </si>
  <si>
    <t>Dveře ozn. 131</t>
  </si>
  <si>
    <t>1523727618</t>
  </si>
  <si>
    <t>306</t>
  </si>
  <si>
    <t>76630046</t>
  </si>
  <si>
    <t>Dveře ozn. 132</t>
  </si>
  <si>
    <t>-975878024</t>
  </si>
  <si>
    <t>307</t>
  </si>
  <si>
    <t>76630047</t>
  </si>
  <si>
    <t>Dveře ozn. 301</t>
  </si>
  <si>
    <t>228698562</t>
  </si>
  <si>
    <t>308</t>
  </si>
  <si>
    <t>76630048</t>
  </si>
  <si>
    <t>Dveře ozn. 302</t>
  </si>
  <si>
    <t>-798997955</t>
  </si>
  <si>
    <t>309</t>
  </si>
  <si>
    <t>76630049</t>
  </si>
  <si>
    <t>Dveře ozn. 303</t>
  </si>
  <si>
    <t>-1239669312</t>
  </si>
  <si>
    <t>310</t>
  </si>
  <si>
    <t>76630050</t>
  </si>
  <si>
    <t>Dveře ozn. 304</t>
  </si>
  <si>
    <t>-77028485</t>
  </si>
  <si>
    <t>311</t>
  </si>
  <si>
    <t>76630051</t>
  </si>
  <si>
    <t>Dveře ozn. 305</t>
  </si>
  <si>
    <t>1994842055</t>
  </si>
  <si>
    <t>312</t>
  </si>
  <si>
    <t>76630052</t>
  </si>
  <si>
    <t>Dveře ozn. 306</t>
  </si>
  <si>
    <t>179635126</t>
  </si>
  <si>
    <t>Poznámka k položce:
cena zahrnuje kompletní provedení dle popisu ve výpisu dveří AR1.21 vč. obložkobé zárubně, kování a všech ostatních doplňků, pouzdro uvedeno zvlášť</t>
  </si>
  <si>
    <t>313</t>
  </si>
  <si>
    <t>76630053</t>
  </si>
  <si>
    <t>Dveře ozn. 307</t>
  </si>
  <si>
    <t>938909077</t>
  </si>
  <si>
    <t>314</t>
  </si>
  <si>
    <t>76630054</t>
  </si>
  <si>
    <t>Dveře ozn. 308</t>
  </si>
  <si>
    <t>-2089032914</t>
  </si>
  <si>
    <t>315</t>
  </si>
  <si>
    <t>76630055</t>
  </si>
  <si>
    <t>Dveře ozn. 309</t>
  </si>
  <si>
    <t>-1968467193</t>
  </si>
  <si>
    <t>316</t>
  </si>
  <si>
    <t>76630056</t>
  </si>
  <si>
    <t>Dveře ozn. 310</t>
  </si>
  <si>
    <t>-1951430516</t>
  </si>
  <si>
    <t>317</t>
  </si>
  <si>
    <t>76630057</t>
  </si>
  <si>
    <t>Dveře ozn. 311</t>
  </si>
  <si>
    <t>760095531</t>
  </si>
  <si>
    <t>318</t>
  </si>
  <si>
    <t>76630058</t>
  </si>
  <si>
    <t>Dveře ozn. 312</t>
  </si>
  <si>
    <t>-1691437254</t>
  </si>
  <si>
    <t>319</t>
  </si>
  <si>
    <t>76630059</t>
  </si>
  <si>
    <t>Dveře ozn. 313</t>
  </si>
  <si>
    <t>1880485344</t>
  </si>
  <si>
    <t>320</t>
  </si>
  <si>
    <t>76630060</t>
  </si>
  <si>
    <t>Dveře ozn. 314</t>
  </si>
  <si>
    <t>1812631715</t>
  </si>
  <si>
    <t>321</t>
  </si>
  <si>
    <t>76630061</t>
  </si>
  <si>
    <t>Dveře ozn. 315</t>
  </si>
  <si>
    <t>1613519700</t>
  </si>
  <si>
    <t>322</t>
  </si>
  <si>
    <t>76630062</t>
  </si>
  <si>
    <t>Dveře ozn. 316</t>
  </si>
  <si>
    <t>-1172788042</t>
  </si>
  <si>
    <t>323</t>
  </si>
  <si>
    <t>76630063</t>
  </si>
  <si>
    <t>Dveře ozn. 317</t>
  </si>
  <si>
    <t>799535062</t>
  </si>
  <si>
    <t>324</t>
  </si>
  <si>
    <t>76630064</t>
  </si>
  <si>
    <t>Dveře ozn. 318</t>
  </si>
  <si>
    <t>-1762366622</t>
  </si>
  <si>
    <t>325</t>
  </si>
  <si>
    <t>76630065</t>
  </si>
  <si>
    <t>Dveře ozn. 319</t>
  </si>
  <si>
    <t>247345609</t>
  </si>
  <si>
    <t>326</t>
  </si>
  <si>
    <t>76630066</t>
  </si>
  <si>
    <t>Dveře ozn. 320</t>
  </si>
  <si>
    <t>1868725913</t>
  </si>
  <si>
    <t>327</t>
  </si>
  <si>
    <t>76630067</t>
  </si>
  <si>
    <t>Dveře ozn. 321</t>
  </si>
  <si>
    <t>1593787631</t>
  </si>
  <si>
    <t>328</t>
  </si>
  <si>
    <t>76630068</t>
  </si>
  <si>
    <t>Dveře ozn. 322</t>
  </si>
  <si>
    <t>1121507327</t>
  </si>
  <si>
    <t>329</t>
  </si>
  <si>
    <t>76630079</t>
  </si>
  <si>
    <t>Dveře ozn. 333</t>
  </si>
  <si>
    <t>-313764366</t>
  </si>
  <si>
    <t>330</t>
  </si>
  <si>
    <t>76630080</t>
  </si>
  <si>
    <t>Dveře ozn. 334</t>
  </si>
  <si>
    <t>626607760</t>
  </si>
  <si>
    <t>331</t>
  </si>
  <si>
    <t>76630081</t>
  </si>
  <si>
    <t>Dveře ozn. 335</t>
  </si>
  <si>
    <t>-1362698379</t>
  </si>
  <si>
    <t>332</t>
  </si>
  <si>
    <t>76630082</t>
  </si>
  <si>
    <t>Dveře ozn. 336</t>
  </si>
  <si>
    <t>-1042230141</t>
  </si>
  <si>
    <t>333</t>
  </si>
  <si>
    <t>76630083</t>
  </si>
  <si>
    <t>Dveře ozn. 337</t>
  </si>
  <si>
    <t>-270951289</t>
  </si>
  <si>
    <t>334</t>
  </si>
  <si>
    <t>76630084</t>
  </si>
  <si>
    <t>Dveře ozn. 338</t>
  </si>
  <si>
    <t>687988820</t>
  </si>
  <si>
    <t>335</t>
  </si>
  <si>
    <t>76630085</t>
  </si>
  <si>
    <t>Dveře ozn. 339</t>
  </si>
  <si>
    <t>1088898309</t>
  </si>
  <si>
    <t>336</t>
  </si>
  <si>
    <t>76630086</t>
  </si>
  <si>
    <t>Dveře ozn. 340</t>
  </si>
  <si>
    <t>-508591611</t>
  </si>
  <si>
    <t>337</t>
  </si>
  <si>
    <t>76630087</t>
  </si>
  <si>
    <t>Dveře ozn. 341</t>
  </si>
  <si>
    <t>-203648330</t>
  </si>
  <si>
    <t>338</t>
  </si>
  <si>
    <t>76630088</t>
  </si>
  <si>
    <t>Dveře ozn. 342</t>
  </si>
  <si>
    <t>-1609028525</t>
  </si>
  <si>
    <t>339</t>
  </si>
  <si>
    <t>76630089</t>
  </si>
  <si>
    <t>Dveře ozn. 400</t>
  </si>
  <si>
    <t>-1198046590</t>
  </si>
  <si>
    <t>340</t>
  </si>
  <si>
    <t>76630090</t>
  </si>
  <si>
    <t>Dveře ozn. 401</t>
  </si>
  <si>
    <t>-1532833448</t>
  </si>
  <si>
    <t>341</t>
  </si>
  <si>
    <t>76630091</t>
  </si>
  <si>
    <t>Dveře ozn. 402</t>
  </si>
  <si>
    <t>1522375018</t>
  </si>
  <si>
    <t>342</t>
  </si>
  <si>
    <t>76630092</t>
  </si>
  <si>
    <t>Dveře ozn. 403</t>
  </si>
  <si>
    <t>-1332232491</t>
  </si>
  <si>
    <t>343</t>
  </si>
  <si>
    <t>76630093</t>
  </si>
  <si>
    <t>Dveře ozn. 404</t>
  </si>
  <si>
    <t>241095484</t>
  </si>
  <si>
    <t>344</t>
  </si>
  <si>
    <t>76630094</t>
  </si>
  <si>
    <t>Dveře ozn. 405</t>
  </si>
  <si>
    <t>-1315970790</t>
  </si>
  <si>
    <t>345</t>
  </si>
  <si>
    <t>76630095</t>
  </si>
  <si>
    <t>Dveře ozn. 406</t>
  </si>
  <si>
    <t>-983776302</t>
  </si>
  <si>
    <t>346</t>
  </si>
  <si>
    <t>76630096</t>
  </si>
  <si>
    <t>Dveře ozn. 407</t>
  </si>
  <si>
    <t>-1787690102</t>
  </si>
  <si>
    <t>347</t>
  </si>
  <si>
    <t>76630097</t>
  </si>
  <si>
    <t>Dveře ozn. 408</t>
  </si>
  <si>
    <t>1230508910</t>
  </si>
  <si>
    <t>348</t>
  </si>
  <si>
    <t>76630098</t>
  </si>
  <si>
    <t>Dveře ozn. 409</t>
  </si>
  <si>
    <t>-1532427180</t>
  </si>
  <si>
    <t>349</t>
  </si>
  <si>
    <t>76630099</t>
  </si>
  <si>
    <t>Dveře ozn. 410</t>
  </si>
  <si>
    <t>517745787</t>
  </si>
  <si>
    <t>350</t>
  </si>
  <si>
    <t>76630100</t>
  </si>
  <si>
    <t>Dveře ozn. 411</t>
  </si>
  <si>
    <t>501610679</t>
  </si>
  <si>
    <t>351</t>
  </si>
  <si>
    <t>76630101</t>
  </si>
  <si>
    <t>Dveře ozn. 412</t>
  </si>
  <si>
    <t>-1304414900</t>
  </si>
  <si>
    <t>352</t>
  </si>
  <si>
    <t>76630102</t>
  </si>
  <si>
    <t>Dveře ozn. 413</t>
  </si>
  <si>
    <t>1808550279</t>
  </si>
  <si>
    <t>353</t>
  </si>
  <si>
    <t>76630103</t>
  </si>
  <si>
    <t>Dveře ozn. 414</t>
  </si>
  <si>
    <t>1821970707</t>
  </si>
  <si>
    <t>354</t>
  </si>
  <si>
    <t>76630104</t>
  </si>
  <si>
    <t>Dveře ozn. 415</t>
  </si>
  <si>
    <t>1515918580</t>
  </si>
  <si>
    <t>355</t>
  </si>
  <si>
    <t>76630105</t>
  </si>
  <si>
    <t>Dveře ozn. 416</t>
  </si>
  <si>
    <t>-1478255929</t>
  </si>
  <si>
    <t>356</t>
  </si>
  <si>
    <t>76630106</t>
  </si>
  <si>
    <t>Dveře ozn. 417</t>
  </si>
  <si>
    <t>-1678259687</t>
  </si>
  <si>
    <t>357</t>
  </si>
  <si>
    <t>76630107</t>
  </si>
  <si>
    <t>Dveře ozn. 418</t>
  </si>
  <si>
    <t>761087288</t>
  </si>
  <si>
    <t>358</t>
  </si>
  <si>
    <t>76630108</t>
  </si>
  <si>
    <t>Dveře ozn. 419</t>
  </si>
  <si>
    <t>-2045224636</t>
  </si>
  <si>
    <t>359</t>
  </si>
  <si>
    <t>76630109</t>
  </si>
  <si>
    <t>Dveře ozn. 420</t>
  </si>
  <si>
    <t>-1668052459</t>
  </si>
  <si>
    <t>360</t>
  </si>
  <si>
    <t>76630110</t>
  </si>
  <si>
    <t>Dveře ozn. 421</t>
  </si>
  <si>
    <t>-1223811737</t>
  </si>
  <si>
    <t>361</t>
  </si>
  <si>
    <t>76630111</t>
  </si>
  <si>
    <t>Dveře ozn. 422</t>
  </si>
  <si>
    <t>296910406</t>
  </si>
  <si>
    <t>362</t>
  </si>
  <si>
    <t>76630112</t>
  </si>
  <si>
    <t>Dveře ozn. 423</t>
  </si>
  <si>
    <t>-1091313395</t>
  </si>
  <si>
    <t>363</t>
  </si>
  <si>
    <t>76630113</t>
  </si>
  <si>
    <t>Dveře ozn. 501</t>
  </si>
  <si>
    <t>-219438292</t>
  </si>
  <si>
    <t>364</t>
  </si>
  <si>
    <t>76630114</t>
  </si>
  <si>
    <t>Dveře ozn. 502</t>
  </si>
  <si>
    <t>-531742229</t>
  </si>
  <si>
    <t>365</t>
  </si>
  <si>
    <t>76630115</t>
  </si>
  <si>
    <t>Dveře ozn. 503</t>
  </si>
  <si>
    <t>-259457137</t>
  </si>
  <si>
    <t>366</t>
  </si>
  <si>
    <t>76630116</t>
  </si>
  <si>
    <t>Dveře ozn. 504</t>
  </si>
  <si>
    <t>476352362</t>
  </si>
  <si>
    <t>367</t>
  </si>
  <si>
    <t>76630117</t>
  </si>
  <si>
    <t>Dveře ozn. 505</t>
  </si>
  <si>
    <t>1718578570</t>
  </si>
  <si>
    <t>368</t>
  </si>
  <si>
    <t>76630118</t>
  </si>
  <si>
    <t>Dveře ozn. 506</t>
  </si>
  <si>
    <t>1974635362</t>
  </si>
  <si>
    <t>369</t>
  </si>
  <si>
    <t>76630119</t>
  </si>
  <si>
    <t>Dveře ozn. 507</t>
  </si>
  <si>
    <t>741757357</t>
  </si>
  <si>
    <t>370</t>
  </si>
  <si>
    <t>76630120</t>
  </si>
  <si>
    <t>Dveře ozn. 508</t>
  </si>
  <si>
    <t>1692591713</t>
  </si>
  <si>
    <t>371</t>
  </si>
  <si>
    <t>76630121</t>
  </si>
  <si>
    <t>Dveře ozn. 509</t>
  </si>
  <si>
    <t>1551527886</t>
  </si>
  <si>
    <t>372</t>
  </si>
  <si>
    <t>76630122</t>
  </si>
  <si>
    <t>Dveře ozn. 510</t>
  </si>
  <si>
    <t>-833372889</t>
  </si>
  <si>
    <t>373</t>
  </si>
  <si>
    <t>76630123</t>
  </si>
  <si>
    <t>Dveře ozn. 511</t>
  </si>
  <si>
    <t>-710017449</t>
  </si>
  <si>
    <t>374</t>
  </si>
  <si>
    <t>76630124</t>
  </si>
  <si>
    <t>Dveře ozn. 512</t>
  </si>
  <si>
    <t>1759907594</t>
  </si>
  <si>
    <t>375</t>
  </si>
  <si>
    <t>76630125</t>
  </si>
  <si>
    <t>Dveře ozn. 513</t>
  </si>
  <si>
    <t>-688307139</t>
  </si>
  <si>
    <t>376</t>
  </si>
  <si>
    <t>76630126</t>
  </si>
  <si>
    <t>Dveře ozn. 514</t>
  </si>
  <si>
    <t>-1028439095</t>
  </si>
  <si>
    <t>377</t>
  </si>
  <si>
    <t>76630127</t>
  </si>
  <si>
    <t>Dveře ozn. 515</t>
  </si>
  <si>
    <t>1021628453</t>
  </si>
  <si>
    <t>378</t>
  </si>
  <si>
    <t>76630128</t>
  </si>
  <si>
    <t>Dveře ozn. 516</t>
  </si>
  <si>
    <t>-1410255560</t>
  </si>
  <si>
    <t>379</t>
  </si>
  <si>
    <t>76630129</t>
  </si>
  <si>
    <t>Dveře ozn. 517</t>
  </si>
  <si>
    <t>1202836644</t>
  </si>
  <si>
    <t>380</t>
  </si>
  <si>
    <t>998766203R</t>
  </si>
  <si>
    <t>Přesun hmot procentní pro dveře v přes 12 do 24 m</t>
  </si>
  <si>
    <t>2085750354</t>
  </si>
  <si>
    <t>767</t>
  </si>
  <si>
    <t>Konstrukce zámečnické</t>
  </si>
  <si>
    <t>381</t>
  </si>
  <si>
    <t>767001</t>
  </si>
  <si>
    <t>Kompl. dod. + mtž. ocelové zábradlí ozn. Z005A</t>
  </si>
  <si>
    <t>456171389</t>
  </si>
  <si>
    <t>Poznámka k položce:
cena zahrnuje kompletní provedení dle popisu v tabulce stavebních prvků AR1.23 vč. kotvení a povrchové úpravy - žárový pozink</t>
  </si>
  <si>
    <t>382</t>
  </si>
  <si>
    <t>767002</t>
  </si>
  <si>
    <t>Kompl. dod. + mtž. ocelové zábradlí ozn. Z005B</t>
  </si>
  <si>
    <t>-1526217511</t>
  </si>
  <si>
    <t>383</t>
  </si>
  <si>
    <t>767003</t>
  </si>
  <si>
    <t>Kompl. dod. + mtž. ocelové zábradlí ozn. Z006</t>
  </si>
  <si>
    <t>814007507</t>
  </si>
  <si>
    <t>384</t>
  </si>
  <si>
    <t>767004</t>
  </si>
  <si>
    <t>Kompl. dod. + mtž. zakrytí jímky vel. 350 x 350 ozn. ZV001</t>
  </si>
  <si>
    <t>-1925814216</t>
  </si>
  <si>
    <t>385</t>
  </si>
  <si>
    <t>767005</t>
  </si>
  <si>
    <t>Kompl. dod. + mtž. ocelové schodiště ozn. ZV002</t>
  </si>
  <si>
    <t>264858801</t>
  </si>
  <si>
    <t>Poznámka k položce:
cena zahrnuje kompletní provedení dle popisu v tabulce stavebních prvků AR1.23 a výkresu AR1.96 vč. kotvení a povrchové úpravy - žárový pozink</t>
  </si>
  <si>
    <t>386</t>
  </si>
  <si>
    <t>767006</t>
  </si>
  <si>
    <t>Kompl. dod. + mtž. nosná konstrukce pro VZt jednotku ozn. ZV003</t>
  </si>
  <si>
    <t>-406721215</t>
  </si>
  <si>
    <t>Poznámka k položce:
cena zahrnuje kompletní provedení dle popisu v tabulce stavebních prvků AR1.23 a výkresu AR1.97 vč. kotvení a povrchové úpravy - žárový pozink</t>
  </si>
  <si>
    <t>387</t>
  </si>
  <si>
    <t>998767203</t>
  </si>
  <si>
    <t>Přesun hmot procentní pro zámečnické konstrukce v objektech v přes 12 do 24 m</t>
  </si>
  <si>
    <t>-55684213</t>
  </si>
  <si>
    <t>388</t>
  </si>
  <si>
    <t>771121011</t>
  </si>
  <si>
    <t>Nátěr penetrační na podlahu</t>
  </si>
  <si>
    <t>-143534131</t>
  </si>
  <si>
    <t>131,78+243,54</t>
  </si>
  <si>
    <t>389</t>
  </si>
  <si>
    <t>771274123</t>
  </si>
  <si>
    <t>Montáž obkladů stupnic z dlaždic protiskluzných keramických flexibilní lepidlo š přes 250 do 300 mm</t>
  </si>
  <si>
    <t>1858049278</t>
  </si>
  <si>
    <t>"1.PP"  10*1,1</t>
  </si>
  <si>
    <t>6*1,75</t>
  </si>
  <si>
    <t>"1.NP"  3*1,4</t>
  </si>
  <si>
    <t>"SO01B"</t>
  </si>
  <si>
    <t>20*1,3*2</t>
  </si>
  <si>
    <t>390</t>
  </si>
  <si>
    <t>597613371</t>
  </si>
  <si>
    <t>schodovka dle knihy specifikací AR262.1003</t>
  </si>
  <si>
    <t>1056745907</t>
  </si>
  <si>
    <t>77,700/0,6*1,15</t>
  </si>
  <si>
    <t>"zaokrouhlení"  149-148,925</t>
  </si>
  <si>
    <t>391</t>
  </si>
  <si>
    <t>771274242</t>
  </si>
  <si>
    <t>Montáž obkladů podstupnic z dlaždic reliéfních keramických flexibilní lepidlo v přes 150 do 200 mm</t>
  </si>
  <si>
    <t>1931259253</t>
  </si>
  <si>
    <t>392</t>
  </si>
  <si>
    <t>771474112</t>
  </si>
  <si>
    <t>Montáž soklů z dlaždic keramických rovných flexibilní lepidlo v přes 65 do 90 mm</t>
  </si>
  <si>
    <t>-1112769898</t>
  </si>
  <si>
    <t>"LK01"  4,42*1,1</t>
  </si>
  <si>
    <t>"LK 02"  54,1*1,1</t>
  </si>
  <si>
    <t>"LK 05"  39,8*1,1</t>
  </si>
  <si>
    <t>"LK07"  147,8*1,1</t>
  </si>
  <si>
    <t>"LK09"  41,7*1,1</t>
  </si>
  <si>
    <t>"LK10"  9,3*1,1</t>
  </si>
  <si>
    <t>393</t>
  </si>
  <si>
    <t>771474132</t>
  </si>
  <si>
    <t>Montáž soklů z dlaždic keramických schodišťových stupňovitých flexibilní lepidlo v přes 65 do 90 mm</t>
  </si>
  <si>
    <t>1636896238</t>
  </si>
  <si>
    <t>"1.PP"  10*2*(0,4+0,2)</t>
  </si>
  <si>
    <t>6*2*(0,4+0,2)</t>
  </si>
  <si>
    <t>"1.NP"  3*2*(0,4+0,2)</t>
  </si>
  <si>
    <t>20*2*2*(0,3+0,2)</t>
  </si>
  <si>
    <t>394</t>
  </si>
  <si>
    <t>59761271</t>
  </si>
  <si>
    <t>sokl LK 01</t>
  </si>
  <si>
    <t>669761645</t>
  </si>
  <si>
    <t>Poznámka k položce:
dle knihy specifikací AR265.1002</t>
  </si>
  <si>
    <t>"LK01"  4,862/0,6*1,15</t>
  </si>
  <si>
    <t>"zaokrouhlení" 10-9,319</t>
  </si>
  <si>
    <t>395</t>
  </si>
  <si>
    <t>59761272</t>
  </si>
  <si>
    <t>sokl LK 02</t>
  </si>
  <si>
    <t>-1830292625</t>
  </si>
  <si>
    <t>"LK 02"  59,51/0,6*1,15</t>
  </si>
  <si>
    <t>"zaokrouhlení" 115-114,061</t>
  </si>
  <si>
    <t>396</t>
  </si>
  <si>
    <t>597612721</t>
  </si>
  <si>
    <t>sokl LK 05</t>
  </si>
  <si>
    <t>-1047133252</t>
  </si>
  <si>
    <t>Poznámka k položce:
dle knihy specifikací AR265.1003</t>
  </si>
  <si>
    <t>"LK 05"  43,78/0,3*1,1</t>
  </si>
  <si>
    <t>"zaokrouhlení" 161-160,527</t>
  </si>
  <si>
    <t>397</t>
  </si>
  <si>
    <t>597612722</t>
  </si>
  <si>
    <t>sokl LK 09</t>
  </si>
  <si>
    <t>-775658825</t>
  </si>
  <si>
    <t>Poznámka k položce:
dle knihy specifikací AR265.1001</t>
  </si>
  <si>
    <t>"LK09"  45,87/0,6*1,15</t>
  </si>
  <si>
    <t>"zaokrouhlení"   88-87,918</t>
  </si>
  <si>
    <t>398</t>
  </si>
  <si>
    <t>597612723</t>
  </si>
  <si>
    <t>sokl LK 10</t>
  </si>
  <si>
    <t>1464073793</t>
  </si>
  <si>
    <t>"LK10"  10,23/0,6*1,15</t>
  </si>
  <si>
    <t>"zaokrouhlení"   20-19,608</t>
  </si>
  <si>
    <t>399</t>
  </si>
  <si>
    <t>597612724</t>
  </si>
  <si>
    <t>sokl LK 07</t>
  </si>
  <si>
    <t>-1316533552</t>
  </si>
  <si>
    <t>"LK07"  162,58/0,6*1,15</t>
  </si>
  <si>
    <t>"schodiště"  62,8/0,6*1,15</t>
  </si>
  <si>
    <t>"zaokrouhlení"   432-431,979</t>
  </si>
  <si>
    <t>400</t>
  </si>
  <si>
    <t>771574112</t>
  </si>
  <si>
    <t>Montáž podlah keramických hladkých lepených flexibilním lepidlem přes 9 do 12 ks/m2</t>
  </si>
  <si>
    <t>-1573314496</t>
  </si>
  <si>
    <t>"PK05"  119,8*1,1</t>
  </si>
  <si>
    <t>401</t>
  </si>
  <si>
    <t>771003</t>
  </si>
  <si>
    <t>Keramická dlažba PK05</t>
  </si>
  <si>
    <t>-1734815630</t>
  </si>
  <si>
    <t>Poznámka k položce:
dle knihy specifikací AR262.1004</t>
  </si>
  <si>
    <t>"PK05"  131,78</t>
  </si>
  <si>
    <t>131,78*1,1 'Přepočtené koeficientem množství</t>
  </si>
  <si>
    <t>402</t>
  </si>
  <si>
    <t>771574154</t>
  </si>
  <si>
    <t>Montáž podlah keramických velkoformátových hladkých lepených flexibilním lepidlem přes 4 do 6 ks/m2</t>
  </si>
  <si>
    <t>-819141288</t>
  </si>
  <si>
    <t>"PK01"  18,1*1,1</t>
  </si>
  <si>
    <t>"PK02"  44,8*1,1</t>
  </si>
  <si>
    <t>"PK07"  99,3*1,1</t>
  </si>
  <si>
    <t>"PK09"  53,2*1,1</t>
  </si>
  <si>
    <t>"PK10"  6*1,1</t>
  </si>
  <si>
    <t>403</t>
  </si>
  <si>
    <t>771001</t>
  </si>
  <si>
    <t xml:space="preserve">Keramická dlažba PK01 </t>
  </si>
  <si>
    <t>-1657466446</t>
  </si>
  <si>
    <t>Poznámka k položce:
dle knihy specifikací AR262.1002</t>
  </si>
  <si>
    <t>"PK01"  19,91</t>
  </si>
  <si>
    <t>19,91*1,15 'Přepočtené koeficientem množství</t>
  </si>
  <si>
    <t>404</t>
  </si>
  <si>
    <t>771002</t>
  </si>
  <si>
    <t>Keramická dlažba PK02</t>
  </si>
  <si>
    <t>2091738747</t>
  </si>
  <si>
    <t>"PK02"  49,28</t>
  </si>
  <si>
    <t>49,28*1,15 'Přepočtené koeficientem množství</t>
  </si>
  <si>
    <t>405</t>
  </si>
  <si>
    <t>771006</t>
  </si>
  <si>
    <t>Keramická dlažba PK07</t>
  </si>
  <si>
    <t>417533152</t>
  </si>
  <si>
    <t>"PK07"  109,23</t>
  </si>
  <si>
    <t>"na podstupnice"  77,7*0,2*1,15</t>
  </si>
  <si>
    <t>127,101*1,15 'Přepočtené koeficientem množství</t>
  </si>
  <si>
    <t>406</t>
  </si>
  <si>
    <t>771004</t>
  </si>
  <si>
    <t>Keramická dlažba PK09</t>
  </si>
  <si>
    <t>-1132198315</t>
  </si>
  <si>
    <t>Poznámka k položce:
dle knihy specifikací AR262.1001</t>
  </si>
  <si>
    <t>"PK09"  58,52</t>
  </si>
  <si>
    <t>58,52*1,15 'Přepočtené koeficientem množství</t>
  </si>
  <si>
    <t>407</t>
  </si>
  <si>
    <t>771005</t>
  </si>
  <si>
    <t>Keramická dlažba PK10</t>
  </si>
  <si>
    <t>1807539906</t>
  </si>
  <si>
    <t>"PK10"  6,6</t>
  </si>
  <si>
    <t>6,6*1,15 'Přepočtené koeficientem množství</t>
  </si>
  <si>
    <t>408</t>
  </si>
  <si>
    <t>771591112R</t>
  </si>
  <si>
    <t>Izolace pod dlažbu PS03</t>
  </si>
  <si>
    <t>1718604713</t>
  </si>
  <si>
    <t>Poznámka k položce:
cena zahrnuje kompletní provedení vč. dodávky potřebného materiálu dle knihy specifikací AR211.1018</t>
  </si>
  <si>
    <t>172,7*1,1</t>
  </si>
  <si>
    <t>409</t>
  </si>
  <si>
    <t>7719001</t>
  </si>
  <si>
    <t>Očištění a vyrovnání stavájících stupňů před pokládkou nové dlažby</t>
  </si>
  <si>
    <t>125078914</t>
  </si>
  <si>
    <t>"1.PP"  10*1,1*(0,3+0,2)</t>
  </si>
  <si>
    <t>"1.NP"  3*1,4*(0,3+0,2)</t>
  </si>
  <si>
    <t>20*1,3*2*(0,3+0,2)</t>
  </si>
  <si>
    <t>410</t>
  </si>
  <si>
    <t>998771203</t>
  </si>
  <si>
    <t>Přesun hmot procentní pro podlahy z dlaždic v objektech v přes 12 do 24 m</t>
  </si>
  <si>
    <t>-1870396118</t>
  </si>
  <si>
    <t>411</t>
  </si>
  <si>
    <t>776121112</t>
  </si>
  <si>
    <t>Vodou ředitelná penetrace savého podkladu povlakových podlah</t>
  </si>
  <si>
    <t>-650369998</t>
  </si>
  <si>
    <t>1008,48</t>
  </si>
  <si>
    <t>412</t>
  </si>
  <si>
    <t>776141114</t>
  </si>
  <si>
    <t>Vyrovnání podkladu povlakových podlah stěrkou pevnosti 20 MPa tl přes 8 do 10 mm</t>
  </si>
  <si>
    <t>-986140618</t>
  </si>
  <si>
    <t>Poznámka k položce:
dle knihy specifikaccí AR253.0002</t>
  </si>
  <si>
    <t>"PS04"  1030,2*1,1</t>
  </si>
  <si>
    <t>413</t>
  </si>
  <si>
    <t>776221111</t>
  </si>
  <si>
    <t>Lepení pásů z PVC standardním lepidlem</t>
  </si>
  <si>
    <t>-1630989212</t>
  </si>
  <si>
    <t>"PP03"  28,1*1,1</t>
  </si>
  <si>
    <t>"PP04"  162,6*1,1</t>
  </si>
  <si>
    <t>"PP09"  358,2*1,1</t>
  </si>
  <si>
    <t>"PP11"  367,9*1,1</t>
  </si>
  <si>
    <t>414</t>
  </si>
  <si>
    <t>284122451</t>
  </si>
  <si>
    <t>krytina podlahová heterogenní PP03</t>
  </si>
  <si>
    <t>-965949932</t>
  </si>
  <si>
    <t>Poznámka k položce:
dle knihy specifikací AR263.1001</t>
  </si>
  <si>
    <t>"PP03"  30,91</t>
  </si>
  <si>
    <t>30,91*1,1 'Přepočtené koeficientem množství</t>
  </si>
  <si>
    <t>415</t>
  </si>
  <si>
    <t>284122452</t>
  </si>
  <si>
    <t>krytina podlahová heterogenní PP04</t>
  </si>
  <si>
    <t>543701481</t>
  </si>
  <si>
    <t>Poznámka k položce:
dle knihy specifikací AR263.1002</t>
  </si>
  <si>
    <t>"PP04"  178,86</t>
  </si>
  <si>
    <t>178,86*1,1 'Přepočtené koeficientem množství</t>
  </si>
  <si>
    <t>416</t>
  </si>
  <si>
    <t>284122454</t>
  </si>
  <si>
    <t>krytina podlahová heterogenní PP09</t>
  </si>
  <si>
    <t>1508204852</t>
  </si>
  <si>
    <t>"PP09"  394,02</t>
  </si>
  <si>
    <t>394,02*1,1 'Přepočtené koeficientem množství</t>
  </si>
  <si>
    <t>417</t>
  </si>
  <si>
    <t>284122455</t>
  </si>
  <si>
    <t>krytina podlahová heterogenní PP11</t>
  </si>
  <si>
    <t>-57042008</t>
  </si>
  <si>
    <t>"PP11"  404,69</t>
  </si>
  <si>
    <t>"stupně"  3,3*(0,35+0,25)*1,1</t>
  </si>
  <si>
    <t>406,868*1,1 'Přepočtené koeficientem množství</t>
  </si>
  <si>
    <t>418</t>
  </si>
  <si>
    <t>776321112</t>
  </si>
  <si>
    <t>Montáž podlahovin z PVC na stupnice šířky přes 300 mm</t>
  </si>
  <si>
    <t>-1787402017</t>
  </si>
  <si>
    <t>"3B11.01"  3*1,1</t>
  </si>
  <si>
    <t>419</t>
  </si>
  <si>
    <t>776321212</t>
  </si>
  <si>
    <t>Montáž podlahovin z PVC na podstupnice výšky přes 200 mm</t>
  </si>
  <si>
    <t>-853293066</t>
  </si>
  <si>
    <t>420</t>
  </si>
  <si>
    <t>776421311</t>
  </si>
  <si>
    <t>Montáž přechodových samolepících lišt</t>
  </si>
  <si>
    <t>1359380970</t>
  </si>
  <si>
    <t>"ZQ001"  9*0,8</t>
  </si>
  <si>
    <t>"ZQ002"  15*0,9</t>
  </si>
  <si>
    <t>421</t>
  </si>
  <si>
    <t>77642001</t>
  </si>
  <si>
    <t>přechodová lišta ZQ001, ZQ002</t>
  </si>
  <si>
    <t>1409628328</t>
  </si>
  <si>
    <t>Poznámka k položce:
specifikace dle tabulky prvků AR1.23</t>
  </si>
  <si>
    <t>20,700*1,1</t>
  </si>
  <si>
    <t>422</t>
  </si>
  <si>
    <t>7769001</t>
  </si>
  <si>
    <t>Kompl. dod. + mtž. sokl LP03</t>
  </si>
  <si>
    <t>-535451641</t>
  </si>
  <si>
    <t>Poznámka k položce:
cena zahrnuje kompletní provedení dle popisu v PD vč. dodávky potřebného materiálu dle knihy specifikací AR 266.1001</t>
  </si>
  <si>
    <t>32,6*1,1</t>
  </si>
  <si>
    <t>423</t>
  </si>
  <si>
    <t>7769002</t>
  </si>
  <si>
    <t>Kompl. dod. + mtž. sokl LP04</t>
  </si>
  <si>
    <t>1047040649</t>
  </si>
  <si>
    <t>Poznámka k položce:
cena zahrnuje kompletní provedení dle popisu v PD vč. dodávky potřebného materiálu dle knihy specifikací AR 266.1002</t>
  </si>
  <si>
    <t>91,6*1,1</t>
  </si>
  <si>
    <t>424</t>
  </si>
  <si>
    <t>7769003</t>
  </si>
  <si>
    <t>Kompl. dod. + mtž. sokl LP09</t>
  </si>
  <si>
    <t>-2049470861</t>
  </si>
  <si>
    <t>354,4*1,1</t>
  </si>
  <si>
    <t>425</t>
  </si>
  <si>
    <t>7769004</t>
  </si>
  <si>
    <t>Kompl. dod. + mtž. sokl LP11</t>
  </si>
  <si>
    <t>-1676499062</t>
  </si>
  <si>
    <t>10,2*1,1</t>
  </si>
  <si>
    <t>426</t>
  </si>
  <si>
    <t>7769005</t>
  </si>
  <si>
    <t>Kompl. dod. + mtž. čistící zóna PP06</t>
  </si>
  <si>
    <t>1380285571</t>
  </si>
  <si>
    <t>Poznámka k položce:
cena zahrnuje kompletní provedení dle popisu v PD vč.rámu a  dodávky potřebného materiálu dle knihy specifikací AR 264.1001</t>
  </si>
  <si>
    <t>18,3*1,1</t>
  </si>
  <si>
    <t>427</t>
  </si>
  <si>
    <t>998776203</t>
  </si>
  <si>
    <t>Přesun hmot procentní pro podlahy povlakové v objektech v přes 12 do 24 m</t>
  </si>
  <si>
    <t>-33210838</t>
  </si>
  <si>
    <t>777</t>
  </si>
  <si>
    <t>Podlahy lité</t>
  </si>
  <si>
    <t>428</t>
  </si>
  <si>
    <t>777521105R</t>
  </si>
  <si>
    <t>Stěrka  dle kódu PS01</t>
  </si>
  <si>
    <t>-511302928</t>
  </si>
  <si>
    <t>Poznámka k položce:
cena zahrnuje kompletní provedení vč. dovávky potřebného materiálu
dle knihy specifikací AR253.0003+AR261.1001</t>
  </si>
  <si>
    <t>"dle kódů povrchových úprav PS01"</t>
  </si>
  <si>
    <t>107,7*1,1</t>
  </si>
  <si>
    <t>429</t>
  </si>
  <si>
    <t>777521105R1</t>
  </si>
  <si>
    <t>Sokl LN 01</t>
  </si>
  <si>
    <t>1463690768</t>
  </si>
  <si>
    <t>Poznámka k položce:
cena zahrnuje kompletní provedení vč. dodávky potřebného materiálu
dle knihy specifikací AR253.0003+AR261.1001</t>
  </si>
  <si>
    <t>"dle kódů povrchových úprav LN01"</t>
  </si>
  <si>
    <t>123,7*1,1</t>
  </si>
  <si>
    <t>430</t>
  </si>
  <si>
    <t>998777203</t>
  </si>
  <si>
    <t>Přesun hmot procentní pro podlahy lité v objektech v přes 12 do 24 m</t>
  </si>
  <si>
    <t>512</t>
  </si>
  <si>
    <t>444644403</t>
  </si>
  <si>
    <t>781</t>
  </si>
  <si>
    <t>Dokončovací práce - obklady</t>
  </si>
  <si>
    <t>431</t>
  </si>
  <si>
    <t>781121011</t>
  </si>
  <si>
    <t>Nátěr penetrační na stěnu</t>
  </si>
  <si>
    <t>-1736633657</t>
  </si>
  <si>
    <t>432</t>
  </si>
  <si>
    <t>781131112R</t>
  </si>
  <si>
    <t>Izolace pod obklad WS03</t>
  </si>
  <si>
    <t>279137523</t>
  </si>
  <si>
    <t>(53,2+388,8)*1,1</t>
  </si>
  <si>
    <t>433</t>
  </si>
  <si>
    <t>781474154</t>
  </si>
  <si>
    <t>Montáž obkladů vnitřních keramických velkoformátových hladkých přes 4 do 6 ks/m2 lepených flexibilním lepidlem</t>
  </si>
  <si>
    <t>1447780186</t>
  </si>
  <si>
    <t>"WK01"  63,2*1,1</t>
  </si>
  <si>
    <t>"WK02"  24,1*1,1</t>
  </si>
  <si>
    <t>"WK03"  23,5*1,1</t>
  </si>
  <si>
    <t>"WK05"  145,7*1,1</t>
  </si>
  <si>
    <t>"WK06"  227,3*1,1</t>
  </si>
  <si>
    <t>"WK07"  18,4*1,1</t>
  </si>
  <si>
    <t>434</t>
  </si>
  <si>
    <t>781001</t>
  </si>
  <si>
    <t>keramický obklad WK01</t>
  </si>
  <si>
    <t>-522914691</t>
  </si>
  <si>
    <t xml:space="preserve">Poznámka k položce:
dle knihy specifikací AR273.1002
</t>
  </si>
  <si>
    <t>"WK01"  69,52</t>
  </si>
  <si>
    <t>69,52*1,15 'Přepočtené koeficientem množství</t>
  </si>
  <si>
    <t>435</t>
  </si>
  <si>
    <t>781002</t>
  </si>
  <si>
    <t>keramický obklad WK02</t>
  </si>
  <si>
    <t>-37395382</t>
  </si>
  <si>
    <t>"WK02"  26,51</t>
  </si>
  <si>
    <t>26,51*1,15 'Přepočtené koeficientem množství</t>
  </si>
  <si>
    <t>436</t>
  </si>
  <si>
    <t>781003</t>
  </si>
  <si>
    <t>keramický obklad WK03</t>
  </si>
  <si>
    <t>1024093715</t>
  </si>
  <si>
    <t>"WK03"  25,85</t>
  </si>
  <si>
    <t>25,85*1,15 'Přepočtené koeficientem množství</t>
  </si>
  <si>
    <t>437</t>
  </si>
  <si>
    <t>781004</t>
  </si>
  <si>
    <t>keramický obklad WK05</t>
  </si>
  <si>
    <t>-141518334</t>
  </si>
  <si>
    <t>"WK05"  160,27</t>
  </si>
  <si>
    <t>160,27*1,15 'Přepočtené koeficientem množství</t>
  </si>
  <si>
    <t>438</t>
  </si>
  <si>
    <t>781005</t>
  </si>
  <si>
    <t>keramický obklad WK06</t>
  </si>
  <si>
    <t>781926032</t>
  </si>
  <si>
    <t xml:space="preserve">Poznámka k položce:
dle knihy specifikací AR273.1001
</t>
  </si>
  <si>
    <t>"WK06"  250,03</t>
  </si>
  <si>
    <t>250,03*1,15 'Přepočtené koeficientem množství</t>
  </si>
  <si>
    <t>439</t>
  </si>
  <si>
    <t>781006</t>
  </si>
  <si>
    <t>keramický obklad WK07</t>
  </si>
  <si>
    <t>-1068840362</t>
  </si>
  <si>
    <t>"WK07"  20,24</t>
  </si>
  <si>
    <t>20,24*1,15 'Přepočtené koeficientem množství</t>
  </si>
  <si>
    <t>440</t>
  </si>
  <si>
    <t>781495115</t>
  </si>
  <si>
    <t>Spárování vnitřních obkladů silikonem</t>
  </si>
  <si>
    <t>-1365946873</t>
  </si>
  <si>
    <t>441</t>
  </si>
  <si>
    <t>781495141</t>
  </si>
  <si>
    <t>Průnik obkladem kruhový do DN 30</t>
  </si>
  <si>
    <t>2089395950</t>
  </si>
  <si>
    <t>442</t>
  </si>
  <si>
    <t>781495142</t>
  </si>
  <si>
    <t>Průnik obkladem kruhový přes DN 30 do DN 90</t>
  </si>
  <si>
    <t>-1635429541</t>
  </si>
  <si>
    <t>443</t>
  </si>
  <si>
    <t>998781203</t>
  </si>
  <si>
    <t>Přesun hmot procentní pro obklady keramické v objektech v přes 12 do 24 m</t>
  </si>
  <si>
    <t>-306557925</t>
  </si>
  <si>
    <t>783</t>
  </si>
  <si>
    <t>Dokončovací práce - nátěry</t>
  </si>
  <si>
    <t>444</t>
  </si>
  <si>
    <t>783213011</t>
  </si>
  <si>
    <t>Napouštěcí jednonásobný syntetický biocidní nátěr tesařských prvků nezabudovaných do konstrukce</t>
  </si>
  <si>
    <t>-672541929</t>
  </si>
  <si>
    <t>bednění*2</t>
  </si>
  <si>
    <t>"krokev 120/140"  13,25*(0,12+0,14)*2</t>
  </si>
  <si>
    <t>"příložky 60/120" 35*(0,06+0,12)</t>
  </si>
  <si>
    <t>"krokev 120/160" 7,5*(0,12+0,16)*2</t>
  </si>
  <si>
    <t>"trám 100/160"  4,4*(0,1+0,16)*2</t>
  </si>
  <si>
    <t>445</t>
  </si>
  <si>
    <t>783301303</t>
  </si>
  <si>
    <t>Bezoplachové odrezivění zámečnických konstrukcí</t>
  </si>
  <si>
    <t>265786333</t>
  </si>
  <si>
    <t>446</t>
  </si>
  <si>
    <t>783306809</t>
  </si>
  <si>
    <t>Odstranění nátěru ze zámečnických konstrukcí okartáčováním</t>
  </si>
  <si>
    <t>1885103736</t>
  </si>
  <si>
    <t>447</t>
  </si>
  <si>
    <t>783315101</t>
  </si>
  <si>
    <t>Mezinátěr jednonásobný syntetický standardní zámečnických konstrukcí</t>
  </si>
  <si>
    <t>1236475647</t>
  </si>
  <si>
    <t>448</t>
  </si>
  <si>
    <t>783317101</t>
  </si>
  <si>
    <t>Krycí jednonásobný syntetický standardní nátěr zámečnických konstrukcí</t>
  </si>
  <si>
    <t>660265870</t>
  </si>
  <si>
    <t>"ponechané zábradlí"</t>
  </si>
  <si>
    <t>"Z001"  2*1*2*2</t>
  </si>
  <si>
    <t>"Z003"  21*1*2</t>
  </si>
  <si>
    <t>"Z04"  3,7*1*2</t>
  </si>
  <si>
    <t>"Z010"  5,5*1*2</t>
  </si>
  <si>
    <t>6,8</t>
  </si>
  <si>
    <t>449</t>
  </si>
  <si>
    <t>783401311</t>
  </si>
  <si>
    <t>Odmaštění klempířských konstrukcí vodou ředitelným odmašťovačem před provedením nátěru</t>
  </si>
  <si>
    <t>-1668989138</t>
  </si>
  <si>
    <t>450</t>
  </si>
  <si>
    <t>783406809</t>
  </si>
  <si>
    <t>Odstranění nátěrů z klempířských konstrukcí okartáčováním</t>
  </si>
  <si>
    <t>72270733</t>
  </si>
  <si>
    <t>451</t>
  </si>
  <si>
    <t>783414201</t>
  </si>
  <si>
    <t>Základní antikorozní jednonásobný syntetický nátěr klempířských konstrukcí</t>
  </si>
  <si>
    <t>773225507</t>
  </si>
  <si>
    <t>452</t>
  </si>
  <si>
    <t>783415101</t>
  </si>
  <si>
    <t>Mezinátěr syntetický jednonásobný mezinátěr klempířských konstrukcí</t>
  </si>
  <si>
    <t>2008389291</t>
  </si>
  <si>
    <t>klempířstáv+klempířnové</t>
  </si>
  <si>
    <t>453</t>
  </si>
  <si>
    <t>783417101</t>
  </si>
  <si>
    <t>Krycí jednonásobný syntetický nátěr klempířských konstrukcí</t>
  </si>
  <si>
    <t>-881230513</t>
  </si>
  <si>
    <t>"stávající střecha"</t>
  </si>
  <si>
    <t>(8,9+5)*20,5</t>
  </si>
  <si>
    <t>8*3</t>
  </si>
  <si>
    <t>(5,6+3,4)*24,5</t>
  </si>
  <si>
    <t>"římsa"</t>
  </si>
  <si>
    <t>(24,5+8,5)*1</t>
  </si>
  <si>
    <t>"ostatní klempířské prvky"  250</t>
  </si>
  <si>
    <t>"nové klempířské výrobky"</t>
  </si>
  <si>
    <t>1,6*0,25+7,8*0,29+2,2*0,25+11,5*0,33</t>
  </si>
  <si>
    <t>14,5*0,17+12,5*0,12+2*2,6*0,25+16,7*0,55</t>
  </si>
  <si>
    <t>454</t>
  </si>
  <si>
    <t>783491003</t>
  </si>
  <si>
    <t>Příplatek k cenám provedení jednonásobného nátěru klempířských kcí za sklon přes 30 do 60°</t>
  </si>
  <si>
    <t>-2106207600</t>
  </si>
  <si>
    <t>455</t>
  </si>
  <si>
    <t>783823135</t>
  </si>
  <si>
    <t>Penetrační silikonový nátěr hladkých, tenkovrstvých zrnitých nebo štukových omítek</t>
  </si>
  <si>
    <t>2078823365</t>
  </si>
  <si>
    <t>456</t>
  </si>
  <si>
    <t>783827125R</t>
  </si>
  <si>
    <t>Krycí jednonásobný silikonový nátěr omítek stupně členitosti 1 a 2</t>
  </si>
  <si>
    <t>2143620453</t>
  </si>
  <si>
    <t>Poznámka k položce:
dle knihy specifikací AR271.1010</t>
  </si>
  <si>
    <t>"SO 01B sever"</t>
  </si>
  <si>
    <t>24,5*10</t>
  </si>
  <si>
    <t>"římsa"  24,5*1,2</t>
  </si>
  <si>
    <t>-(13*1,54*1,75+7*1,1*1,45+1*0,9*2,1)</t>
  </si>
  <si>
    <t>13*(1,54+2*1,75)*0,25</t>
  </si>
  <si>
    <t>7*(1,1+1,45)*0,25</t>
  </si>
  <si>
    <t>(0,9+2*2,1)*0,25</t>
  </si>
  <si>
    <t>"SO 01 A sever"</t>
  </si>
  <si>
    <t>20,5*13,8</t>
  </si>
  <si>
    <t>"na odskoky a římsu"  282,9*0,08</t>
  </si>
  <si>
    <t>-(2*2,48*1,6+2,48*1,85+2*1,4*1,85+4*1,4*1,8+12*0,95*1,8+8*1,2*1,45)</t>
  </si>
  <si>
    <t>2*(2,48+2*1,6)*0,25</t>
  </si>
  <si>
    <t>(2,48+2*1,85)*0,25</t>
  </si>
  <si>
    <t>2*(1,4+2*1,85)*0,25</t>
  </si>
  <si>
    <t>4*(1,4+2*1,8)*0,25</t>
  </si>
  <si>
    <t>12*(0,95+2*1,8)*0,25</t>
  </si>
  <si>
    <t>8*(1,2+2*1,45)*0,25</t>
  </si>
  <si>
    <t>"nízká část"</t>
  </si>
  <si>
    <t>(4,7+0,5+0,9)*4,2</t>
  </si>
  <si>
    <t>-(1,69*1,8+0,9*2)</t>
  </si>
  <si>
    <t>(1,69+2*1,8)*0,25</t>
  </si>
  <si>
    <t>(0,9+2*2)*0,25</t>
  </si>
  <si>
    <t>"SO 01A západ"</t>
  </si>
  <si>
    <t>4*4,1</t>
  </si>
  <si>
    <t>2,4*4,1</t>
  </si>
  <si>
    <t>8,8*3,2</t>
  </si>
  <si>
    <t>-(1,5*1,6+2*2*1,6)</t>
  </si>
  <si>
    <t>(1,5+2*1,6)*0,25</t>
  </si>
  <si>
    <t>2*(2+1,6)*0,25</t>
  </si>
  <si>
    <t>"vysoká část"</t>
  </si>
  <si>
    <t>14,5*12-2,5*11,5</t>
  </si>
  <si>
    <t>-11*0,52*0,9</t>
  </si>
  <si>
    <t>11*(0,52+2*0,9)*0,25</t>
  </si>
  <si>
    <t>"SO 01A jih"</t>
  </si>
  <si>
    <t>"Nízká část"</t>
  </si>
  <si>
    <t>(9,4+4,3)*3,5</t>
  </si>
  <si>
    <t>-(1,4*2+2*1,45)</t>
  </si>
  <si>
    <t>(1,4+2*2)*0,25</t>
  </si>
  <si>
    <t>(2+1,45)*2*0,25</t>
  </si>
  <si>
    <t>7*12</t>
  </si>
  <si>
    <t>-3*1,4*2,2</t>
  </si>
  <si>
    <t>3*(1,4+2*2,2)*0,25</t>
  </si>
  <si>
    <t>(1,5+3,5+1,4+10)*15,3-4,5*5,5</t>
  </si>
  <si>
    <t>-(2*0,54*0,9+3*1*1,45+2*1*1,85+11*1*1,9)</t>
  </si>
  <si>
    <t>2*(0,54+2*0,9)*0,25</t>
  </si>
  <si>
    <t>3*(1+2*1,45)*0,25</t>
  </si>
  <si>
    <t>2*(1+2*1,85)*0,25</t>
  </si>
  <si>
    <t>11*(1+2*1,9)*0,25</t>
  </si>
  <si>
    <t>-0,8*2</t>
  </si>
  <si>
    <t>(0,8+2*2)*0,25</t>
  </si>
  <si>
    <t>"SO 01B  jih"</t>
  </si>
  <si>
    <t>24*10-5*3,5-8*7</t>
  </si>
  <si>
    <t>-(2*1,42*1,75+3*1,4*1,5+2*1,1*1,45+0,85*1,45+1*1,45+1,4+1,45+1,7*1,45)</t>
  </si>
  <si>
    <t>2*(1,42+2*1,75)*0,25</t>
  </si>
  <si>
    <t>3*(1,42*1,5)*0,25</t>
  </si>
  <si>
    <t>2*(1,1+2*1,45)*0,25</t>
  </si>
  <si>
    <t>(0,85+2*1,45)*0,25</t>
  </si>
  <si>
    <t>(1+2*1,45)*0,25</t>
  </si>
  <si>
    <t>(1,4+2*1,45)*0,25</t>
  </si>
  <si>
    <t>(1,7+2*1,45)*0,25</t>
  </si>
  <si>
    <t>"štít"  7,8*2,5+7,8*1,3*0,5</t>
  </si>
  <si>
    <t>7,7*7,3</t>
  </si>
  <si>
    <t>-4*1,54*1,7</t>
  </si>
  <si>
    <t>4*(1,54+2*1,7)*0,25</t>
  </si>
  <si>
    <t>4*6,4+11,5*5,5</t>
  </si>
  <si>
    <t>457</t>
  </si>
  <si>
    <t>783897603</t>
  </si>
  <si>
    <t>Příplatek k cenám dvojnásobného krycího nátěru omítek za provedení styku 2 barev</t>
  </si>
  <si>
    <t>-1661278</t>
  </si>
  <si>
    <t>458</t>
  </si>
  <si>
    <t>783897607</t>
  </si>
  <si>
    <t>Příplatek k cenám dvojnásobného krycího nátěru omítek za barevné provedení v odstínu světlém</t>
  </si>
  <si>
    <t>-2121002839</t>
  </si>
  <si>
    <t>"světle šedá"</t>
  </si>
  <si>
    <t>nátěrfasáda-šedá</t>
  </si>
  <si>
    <t>459</t>
  </si>
  <si>
    <t>783897611</t>
  </si>
  <si>
    <t>Příplatek k cenám dvojnásobného krycího nátěru omítek za barevné provedení v odstínu středně sytém</t>
  </si>
  <si>
    <t>-747604290</t>
  </si>
  <si>
    <t>"šedá-rámečky a šedé plochy dle pohledů"</t>
  </si>
  <si>
    <t>"SO 01 B sever"</t>
  </si>
  <si>
    <t>13*(1,84+2,05)*2*0,15</t>
  </si>
  <si>
    <t>7*(1,4+1,75)*2*0,15</t>
  </si>
  <si>
    <t>(1+2*2,1)*0,15</t>
  </si>
  <si>
    <t>(2,78+1,9)*2*0,15*2</t>
  </si>
  <si>
    <t>(2,78+2,05)*2*0,15*1</t>
  </si>
  <si>
    <t>(1,7+2,05)*2*0,15*2</t>
  </si>
  <si>
    <t>(1,7+2,1)*2*0,15*4</t>
  </si>
  <si>
    <t>(1,5+1,75)*2*0,15*2</t>
  </si>
  <si>
    <t>3*3,32*6,715</t>
  </si>
  <si>
    <t>3*3,32*1,72</t>
  </si>
  <si>
    <t>4,8*0,6</t>
  </si>
  <si>
    <t>(2+2,1)*2*0,15</t>
  </si>
  <si>
    <t>"SO 01 A západ"</t>
  </si>
  <si>
    <t>(1,8+1,9)*2*0,15*1</t>
  </si>
  <si>
    <t>(2,3+1,9)*2*0,15*2</t>
  </si>
  <si>
    <t>(0,8+1,2)*2*0,15*1</t>
  </si>
  <si>
    <t>3*3*1,3</t>
  </si>
  <si>
    <t>"SO 01 A jih"</t>
  </si>
  <si>
    <t>"nízká částů</t>
  </si>
  <si>
    <t>(2,3+1,75)*2*0,15*1</t>
  </si>
  <si>
    <t>2*2*0,15+1,7*0,7</t>
  </si>
  <si>
    <t>(1,7+2,5)*2*0,15*3</t>
  </si>
  <si>
    <t>(1,3+2,2)*2*0,15*2</t>
  </si>
  <si>
    <t>(1,3+1,75)*2*0,15*3</t>
  </si>
  <si>
    <t>1,8*1,1</t>
  </si>
  <si>
    <t>4,5*2,2*3</t>
  </si>
  <si>
    <t>4,5*2,2+1,5*1</t>
  </si>
  <si>
    <t>"SO 01 B"</t>
  </si>
  <si>
    <t>(1,7+1,8)*2*0,15*3</t>
  </si>
  <si>
    <t>(1,4+1,75)*2*0,15*2</t>
  </si>
  <si>
    <t>(1,05+1,75)*2*0,15*2</t>
  </si>
  <si>
    <t>(2+1,75)*2*0,15*2</t>
  </si>
  <si>
    <t>3,6*2,1+3,2*1,8</t>
  </si>
  <si>
    <t>"SO 01 B  štít"</t>
  </si>
  <si>
    <t>(1,84+2)*2*0,15*4</t>
  </si>
  <si>
    <t>460</t>
  </si>
  <si>
    <t>783933161</t>
  </si>
  <si>
    <t>Penetrační epoxidový nátěr pórovitých betonových podlah</t>
  </si>
  <si>
    <t>-1556750427</t>
  </si>
  <si>
    <t>461</t>
  </si>
  <si>
    <t>783937161</t>
  </si>
  <si>
    <t>Krycí dvojnásobný epoxidový vodou ředitelný nátěr betonové podlahy</t>
  </si>
  <si>
    <t>-1000408251</t>
  </si>
  <si>
    <t>Poznámka k položce:
dle knihy specifikací AR261.1003</t>
  </si>
  <si>
    <t>"PN01"  4,1*1,1</t>
  </si>
  <si>
    <t>"sokl - vytažení na stěnu"   10,1*0,1*1,1</t>
  </si>
  <si>
    <t>784</t>
  </si>
  <si>
    <t>Dokončovací práce - malby a tapety</t>
  </si>
  <si>
    <t>462</t>
  </si>
  <si>
    <t>784181101</t>
  </si>
  <si>
    <t>Základní akrylátová jednonásobná bezbarvá penetrace podkladu v místnostech v do 3,80 m</t>
  </si>
  <si>
    <t>283320428</t>
  </si>
  <si>
    <t>463</t>
  </si>
  <si>
    <t>784211101</t>
  </si>
  <si>
    <t>Dvojnásobné bílé malby ze směsí za mokra výborně oděruvzdorných v místnostech v do 3,80 m</t>
  </si>
  <si>
    <t>529340001</t>
  </si>
  <si>
    <t>Poznámka k položce:
dle knihy specifikací AR 271.1001</t>
  </si>
  <si>
    <t>"STN01"  502,9*1,1</t>
  </si>
  <si>
    <t>"STN02"  862,2*1,1</t>
  </si>
  <si>
    <t>"WN01"  (3564,3+3,1)*1,1</t>
  </si>
  <si>
    <t>"WN02"  248,7*1,1</t>
  </si>
  <si>
    <t>"WN03"  457,2*1,1</t>
  </si>
  <si>
    <t>464</t>
  </si>
  <si>
    <t>784211165</t>
  </si>
  <si>
    <t>Příplatek k cenám 2x maleb ze směsí za mokra oděruvzdorných za barevnou malbu v sytém odstínu</t>
  </si>
  <si>
    <t>-2060499412</t>
  </si>
  <si>
    <t>"šedá WN02"  248,7*1,1</t>
  </si>
  <si>
    <t>OST</t>
  </si>
  <si>
    <t>Ostatní</t>
  </si>
  <si>
    <t>465</t>
  </si>
  <si>
    <t>001</t>
  </si>
  <si>
    <t>Kompl. dod. + mtž. osobní výtah dle knihy specifikací AR120.001</t>
  </si>
  <si>
    <t>-744058917</t>
  </si>
  <si>
    <t>Poznámka k položce:
Osobní výtah, lanový, bez strojovny, nosnost 630 kg, počet osob 8, rychlost 1,0 m/s, vnitřní rozměr šachty 1620/1910 mm, kabina průchozí, rozměr kabiny 1100/1400/2300 mm, centrální posuvné dveře 900/2000 mm</t>
  </si>
  <si>
    <t>466</t>
  </si>
  <si>
    <t>002</t>
  </si>
  <si>
    <t>Kompl. dod. + a mtž. jídelní výtah dle knihy specifikací AR120.0002</t>
  </si>
  <si>
    <t>-1454212216</t>
  </si>
  <si>
    <t>Poznámka k položce:
Jídelní výtah s nakládáním v úrovni podlahy, nosnost 100 - 300 kg, strojovna nad vytahem v šachtě, šachta 900/1100 mm, velikost kabiny 800/800/1200 mm, dveře 800/1200 mm, el.přívod 3x2,5, přizemňovací 1x6, 230V/TN-C-S pen 50Hz, jištění 16A</t>
  </si>
  <si>
    <t>467</t>
  </si>
  <si>
    <t>003</t>
  </si>
  <si>
    <t>Kompl. dod. + mtž. šikmá schodišťová plošina</t>
  </si>
  <si>
    <t>1072826201</t>
  </si>
  <si>
    <t>Poznámka k položce:
Šikmá schodišťová plošina vhodná pro přepravu osob se sníženou schopnností pohybu a orientace na přímých schodištích, automatické sklápění přepravní desky, pro sklon 0-50, max rozměr přepravní desky 800x900 mm, nosnost plošiny: max. 300kg, pojezdová rychlost 0,06 - 0,15 m/s, pracovní napětí 3x400V/50 Hz, příkon 400W, pro přidělání na stěnu</t>
  </si>
  <si>
    <t>01-003 - Interiér</t>
  </si>
  <si>
    <t xml:space="preserve"> </t>
  </si>
  <si>
    <t>D1 - Interiér I. Etapa</t>
  </si>
  <si>
    <t>D2 - Prvky prvního vybavení - pokoje internát</t>
  </si>
  <si>
    <t>D3 - Prvky prvního vybavení - ostatní</t>
  </si>
  <si>
    <t>D4 - Orientační systém budovy</t>
  </si>
  <si>
    <t>D1</t>
  </si>
  <si>
    <t>Interiér I. Etapa</t>
  </si>
  <si>
    <t>K02</t>
  </si>
  <si>
    <t>kuchyňská linka</t>
  </si>
  <si>
    <t>bm</t>
  </si>
  <si>
    <t>N35</t>
  </si>
  <si>
    <t>rychlovarná konvice</t>
  </si>
  <si>
    <t>N37</t>
  </si>
  <si>
    <t>chladnička</t>
  </si>
  <si>
    <t>N38</t>
  </si>
  <si>
    <t>mikrovlnná trouba</t>
  </si>
  <si>
    <t>N43</t>
  </si>
  <si>
    <t>kuchyňský dřez rohový</t>
  </si>
  <si>
    <t>N41</t>
  </si>
  <si>
    <t>výsuvná digestoř</t>
  </si>
  <si>
    <t>N42</t>
  </si>
  <si>
    <t>sklokeramická varná deska</t>
  </si>
  <si>
    <t>K03</t>
  </si>
  <si>
    <t>N39</t>
  </si>
  <si>
    <t>kuchyňský dřez</t>
  </si>
  <si>
    <t>K04</t>
  </si>
  <si>
    <t>N40</t>
  </si>
  <si>
    <t>N36</t>
  </si>
  <si>
    <t>K10</t>
  </si>
  <si>
    <t>N01</t>
  </si>
  <si>
    <t>Šatní skříňka</t>
  </si>
  <si>
    <t>N02</t>
  </si>
  <si>
    <t>Lavice do šaten</t>
  </si>
  <si>
    <t>N04</t>
  </si>
  <si>
    <t>šatní skříň</t>
  </si>
  <si>
    <t>N05</t>
  </si>
  <si>
    <t>postel</t>
  </si>
  <si>
    <t>N06</t>
  </si>
  <si>
    <t>skříň</t>
  </si>
  <si>
    <t>N08a</t>
  </si>
  <si>
    <t>barový pult - montáž</t>
  </si>
  <si>
    <t>N08b</t>
  </si>
  <si>
    <t>barový pult - demontáž</t>
  </si>
  <si>
    <t>N09a</t>
  </si>
  <si>
    <t>policový regál</t>
  </si>
  <si>
    <t>N09b</t>
  </si>
  <si>
    <t>N09c</t>
  </si>
  <si>
    <t>N09l</t>
  </si>
  <si>
    <t>N11</t>
  </si>
  <si>
    <t>šatní věšák</t>
  </si>
  <si>
    <t>N12</t>
  </si>
  <si>
    <t>N17</t>
  </si>
  <si>
    <t>skříň dvoudveřová</t>
  </si>
  <si>
    <t>N25</t>
  </si>
  <si>
    <t>police nad postel</t>
  </si>
  <si>
    <t>N26</t>
  </si>
  <si>
    <t>police nad stůl psací</t>
  </si>
  <si>
    <t>N33</t>
  </si>
  <si>
    <t>úklidová skříň</t>
  </si>
  <si>
    <t>N34</t>
  </si>
  <si>
    <t>myčka skla</t>
  </si>
  <si>
    <t>N27</t>
  </si>
  <si>
    <t>lavice do společenské místnosti</t>
  </si>
  <si>
    <t>SN01</t>
  </si>
  <si>
    <t>jídelní židle internát</t>
  </si>
  <si>
    <t>SN02</t>
  </si>
  <si>
    <t>kancelářská židle do pokojů</t>
  </si>
  <si>
    <t>SN03</t>
  </si>
  <si>
    <t>kancelářská židle</t>
  </si>
  <si>
    <t>SN04</t>
  </si>
  <si>
    <t>SN05</t>
  </si>
  <si>
    <t>jídelní židle restaurace</t>
  </si>
  <si>
    <t>SN09</t>
  </si>
  <si>
    <t>židle konzultační</t>
  </si>
  <si>
    <t>SN10</t>
  </si>
  <si>
    <t>jídelní židle jídelna</t>
  </si>
  <si>
    <t>ST01</t>
  </si>
  <si>
    <t>jídelní stůl</t>
  </si>
  <si>
    <t>ST04</t>
  </si>
  <si>
    <t>pracovní stůl</t>
  </si>
  <si>
    <t>ST05</t>
  </si>
  <si>
    <t>ST06</t>
  </si>
  <si>
    <t>ST07</t>
  </si>
  <si>
    <t>ST08</t>
  </si>
  <si>
    <t>ST09</t>
  </si>
  <si>
    <t>ST10</t>
  </si>
  <si>
    <t>stůl</t>
  </si>
  <si>
    <t>ST12</t>
  </si>
  <si>
    <t>konferenční stůl</t>
  </si>
  <si>
    <t>D2</t>
  </si>
  <si>
    <t>Prvky prvního vybavení - pokoje internát</t>
  </si>
  <si>
    <t>koš odpadkový</t>
  </si>
  <si>
    <t>02</t>
  </si>
  <si>
    <t>toaletní kartáč</t>
  </si>
  <si>
    <t>03</t>
  </si>
  <si>
    <t>držák toaletního papíru</t>
  </si>
  <si>
    <t>04</t>
  </si>
  <si>
    <t>háček na ručník na ruce</t>
  </si>
  <si>
    <t>05</t>
  </si>
  <si>
    <t>dvojháček na osušky</t>
  </si>
  <si>
    <t>06</t>
  </si>
  <si>
    <t>zrcadlo</t>
  </si>
  <si>
    <t>07</t>
  </si>
  <si>
    <t>police nad umyvadlo</t>
  </si>
  <si>
    <t>zásobník na mýdlo</t>
  </si>
  <si>
    <t>D3</t>
  </si>
  <si>
    <t>Prvky prvního vybavení - ostatní</t>
  </si>
  <si>
    <t>D4</t>
  </si>
  <si>
    <t>Orientační systém budovy</t>
  </si>
  <si>
    <t>OS01</t>
  </si>
  <si>
    <t>označení místnosti</t>
  </si>
  <si>
    <t>OS02</t>
  </si>
  <si>
    <t>piktogramy wc</t>
  </si>
  <si>
    <t>OS03</t>
  </si>
  <si>
    <t>označení kanceláře</t>
  </si>
  <si>
    <t>OS04</t>
  </si>
  <si>
    <t>označení podlaží</t>
  </si>
  <si>
    <t>OS05</t>
  </si>
  <si>
    <t>značení dveří</t>
  </si>
  <si>
    <t>01-004 - Zdravotní technika</t>
  </si>
  <si>
    <t>Úroveň 3:</t>
  </si>
  <si>
    <t>01-004a - Vnitřní kanalizace</t>
  </si>
  <si>
    <t>1 - Zemní práce</t>
  </si>
  <si>
    <t>721 - Vnitřní kanalizace</t>
  </si>
  <si>
    <t>725 - Zařizovací předměty</t>
  </si>
  <si>
    <t>726 - Předstěnové systémy</t>
  </si>
  <si>
    <t>M23 - Montáže potrubí</t>
  </si>
  <si>
    <t>132201212R00</t>
  </si>
  <si>
    <t>Hloubení rýh šířky přes 60 do 200 cm do 1000 m3, v hornině 3, hloubení strojně</t>
  </si>
  <si>
    <t>RTS 22/ I</t>
  </si>
  <si>
    <t>Poznámka k položce:
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</si>
  <si>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132201119R00</t>
  </si>
  <si>
    <t>Hloubení rýh šířky do 60 cm příplatek za lepivost, v hornině 3,</t>
  </si>
  <si>
    <t>Poznámka k položce:
zapažených i nezapažených s urovnáním dna do předepsaného profilu a spádu, s přehozením výkopku na přilehlém terénu na vzdálenost do 3 m od podélné osy rýhy nebo s naložením výkopku na dopravní prostředek.</t>
  </si>
  <si>
    <t>161101101R00</t>
  </si>
  <si>
    <t>Svislé přemístění výkopku z horniny 1 až 4, při hloubce výkopu přes 1 do 2,5 m</t>
  </si>
  <si>
    <t>Poznámka k položce:
bez naložení do dopravní nádoby, ale s vyprázdněním dopravní nádoby na hromadu nebo na dopravní prostředek,</t>
  </si>
  <si>
    <t>162201102R00</t>
  </si>
  <si>
    <t>Vodorovné přemístění výkopku z horniny 1 až 4, na vzdálenost přes 20  do 50 m</t>
  </si>
  <si>
    <t>Poznámka k položce:
po suchu, bez naložení výkopku, avšak se složením bez rozhrnutí, zpáteční cesta vozidla.</t>
  </si>
  <si>
    <t>162701105R00</t>
  </si>
  <si>
    <t>Vodorovné přemístění výkopku z horniny 1 až 4, na vzdálenost přes 9 000  do 10 000 m</t>
  </si>
  <si>
    <t>167101101R00</t>
  </si>
  <si>
    <t>Nakládání, skládání, překládání neulehlého výkopku nakládání výkopku  do 100 m3, z horniny 1 až 4</t>
  </si>
  <si>
    <t>171201201R00</t>
  </si>
  <si>
    <t>Uložení sypaniny na dočasnou skládku tak, že na 1 m2 plochy připadá přes 2 m3 výkopku nebo ornice</t>
  </si>
  <si>
    <t>199000005R00</t>
  </si>
  <si>
    <t>Poplatky za skládku zeminy 1- 4, skupina 17 05 04 z Katalogu odpadů</t>
  </si>
  <si>
    <t>175101101R00</t>
  </si>
  <si>
    <t>Obsyp potrubí bez prohození sypaniny, bez dodávky obsypového materiálu</t>
  </si>
  <si>
    <t>Poznámka k položce:
sypaninou z vhodných hornin tř. 1 - 4 nebo materiálem připraveným podél výkopu ve vzdálenosti do 3 m od jeho kraje, pro jakoukoliv hloubku výkopu a jakoukoliv míru zhutnění,</t>
  </si>
  <si>
    <t>58337306R</t>
  </si>
  <si>
    <t>štěrkopísek frakce 0,0 až 8,0 mm; třída B</t>
  </si>
  <si>
    <t>174101101R00</t>
  </si>
  <si>
    <t>Zásyp sypaninou se zhutněním jam, šachet, rýh nebo kolem objektů v těchto vykopávkách</t>
  </si>
  <si>
    <t>Poznámka k položce:
z jakékoliv horniny s uložením výkopku po vrstvách,</t>
  </si>
  <si>
    <t>998011001R00</t>
  </si>
  <si>
    <t>Přesun hmot pro budovy s nosnou konstrukcí zděnou výšky do 6 m</t>
  </si>
  <si>
    <t>Poznámka k položce:
přesun hmot pro budovy občanské výstavby (JKSO 801), budovy pro bydlení (JKSO 803) budovy pro výrobu a služby (JKSO 812) s nosnou svislou konstrukcí zděnou z cihel nebo tvárnic nebo kovovou
Hmotnosti z položek s pořadovými čísly: : 
10, : 
Součet: : 29,16000</t>
  </si>
  <si>
    <t>721</t>
  </si>
  <si>
    <t>721153204R00</t>
  </si>
  <si>
    <t>Potrubí PE připojovací vnější průměr D 40 mm, tloušťka stěny 3,0 mm, DN 40</t>
  </si>
  <si>
    <t>Poznámka k položce:
včetně tvarovek. Bez zednických výpomocí.
Potrubí včetně tvarovek a elektrospojek. Bez zednických výpomocí.
 - Kód ZT412.0004 dle knihy specifikací</t>
  </si>
  <si>
    <t>721153205R00</t>
  </si>
  <si>
    <t>Potrubí PE připojovací vnější průměr D 50 mm, tloušťka stěny 3,0 mm, DN 50</t>
  </si>
  <si>
    <t>721176103R00</t>
  </si>
  <si>
    <t>Potrubí HT připojovací vnější průměr D 50 mm, tloušťka stěny 1,8 mm, DN 50</t>
  </si>
  <si>
    <t>Poznámka k položce:
včetně tvarovek, objímek. Bez zednických výpomocí.
Potrubí včetně tvarovek. Bez zednických výpomocí.
 - Kód ZT412.0003 dle knihy specifikací</t>
  </si>
  <si>
    <t>721176104R00</t>
  </si>
  <si>
    <t>Potrubí HT připojovací vnější průměr D 75 mm, tloušťka stěny 1,9 mm, DN 70</t>
  </si>
  <si>
    <t>721176105R00</t>
  </si>
  <si>
    <t>Potrubí HT připojovací vnější průměr D 110 mm, tloušťka stěny 2,7 mm, DN 100</t>
  </si>
  <si>
    <t>721176116R00</t>
  </si>
  <si>
    <t>Potrubí HT odpadní svislé vnější průměr D 125 mm, tloušťka stěny 3,1 mm, DN 125</t>
  </si>
  <si>
    <t>721176108</t>
  </si>
  <si>
    <t>Kondenzátní potrubí, materiál PVC-U, 32x1,8, lepené spoje</t>
  </si>
  <si>
    <t>Indiv</t>
  </si>
  <si>
    <t>Poznámka k položce:
Potrubí včetně tvarovek. Bez zednických výpomocí.</t>
  </si>
  <si>
    <t>721176222R00</t>
  </si>
  <si>
    <t>Potrubí KG svodné (ležaté) v zemi vnější průměr D 110 mm, tloušťka stěny 3,2 mm, DN 100</t>
  </si>
  <si>
    <t>Poznámka k položce:
včetně tvarovek, objímek. Bez zednických výpomocí.
Potrubí včetně tvarovek. Bez zednických výpomocí.
 - Kód ZT412.0001 dle knihy specifikací</t>
  </si>
  <si>
    <t>721176223R00</t>
  </si>
  <si>
    <t>Potrubí KG svodné (ležaté) v zemi vnější průměr D 125 mm, tloušťka stěny 3,2 mm, DN 125</t>
  </si>
  <si>
    <t>721176228</t>
  </si>
  <si>
    <t>Potrubí KG svodné (ležaté) v zemi vnější průměr D 160 mm, tloušťka stěny 4,7 mm, DN 150, včetně tvarovek, objímek. Bez zednických výpomocí.</t>
  </si>
  <si>
    <t>Poznámka k položce:
Potrubí včetně tvarovek. Bez zednických výpomocí.
 - Kód ZT412.0002 dle knihy specifikací</t>
  </si>
  <si>
    <t>721273150RT1</t>
  </si>
  <si>
    <t>Ventilační hlavice D 50, 75, 110 mm, přivzdušňovací ventil D 50/75/110 mm s dvojitou izolační stěnou, s masivní pryžovou membránou, s odnímatelnou mřížkou proti hmyzu a pro čištění, mat. , včetně dodávky materiálu</t>
  </si>
  <si>
    <t>Poznámka k položce:
- Kód ZT412.0006, ZT412.0007, ZT412.0008 dle knihy specifikací</t>
  </si>
  <si>
    <t>72127321</t>
  </si>
  <si>
    <t>Mřížka větrací 150x150</t>
  </si>
  <si>
    <t>Poznámka k položce:
- Kód ZT412.0009 dle knihy specifikací</t>
  </si>
  <si>
    <t>72127322</t>
  </si>
  <si>
    <t>Mřížka větrací 150x200</t>
  </si>
  <si>
    <t>Poznámka k položce:
- Kód ZT412.0010 dle knihy specifikací</t>
  </si>
  <si>
    <t>72127335</t>
  </si>
  <si>
    <t>Montáž větracích mřížek</t>
  </si>
  <si>
    <t>72127323</t>
  </si>
  <si>
    <t>Dvířka revizní plná rozměr 150x200 mm, barva bílá</t>
  </si>
  <si>
    <t>Poznámka k položce:
- Kód ZT412.0011 dle knihy specifikací</t>
  </si>
  <si>
    <t>72127324</t>
  </si>
  <si>
    <t>Dvířka revizní plná rozměr 150x300 mm, barva bílá</t>
  </si>
  <si>
    <t>Poznámka k položce:
- Kód ZT412.0012 dle knihy specifikací</t>
  </si>
  <si>
    <t>72127325</t>
  </si>
  <si>
    <t>Montáž revizních dvířek</t>
  </si>
  <si>
    <t>725334302</t>
  </si>
  <si>
    <t>Nálevka na úkapy DN 32 s vodorovným odtokem, s vodní zápachovou uzávěrkou a mechanickým zápachovým uzávěrem (kulička)</t>
  </si>
  <si>
    <t>Poznámka k položce:
- Kód ZT412.0013 dle knihy specifikací</t>
  </si>
  <si>
    <t>725334303</t>
  </si>
  <si>
    <t>Vtok (výlevka) se závitem 6/4" s fixační objímkou a plastovým sifonem</t>
  </si>
  <si>
    <t>Poznámka k položce:
- Kód ZT412.0014 dle knihy specifikací</t>
  </si>
  <si>
    <t>551620262</t>
  </si>
  <si>
    <t>Vodní zápachová uzávěrka DN32 pro odvod kondenzátu, s přídavnou mechanickou zápachovou uzávěrkou (kulička), podomítkové provedení.</t>
  </si>
  <si>
    <t>Poznámka k položce:
- Kód ZT412.0015 dle knihy specifikací</t>
  </si>
  <si>
    <t>721211508</t>
  </si>
  <si>
    <t>Nerezová sanitární vpusť DN100, se svislým odtokem, včetně nerezové mřížky</t>
  </si>
  <si>
    <t>Poznámka k položce:
- Kód ZT412.0016 dle knihy specifikací</t>
  </si>
  <si>
    <t>592278035</t>
  </si>
  <si>
    <t>Krabicový nerezový odtokový žlab se zápachovou uzávěrou a roštěm s oky 25 × 25 mm, L = 2000 mm</t>
  </si>
  <si>
    <t>Poznámka k položce:
- Kód ZT412.0018 dle knihy specifikací</t>
  </si>
  <si>
    <t>721242110RT2</t>
  </si>
  <si>
    <t>Lapač střešních splavenin D 125 mm, s otáč.kul.kloubem na odtoku, s košem , se suchou a nezámr.klapkou,čistícím víčkem a vylam.těs. kroužky pro připoj.potrub.svodů D 75, 90, 100 a 110 mm, včetně dodávky materiálu</t>
  </si>
  <si>
    <t>Poznámka k položce:
- Kód ZT412.0019 dle knihy specifikací</t>
  </si>
  <si>
    <t>28650021</t>
  </si>
  <si>
    <t>Manžeta těsnicí požárně ochranná, trubní, galvanicky pozinkovaná ocel</t>
  </si>
  <si>
    <t>Poznámka k položce:
Třída požární bezpečnosti dle projektu PBŘ</t>
  </si>
  <si>
    <t>998721102R00</t>
  </si>
  <si>
    <t>Přesun hmot pro vnitřní kanalizaci v objektech výšky do 12 m</t>
  </si>
  <si>
    <t>Poznámka k položce:
50 m vodorovně, měřeno od těžiště půdorysné plochy skládky do těžiště půdorysné plochy objektu
Hmotnosti z položek s pořadovými čísly: : 
13,14,15,16,17,18,19,20,21,22,23,30,31,33,34,35,36, : 
Součet: : 1,06310</t>
  </si>
  <si>
    <t>725</t>
  </si>
  <si>
    <t>Zařizovací předměty</t>
  </si>
  <si>
    <t>725023131</t>
  </si>
  <si>
    <t>Kompaktní přečerpávací zařízení určeno k čerpání splašků z toalety až do vzdálenosti 50 metrů, Kompaktní, plně automatické</t>
  </si>
  <si>
    <t>Poznámka k položce:
Vybaveno řezacím nožem, který rozmělňuje fekálie, dále vestavěnou zpětnou klapkou, filtrem s aktivním uhlím a pružným výtlačným hrdlem. Připojení se provádí přímo k toaletní míse. Díky filtru s aktivním uhlím je zařízení naprosto bez zápachů.
Vstupy 1x WC; 1x umyvadlo; 1x sprchový kout
 - Kód ZT414.0001 dle knihy specifikací</t>
  </si>
  <si>
    <t>725023158</t>
  </si>
  <si>
    <t>Ponorné kalové čerpadlo s funkcí "víření" a s plovákovým spínačem, včetně příslušenství pro připojení na vnitřní kanalizaci</t>
  </si>
  <si>
    <t>Poznámka k položce:
Vhodné pro odčerpávání zatopených prostor, šachet a sklepů. Plovákový spínač, plastové tělo, integrovaná zpětná klapka.
 - Kód ZT414.0002 dle knihy specifikací</t>
  </si>
  <si>
    <t>725014161R00</t>
  </si>
  <si>
    <t>Klozetové mísy závěsné, bilé, hluboké splachování, zadní, včetně sedátka, šířka 360 mm, hloubka 510 mm, výška 400 mm</t>
  </si>
  <si>
    <t>soubor</t>
  </si>
  <si>
    <t>Poznámka k položce:
- Kód ZT415.0001 dle knihy specifikací</t>
  </si>
  <si>
    <t>28696752R</t>
  </si>
  <si>
    <t>tlačítko ovládací plastové; pro ovládání zepředu; ovládací síla do 20,0 N; množství splachování 2; barva Bílá / pochromovaná lesklá / bílá</t>
  </si>
  <si>
    <t>Poznámka k položce:
- Kód ZT415.0006 dle knihy specifikací</t>
  </si>
  <si>
    <t>725200010RA0</t>
  </si>
  <si>
    <t>Montáž zařizovacích předmětů klozet</t>
  </si>
  <si>
    <t>Poznámka k položce:
0,3 m kanalizačního potrubí, osazení klozetové mísy a samostatné nádržky, montáž ventilu.</t>
  </si>
  <si>
    <t>725017163R00</t>
  </si>
  <si>
    <t>Umyvadlo na šrouby, bílé, šířka 600 mm, hloubka 490 mm</t>
  </si>
  <si>
    <t>Poznámka k položce:
- Kód ZT415.0007 dle knihy specifikací</t>
  </si>
  <si>
    <t>725017351R00</t>
  </si>
  <si>
    <t>Umývátko na šrouby, bílé, šířka 400 mm, hloubka 310 mm</t>
  </si>
  <si>
    <t>Poznámka k položce:
- Kód ZT415.0008 dle knihy specifikací</t>
  </si>
  <si>
    <t>725860262R00</t>
  </si>
  <si>
    <t>Výpusť umyvadlová s tlakovým uzávěrem, chromovaný kov, včetně dodávky materiálu</t>
  </si>
  <si>
    <t>Poznámka k položce:
- Kód ZT415.0009</t>
  </si>
  <si>
    <t>725860213R00</t>
  </si>
  <si>
    <t>Zápachová uzávěrka (sifon) pro zařizovací předměty D 32, 40 mm x 5/4"; pro umyvadla; PP; příslušenství krycí růžice odtoku, zpětný uzávěr, včetně dodávky materiálu</t>
  </si>
  <si>
    <t>725200030RA0</t>
  </si>
  <si>
    <t>Montáž zařizovacích předmětů umyvadlo</t>
  </si>
  <si>
    <t>Poznámka k položce:
0,5 m kanalizačního potrubí, vyvedení odpadní výpustky, osazení umyvadla, sifonu a baterie.</t>
  </si>
  <si>
    <t>552313581</t>
  </si>
  <si>
    <t>Jednoduchý granitový dřez bez odkládací plochy, s otvorem pro baterii, 510x435 mm,, s bezpečnostním přepadem, barva dle požadavku stavby</t>
  </si>
  <si>
    <t>Poznámka k položce:
- Kód ZT415.0012</t>
  </si>
  <si>
    <t>55231360R</t>
  </si>
  <si>
    <t>dřez kuchyňský; jednoduchý; odkap vlevo, vpravo; nerez, lesk; š = 900 mm; hl. 600 mm; 180 mm; obdélníkový; bez otvoru pro baterii</t>
  </si>
  <si>
    <t>Poznámka k položce:
- Kód ZT415.0013</t>
  </si>
  <si>
    <t>7258510022</t>
  </si>
  <si>
    <t>Odtoková souprava pro dřez, 3" s přepadem, s 6/4"připojovacím závitem pro kuchyňské dřezy s otvorem</t>
  </si>
  <si>
    <t>Poznámka k položce:
s nerezovou mřížkou
 - Kód ZT415.0014</t>
  </si>
  <si>
    <t>725851008R00</t>
  </si>
  <si>
    <t>Odtoková souprava polypropylénová pro dřezy D 40 mm s připojovacími závity6/4", ,  , včetně dodávky materiálu</t>
  </si>
  <si>
    <t>Poznámka k položce:
- Kód ZT415.0015</t>
  </si>
  <si>
    <t>725860202R00</t>
  </si>
  <si>
    <t>Zápachová uzávěrka (sifon) pro zařizovací předměty D 40, 50 mm x 6/4"; pro dřezy; PP; příslušenství stavitelný kulový kloub, včetně dodávky materiálu</t>
  </si>
  <si>
    <t>Poznámka k položce:
- Kód ZT415.0018</t>
  </si>
  <si>
    <t>725200070</t>
  </si>
  <si>
    <t>Montáž zařizovacích předmětů - dřez</t>
  </si>
  <si>
    <t>64271105R</t>
  </si>
  <si>
    <t>výlevka závěsná; keramika; bílá; h = 205 mm; h zadní stěny 355 mm; š = 455 mm; hl. 380 mm; mřížka chromová; průměr odpadu 60 mm</t>
  </si>
  <si>
    <t>Poznámka k položce:
včetně výpusti
 - Kód ZT415.0017</t>
  </si>
  <si>
    <t>725200030</t>
  </si>
  <si>
    <t>Montáž zařizovacích předmětů - výlevka</t>
  </si>
  <si>
    <t>Individ.</t>
  </si>
  <si>
    <t>Poznámka k položce:
0,5 m kanalizačního potrubí, vyvedení odpadní výpustky, osazení výlevky, sifonu a baterie.</t>
  </si>
  <si>
    <t>64251268R</t>
  </si>
  <si>
    <t>pisoár diturvit; bílý; přívod vnitřní; v = 535 mm; š = 305 mm; hl. 340 mm; odsávací zařízení; včetně sensoru; včetně sifonu; napájení síť; antivandalový</t>
  </si>
  <si>
    <t>Poznámka k položce:
- Kód ZT415.0019</t>
  </si>
  <si>
    <t>64251269</t>
  </si>
  <si>
    <t>Zdroj bezpečného napětí 230/12 V, 50 Hz, určený pro napájení automaticky ovládaných výrobků, až pro 4 zařizovací předměty</t>
  </si>
  <si>
    <t>Poznámka k položce:
- Kód ZT416.0006</t>
  </si>
  <si>
    <t>642512612</t>
  </si>
  <si>
    <t>Pisoárová dělící stěna, bílá</t>
  </si>
  <si>
    <t>Poznámka k položce:
- Kód ZT416.0005</t>
  </si>
  <si>
    <t>725200020RA0</t>
  </si>
  <si>
    <t>Montáž zařizovacích předmětů pisoár</t>
  </si>
  <si>
    <t>Poznámka k položce:
1 m kanalizačního potrubí, vyvedení odpadní výpustky, osazení pisoáru a sifonu, montáž ventilu.</t>
  </si>
  <si>
    <t>552201131</t>
  </si>
  <si>
    <t>Vanička sprchová čtvercová 90x90 cm, bílá; litý mramor umístění v rohu; samonosná</t>
  </si>
  <si>
    <t>Poznámka k položce:
včetně sifonu a nožiček pro ustavení
 - Kód ZT415.0021</t>
  </si>
  <si>
    <t>725860228</t>
  </si>
  <si>
    <t>Zápachová uzávěrka DN40 s vodorovným odtokem, pro vany sprchových koutů s otvorem d 90mm, s chromovou krytkou. Stavební a montážní zátka v balení + sifonová redukce D40/50</t>
  </si>
  <si>
    <t>Poznámka k položce:
- Kód ZT415.0022</t>
  </si>
  <si>
    <t>55231822</t>
  </si>
  <si>
    <t>Podlahový žlab l = 850 mm, s okrajem pro perforovaný rošt a s nastavitelným límcem ke stěně</t>
  </si>
  <si>
    <t>Poznámka k položce:
- Kód ZT415.0024</t>
  </si>
  <si>
    <t>55231882</t>
  </si>
  <si>
    <t>Rošt pro liniový podlahový žlab l=850 mm, nerez mat</t>
  </si>
  <si>
    <t>57231922</t>
  </si>
  <si>
    <t>Zástěna sprchového koutu pro čtvercové vaničky 900x900 mm, h. 1900 mm, rám leštěný hliník, výplň sklo bezpečnostní čiré</t>
  </si>
  <si>
    <t>Poznámka k položce:
- Kód ZT415.0023</t>
  </si>
  <si>
    <t>57231931</t>
  </si>
  <si>
    <t>Sprchové dveře skládací, 700 mm, h. 1900 mm, vhodné di niky, výplň z bezpečnostního skla, profil chrom</t>
  </si>
  <si>
    <t>Poznámka k položce:
- Kód ZT415.0025</t>
  </si>
  <si>
    <t>725200050RA0</t>
  </si>
  <si>
    <t>Montáž zařizovacích předmětů sprcha</t>
  </si>
  <si>
    <t>Poznámka k položce:
1 m kanalizačního potrubí, vyvedení odpadní výpustky, osazení sprchové vaničky a boxu, montáž baterie.</t>
  </si>
  <si>
    <t>998725103R00</t>
  </si>
  <si>
    <t>Přesun hmot pro zařizovací předměty v objektech výšky do 24 m</t>
  </si>
  <si>
    <t>Poznámka k položce:
vodorovně do 50 m
Hmotnosti z položek s pořadovými čísly: : 
38,39,40,41,43,44,46,48,49,50,51,52,54,55,56,57,58,60,61, : 
Součet: : 0,75261</t>
  </si>
  <si>
    <t>726</t>
  </si>
  <si>
    <t>Předstěnové systémy</t>
  </si>
  <si>
    <t>286967511</t>
  </si>
  <si>
    <t>Instalační systém pro závěsné WC s odpadním kolenem, pro suchý proces</t>
  </si>
  <si>
    <t>Poznámka k položce:
Včetně dodávky a připevnění montážního prvku vč. napojení na kanalizační popř. vodovodní potrubí.
 - Kód ZT415.0003 dle knihy specifikací</t>
  </si>
  <si>
    <t>286967514</t>
  </si>
  <si>
    <t>Souprava pro předstěnovou montáž - ukotvení do stěny, pro suchý proces</t>
  </si>
  <si>
    <t>Poznámka k položce:
- Kód ZT415.0003 dle knihy specifikací</t>
  </si>
  <si>
    <t>725119402R00</t>
  </si>
  <si>
    <t>Doplňky Montáž doplňků zařízení záchodů předstěnový systém do sádrokartonu</t>
  </si>
  <si>
    <t>998726121R00</t>
  </si>
  <si>
    <t>Přesun hmot pro předstěnové systémy v objektech výšky do 6 m</t>
  </si>
  <si>
    <t>Poznámka k položce:
vodorovně do 50 m
Hmotnosti z položek s pořadovými čísly: : 
68,69, : 
Součet: : 0,36316</t>
  </si>
  <si>
    <t>M23</t>
  </si>
  <si>
    <t>Montáže potrubí</t>
  </si>
  <si>
    <t>721371001</t>
  </si>
  <si>
    <t>Připojení zařízení gastra na vnitřní kanalizaci</t>
  </si>
  <si>
    <t>7211761085</t>
  </si>
  <si>
    <t>Zednické výpomoci při instalaci kanalizačního potrubí</t>
  </si>
  <si>
    <t>Poznámka k položce:
Odkaz na mn. položky pořadí 13 : 9,00000
Odkaz na mn. položky pořadí 14 : 11,00000
Odkaz na mn. položky pořadí 15 : 114,00000
Odkaz na mn. položky pořadí 16 : 14,00000
Odkaz na mn. položky pořadí 17 : 204,00000
Odkaz na mn. položky pořadí 19 : 25,00000
Odkaz na mn. položky pořadí 18 : 5,00000</t>
  </si>
  <si>
    <t>721290111R00</t>
  </si>
  <si>
    <t>Zkouška těsnosti kanalizace v objektech vodou, DN 125</t>
  </si>
  <si>
    <t>Poznámka k položce:
Odkaz na mn. položky pořadí 13 : 9,00000
Odkaz na mn. položky pořadí 14 : 11,00000
Odkaz na mn. položky pořadí 15 : 114,00000
Odkaz na mn. položky pořadí 16 : 14,00000
Odkaz na mn. položky pořadí 17 : 204,00000
Odkaz na mn. položky pořadí 18 : 5,00000
Odkaz na mn. položky pořadí 19 : 25,00000
Odkaz na mn. položky pořadí 20 : 30,00000
Odkaz na mn. položky pořadí 21 : 13,00000</t>
  </si>
  <si>
    <t>721290112R00</t>
  </si>
  <si>
    <t>Zkouška těsnosti kanalizace v objektech vodou, DN 200</t>
  </si>
  <si>
    <t>Poznámka k položce:
Odkaz na mn. položky pořadí 22 : 7,00000</t>
  </si>
  <si>
    <t>01-004b - Vnitřní vodovod</t>
  </si>
  <si>
    <t>8 - Trubní vedení</t>
  </si>
  <si>
    <t>722 - Vnitřní vodovod</t>
  </si>
  <si>
    <t>734 - Armatury</t>
  </si>
  <si>
    <t>901 - Vnitřní vodovod - ostatní</t>
  </si>
  <si>
    <t>M46 - Zemní práce při montážích</t>
  </si>
  <si>
    <t>998011002R00</t>
  </si>
  <si>
    <t>Přesun hmot pro budovy s nosnou konstrukcí zděnou výšky přes 6 do 12 m</t>
  </si>
  <si>
    <t>Poznámka k položce:
přesun hmot pro budovy občanské výstavby (JKSO 801), budovy pro bydlení (JKSO 803) budovy pro výrobu a služby (JKSO 812) s nosnou svislou konstrukcí zděnou z cihel nebo tvárnic nebo kovovou
Hmotnosti z položek s pořadovými čísly: : 
10, : 
Součet: : 10,50000</t>
  </si>
  <si>
    <t>Trubní vedení</t>
  </si>
  <si>
    <t>722171213R00</t>
  </si>
  <si>
    <t>Potrubí z plastických hmot polyetylenové potrubí PE-HD, D 32 mm, s 3,0 mm, PN 10, svěrné spojky, včetně zednických výpomocí</t>
  </si>
  <si>
    <t>Poznámka k položce:
včetně tvarovek, bez zednických výpomocí
PE100; SDR11
Potrubí včetně tvarovek, rozebiratelných svěrných spojek a zednických výpomocí.
Včetně pomocného lešení o výšce podlahy do 1900 mm a pro zatížení do 1,5 kPa.
 - Kód ZT413.0060</t>
  </si>
  <si>
    <t>722171215R00</t>
  </si>
  <si>
    <t>Potrubí z plastických hmot polyetylenové potrubí PE-HD, D 50 mm, s 4,6 mm, PN 10, svěrné spojky, včetně zednických výpomocí</t>
  </si>
  <si>
    <t>3457114702R</t>
  </si>
  <si>
    <t>trubka kabelová ohebná dvouplášťová korugovaná chránička; vnější plášť z HDPE, vnitřní z LDPE; vnější pr.= 63,0 mm; vnitřní pr.= 52,0 mm; mezní hodnota zatížení 450 N/5 cm; teplot.rozsah -45 až 60 °C; stupeň hořlavosti A1; mat. bezhalogenový; IP 40, při p</t>
  </si>
  <si>
    <t>Poznámka k položce:
- Kód ZT413.0075</t>
  </si>
  <si>
    <t>3457114705R</t>
  </si>
  <si>
    <t xml:space="preserve">trubka kabelová ohebná dvouplášťová korugovaná chránička; vnější plášť z HDPE, vnitřní z LDPE; vnější pr.= 110,0 mm; vnitřní pr.= 94,0 mm; mezní hodnota zatížení 450 N/5 cm; teplot.rozsah -45 až 60 °C; stupeň hořlavosti A1; mat. bezhalogenový; IP 40, při </t>
  </si>
  <si>
    <t>28653242.AR</t>
  </si>
  <si>
    <t>tmel</t>
  </si>
  <si>
    <t>Poznámka k položce:
- Kód ZT413.0076</t>
  </si>
  <si>
    <t>28653322.AR</t>
  </si>
  <si>
    <t>koleno PE 100; 90,0 °; SDR 11,0; D = 32,0 mm; hladké; spoj elektrosvařovaný</t>
  </si>
  <si>
    <t>Poznámka k položce:
- Kód ZT413.0060</t>
  </si>
  <si>
    <t>28655344R</t>
  </si>
  <si>
    <t>přechod kov-plast HDPE; SDR 11,0; PN 10; DN 32,0 mm; závit vnitřní 1"; spoj rozebíratelný</t>
  </si>
  <si>
    <t>28655347R</t>
  </si>
  <si>
    <t>přechod kov-plast HDPE; SDR 11,0; PN 10; DN 50,0 mm; závit vnitřní 6/4"; spoj rozebíratelný</t>
  </si>
  <si>
    <t>877162121R00</t>
  </si>
  <si>
    <t>Montáž elektrotvarovek přirážka za 1 spoj elektrotvarovky, vnějšího průměru 32 mm</t>
  </si>
  <si>
    <t>Poznámka k položce:
v otevřeném výkopu,</t>
  </si>
  <si>
    <t>877182121R00</t>
  </si>
  <si>
    <t>Montáž elektrotvarovek přirážka za 1 spoj elektrotvarovky, vnějšího průměru 50 mm</t>
  </si>
  <si>
    <t>998276101R00</t>
  </si>
  <si>
    <t>Přesun hmot pro trubní vedení z trub plastových nebo sklolaminátových v otevřeném výkopu</t>
  </si>
  <si>
    <t>Poznámka k položce:
vodovodu nebo kanalizace ražené nebo hloubené (827 1.1, 827 1.9, 827 2.1, 827 2.9), drobných objektů
na vzdálenost 15 m od hrany výkopu nebo od okraje šachty
Hmotnosti z položek s pořadovými čísly: : 
13,14,15,16,17,18, : 
Součet: : 0,03293</t>
  </si>
  <si>
    <t>722</t>
  </si>
  <si>
    <t>722172742R00</t>
  </si>
  <si>
    <t>Potrubí z plastických hmot z trub PP-RCT, D 20 mm, s 2,3 mm, S 3,2, polyfúzně svařované, bez zednických výpomocí</t>
  </si>
  <si>
    <t>Poznámka k položce:
včetně tvarovek, bez zednických výpomocí
Potrubí včetně tvarovek bez zednických výpomocí.
Včetně pomocného lešení o výšce podlahy do 1900 mm a pro zatížení do 1,5 kPa.
 - Kód ZT413.0065</t>
  </si>
  <si>
    <t>722172743R00</t>
  </si>
  <si>
    <t>Potrubí z plastických hmot z trub PP-RCT, D 25 mm, s 2,8 mm, S 3,2, polyfúzně svařované, bez zednických výpomocí</t>
  </si>
  <si>
    <t>722172744R00</t>
  </si>
  <si>
    <t>Potrubí z plastických hmot z trub PP-RCT, D 32 mm, s 3,6 mm, S 4, polyfúzně svařované, bez zednických výpomocí</t>
  </si>
  <si>
    <t>722172745R00</t>
  </si>
  <si>
    <t>Potrubí z plastických hmot z trub PP-RCT, D 40 mm, s 4,5 mm, S 4, polyfúzně svařované, bez zednických výpomocí</t>
  </si>
  <si>
    <t>722172746R00</t>
  </si>
  <si>
    <t>Potrubí z plastických hmot z trub PP-RCT, D 50 mm, s 5,6 mm, S 4, polyfúzně svařované, bez zednických výpomocí</t>
  </si>
  <si>
    <t>722172747R00</t>
  </si>
  <si>
    <t>Potrubí z plastických hmot z trub PP-RCT, D 63 mm, s 7,1 mm, S 4, polyfúzně svařované, bez zednických výpomocí</t>
  </si>
  <si>
    <t>733151115R00</t>
  </si>
  <si>
    <t>Potrubí z trubek ocelových vně pozinkovaných pro průmysl spojované lisováním vnější průměr D 28 mm, tl. stěny 1,5 mm</t>
  </si>
  <si>
    <t>Poznámka k položce:
včetně tvarovek, bez zednických výpomocí
Včetně pomocného lešení o výšce podlahy do 1900 mm a pro zatížení do 1,5 kPa.
 - Kód ZT413.0070</t>
  </si>
  <si>
    <t>733151116R00</t>
  </si>
  <si>
    <t>Potrubí z trubek ocelových vně pozinkovaných pro průmysl spojované lisováním vnější průměr D 35 mm, tl. stěny 1,5 mm</t>
  </si>
  <si>
    <t>767885008</t>
  </si>
  <si>
    <t>Žlab podpůrný pro potrubí D 40</t>
  </si>
  <si>
    <t>Poznámka k položce:
- Kód ZT413.0080</t>
  </si>
  <si>
    <t>767885009</t>
  </si>
  <si>
    <t>Žlab podpůrný pro potrubí D 50</t>
  </si>
  <si>
    <t>767885010</t>
  </si>
  <si>
    <t>Žlab podpůrný pro potrubí D 60</t>
  </si>
  <si>
    <t>767885011</t>
  </si>
  <si>
    <t>Žlab podpůrný pro potrubí D 75</t>
  </si>
  <si>
    <t>283771025R</t>
  </si>
  <si>
    <t>pouzdro potrubní tvarovatelné; pěnový polyetylén; vnitřní průměr 20,0 mm; tl. izolace 6,0 mm; provozní teplota  -65 až 90 °C; tepelná vodivost (10°C) 0,0380 W/mK</t>
  </si>
  <si>
    <t>Poznámka k položce:
- Kód ZT411.0001</t>
  </si>
  <si>
    <t>283771026R</t>
  </si>
  <si>
    <t>pouzdro potrubní tvarovatelné; pěnový polyetylén; vnitřní průměr 20,0 mm; tl. izolace 9,0 mm; provozní teplota  -65 až 90 °C; tepelná vodivost (10°C) 0,0380 W/mK</t>
  </si>
  <si>
    <t>28377108R</t>
  </si>
  <si>
    <t>pouzdro potrubní tvarovatelné; pěnový polyetylén; vnitřní průměr 25,0 mm; tl. izolace 9,0 mm; provozní teplota  -65 až 90 °C; tepelná vodivost (10°C) 0,0380 W/mK</t>
  </si>
  <si>
    <t>283771126R</t>
  </si>
  <si>
    <t>pouzdro potrubní tvarovatelné; pěnový polyetylén; vnitřní průměr 32,0 mm; tl. izolace 9,0 mm; provozní teplota  -65 až 90 °C; tepelná vodivost (10°C) 0,0380 W/mK</t>
  </si>
  <si>
    <t>283771165R</t>
  </si>
  <si>
    <t>pouzdro potrubní tvarovatelné; pěnový polyetylén; vnitřní průměr 50,0 mm; tl. izolace 9,0 mm; provozní teplota  -65 až 90 °C; tepelná vodivost (10°C) 0,0380 W/mK</t>
  </si>
  <si>
    <t>283771185R</t>
  </si>
  <si>
    <t>pouzdro potrubní tvarovatelné; pěnový polyetylén; vnitřní průměr 63,0 mm; tl. izolace 9,0 mm; provozní teplota  -65 až 90 °C; tepelná vodivost (10°C) 0,0380 W/mK</t>
  </si>
  <si>
    <t>283771027R</t>
  </si>
  <si>
    <t>pouzdro potrubní tvarovatelné; pěnový polyetylén; vnitřní průměr 20,0 mm; tl. izolace 13,0 mm; provozní teplota  -65 až 90 °C; tepelná vodivost (10°C) 0,0380 W/mK</t>
  </si>
  <si>
    <t>283771092R</t>
  </si>
  <si>
    <t>pouzdro potrubní tvarovatelné; pěnový polyetylén; vnitřní průměr 25,0 mm; tl. izolace 13,0 mm; provozní teplota  -65 až 90 °C; tepelná vodivost (10°C) 0,0380 W/mK</t>
  </si>
  <si>
    <t>283771127R</t>
  </si>
  <si>
    <t>pouzdro potrubní tvarovatelné; pěnový polyetylén; vnitřní průměr 32,0 mm; tl. izolace 13,0 mm; provozní teplota  -65 až 90 °C; tepelná vodivost (10°C) 0,0380 W/mK</t>
  </si>
  <si>
    <t>2837711523R</t>
  </si>
  <si>
    <t>pouzdro potrubní tvarovatelné; pěnový polyetylén; vnitřní průměr 40,0 mm; tl. izolace 13,0 mm; provozní teplota  -65 až 90 °C; tepelná vodivost (10°C) 0,0380 W/mK</t>
  </si>
  <si>
    <t>283771166R</t>
  </si>
  <si>
    <t>pouzdro potrubní tvarovatelné; pěnový polyetylén; vnitřní průměr 50,0 mm; tl. izolace 13,0 mm; provozní teplota  -65 až 90 °C; tepelná vodivost (10°C) 0,0380 W/mK</t>
  </si>
  <si>
    <t>283771186R</t>
  </si>
  <si>
    <t>pouzdro potrubní tvarovatelné; pěnový polyetylén; vnitřní průměr 63,0 mm; tl. izolace 13,0 mm; provozní teplota  -65 až 90 °C; tepelná vodivost (10°C) 0,0380 W/mK</t>
  </si>
  <si>
    <t>28377120R</t>
  </si>
  <si>
    <t>pouzdro potrubní tvarovatelné; pěnový polyetylén; vnitřní průměr 76,0 mm; tl. izolace 13,0 mm; provozní teplota  -65 až 90 °C; tepelná vodivost (10°C) 0,0380 W/mK</t>
  </si>
  <si>
    <t>283771028R</t>
  </si>
  <si>
    <t>pouzdro potrubní tvarovatelné; pěnový polyetylén; vnitřní průměr 20,0 mm; tl. izolace 20,0 mm; provozní teplota  -65 až 90 °C; tepelná vodivost (10°C) 0,0380 W/mK</t>
  </si>
  <si>
    <t>283771128R</t>
  </si>
  <si>
    <t>pouzdro potrubní tvarovatelné; pěnový polyetylén; vnitřní průměr 32,0 mm; tl. izolace 20,0 mm; provozní teplota  -65 až 90 °C; tepelná vodivost (10°C) 0,0380 W/mK</t>
  </si>
  <si>
    <t>2837711524R</t>
  </si>
  <si>
    <t>pouzdro potrubní tvarovatelné; pěnový polyetylén; vnitřní průměr 40,0 mm; tl. izolace 20,0 mm; provozní teplota  -65 až 90 °C; tepelná vodivost (10°C) 0,0380 W/mK</t>
  </si>
  <si>
    <t>283771253R</t>
  </si>
  <si>
    <t>pouzdro potrubní tvarovatelné; pěnový polyetylén; vnitřní průměr 89,0 mm; tl. izolace 20,0 mm; provozní teplota  -65 až 90 °C; tepelná vodivost (10°C) 0,0380 W/mK</t>
  </si>
  <si>
    <t>283771094R</t>
  </si>
  <si>
    <t>pouzdro potrubní tvarovatelné; pěnový polyetylén; vnitřní průměr 25,0 mm; tl. izolace 25,0 mm; provozní teplota  -65 až 90 °C; tepelná vodivost (10°C) 0,0380 W/mK</t>
  </si>
  <si>
    <t>283771168R</t>
  </si>
  <si>
    <t>pouzdro potrubní tvarovatelné; pěnový polyetylén; vnitřní průměr 50,0 mm; tl. izolace 25,0 mm; provozní teplota  -65 až 90 °C; tepelná vodivost (10°C) 0,0380 W/mK</t>
  </si>
  <si>
    <t>283771188R</t>
  </si>
  <si>
    <t>pouzdro potrubní tvarovatelné; pěnový polyetylén; vnitřní průměr 63,0 mm; tl. izolace 25,0 mm; provozní teplota  -65 až 90 °C; tepelná vodivost (10°C) 0,0380 W/mK</t>
  </si>
  <si>
    <t>283771277R</t>
  </si>
  <si>
    <t>pouzdro potrubní tvarovatelné; pěnový polyetylén; vnitřní průměr 108,0 mm; tl. izolace 25,0 mm; provozní teplota  -65 až 90 °C; tepelná vodivost (10°C) 0,0380 W/mK</t>
  </si>
  <si>
    <t>283771285R</t>
  </si>
  <si>
    <t>pouzdro potrubní tvarovatelné; pěnový polyetylén; vnitřní průměr 110,0 mm; tl. izolace 25,0 mm; provozní teplota  -65 až 90 °C; tepelná vodivost (10°C) 0,0380 W/mK</t>
  </si>
  <si>
    <t>283771401</t>
  </si>
  <si>
    <t>Pásová izolace potrubí, materiál PE, tl. 15 mm</t>
  </si>
  <si>
    <t>Poznámka k položce:
- Kód ZT411.0002</t>
  </si>
  <si>
    <t>722254239</t>
  </si>
  <si>
    <t>Hydrantový systém D19, box s plnými dveřmi, provedení do zdi i na zeď, průměr 19/30, stálotvará hadice</t>
  </si>
  <si>
    <t>Poznámka k položce:
- Kód ZT416.0007</t>
  </si>
  <si>
    <t>722254238</t>
  </si>
  <si>
    <t>Hydrantový systém D19, box s plnými dveřmi, provedení na zeď, průměr 19/30, stálotvará hadice</t>
  </si>
  <si>
    <t>Poznámka k položce:
- Kód ZT416.0008</t>
  </si>
  <si>
    <t>28650022</t>
  </si>
  <si>
    <t>Těsnění požárně ochranné pomocí výplňového modulu, pro prostup souběžného vedení potrubí</t>
  </si>
  <si>
    <t>998722103R00</t>
  </si>
  <si>
    <t>v objektech výšky do 24 m</t>
  </si>
  <si>
    <t>Poznámka k položce:
Hmotnosti z položek s pořadovými čísly: : 
24,25,26,27,28,29,30,31,36,37,38,39,40,41,42,43,44,45,46,47,48,49,50,51,52,53,54,55,56,57,59,60,61, : 
Součet: : 1,12700</t>
  </si>
  <si>
    <t>725823111RT1</t>
  </si>
  <si>
    <t>Baterie umyvadlové a dřezové umyvadlová, stojánková, ruční ovládání bez otvírání odpadu, standardní, včetně dodávky materiálu</t>
  </si>
  <si>
    <t>Poznámka k položce:
- Kód ZT415.0501</t>
  </si>
  <si>
    <t>551433021R</t>
  </si>
  <si>
    <t xml:space="preserve">Baterie samočinná směšovací použití: umyvadlo;  typ: stojánkový;  materiál: mosaz;  druh: pevný;  spouštění: senzorické;  řízení: manuální;  napájení: baterie;  jmenovitá světlost: 1/2;  délka výtoku = 116 mm;  výška výtoku = 107 mm;  tř. průtoku: Z;  se </t>
  </si>
  <si>
    <t>Poznámka k položce:
- Kód ZT415.0505</t>
  </si>
  <si>
    <t>725823114RT1</t>
  </si>
  <si>
    <t>Baterie umyvadlové a dřezové dřezová, stojánková, ruční ovládání bez otvírání odpadu, standardní, včetně dodávky materiálu</t>
  </si>
  <si>
    <t>Poznámka k položce:
- Kód ZT415.0520</t>
  </si>
  <si>
    <t>725825114RT1</t>
  </si>
  <si>
    <t>Baterie umyvadlové a dřezové dřezová, nástěnná, ruční ovládání, standardní, včetně dodávky materiálu</t>
  </si>
  <si>
    <t>Poznámka k položce:
- Kód ZT415.0525</t>
  </si>
  <si>
    <t>725845111R00</t>
  </si>
  <si>
    <t>Baterie sprchová nástěnná, ruční ovládání bez příslušentsví, standardní, včetně dodávky materiálu</t>
  </si>
  <si>
    <t>Poznámka k položce:
- Kód ZT415.0580</t>
  </si>
  <si>
    <t>725845112</t>
  </si>
  <si>
    <t>Sprchový komplet, chromový -  s polohovou sprchovou růžici, posuvný držák sprchy délky 600mm, kovovou hadici 150 cm a plastovou mýdlenkou. Průměr tyče 19 mm.</t>
  </si>
  <si>
    <t>Poznámka k položce:
- Kód ZT415.0585</t>
  </si>
  <si>
    <t>Poznámka k položce:
vodorovně do 50 m
Hmotnosti z položek s pořadovými čísly: : 
63,64,65,66,67,68, : 
Součet: : 0,06058</t>
  </si>
  <si>
    <t>734</t>
  </si>
  <si>
    <t>Armatury</t>
  </si>
  <si>
    <t>55141103R</t>
  </si>
  <si>
    <t>ventil rohový pro vodovod, sanitu; kulový, rohový; DN 15 mm; pracovní teplota do 90 ° C; médium voda; 1/2" x 3/8"; připojení závitové</t>
  </si>
  <si>
    <t>Poznámka k položce:
- Kód ZT413.0090</t>
  </si>
  <si>
    <t>722237120R00</t>
  </si>
  <si>
    <t>Kohout kulový, mosazný, vnitřní-vnitřní závit, DN 10, PN 42, včetně dodávky materiálu</t>
  </si>
  <si>
    <t>Poznámka k položce:
- Kód ZT413.0100</t>
  </si>
  <si>
    <t>722237121R00</t>
  </si>
  <si>
    <t>Kohout kulový, mosazný, vnitřní-vnitřní závit, DN 15, PN 42, včetně dodávky materiálu</t>
  </si>
  <si>
    <t>722237122R00</t>
  </si>
  <si>
    <t>Kohout kulový, mosazný, vnitřní-vnitřní závit, DN 20, PN 42, včetně dodávky materiálu</t>
  </si>
  <si>
    <t>722237123R00</t>
  </si>
  <si>
    <t>Kohout kulový, mosazný, vnitřní-vnitřní závit, DN 25, PN 35, včetně dodávky materiálu</t>
  </si>
  <si>
    <t>722237124R00</t>
  </si>
  <si>
    <t>Kohout kulový, mosazný, vnitřní-vnitřní závit, DN 32, PN 35, včetně dodávky materiálu</t>
  </si>
  <si>
    <t>722237125R00</t>
  </si>
  <si>
    <t>Kohout kulový, mosazný, vnitřní-vnitřní závit, DN 40, PN 35, včetně dodávky materiálu</t>
  </si>
  <si>
    <t>722237126R00</t>
  </si>
  <si>
    <t>Kohout kulový, mosazný, vnitřní-vnitřní závit, DN 50, PN 35, včetně dodávky materiálu</t>
  </si>
  <si>
    <t>734235131R00</t>
  </si>
  <si>
    <t>Kohout kulový s odvodněním, mosazný, DN 15, PN 42, vnitřní-vnitřní, včetně dodávky materiálu</t>
  </si>
  <si>
    <t>Poznámka k položce:
- Kód ZT413.0105</t>
  </si>
  <si>
    <t>734235132R00</t>
  </si>
  <si>
    <t>Kohout kulový s odvodněním, mosazný, DN 20, PN 42, vnitřní-vnitřní, včetně dodávky materiálu</t>
  </si>
  <si>
    <t>734235133R00</t>
  </si>
  <si>
    <t>Kohout kulový s odvodněním, mosazný, DN 25, PN 35, vnitřní-vnitřní, včetně dodávky materiálu</t>
  </si>
  <si>
    <t>734235134R00</t>
  </si>
  <si>
    <t>Kohout kulový s odvodněním, mosazný, DN 32, PN 35, vnitřní-vnitřní, včetně dodávky materiálu</t>
  </si>
  <si>
    <t>734235136R00</t>
  </si>
  <si>
    <t>Kohout kulový s odvodněním, mosazný, DN 50, PN 35, vnitřní-vnitřní, včetně dodávky materiálu</t>
  </si>
  <si>
    <t>722237620R00</t>
  </si>
  <si>
    <t>Ventil zpětný ventil, vnitřní-vnitřní závit, DN 10, PN 16, mosaz</t>
  </si>
  <si>
    <t>Poznámka k položce:
- Kód ZT413.0110</t>
  </si>
  <si>
    <t>722237622R00</t>
  </si>
  <si>
    <t>Ventil zpětný ventil, vnitřní-vnitřní závit, DN 20, PN 16, mosaz</t>
  </si>
  <si>
    <t>722237624R00</t>
  </si>
  <si>
    <t>Ventil zpětný ventil, vnitřní-vnitřní závit, DN 32, PN 10, mosaz</t>
  </si>
  <si>
    <t>722237626R00</t>
  </si>
  <si>
    <t>Ventil zpětný ventil, vnitřní-vnitřní závit, DN 50, PN 10, mosaz</t>
  </si>
  <si>
    <t>734295321R00</t>
  </si>
  <si>
    <t>Kohout kulový, napouštěcí a vypouštěcí, mosazný, DN 15, PN 10, včetně dodávky materiálu, Kohout vypouštěcí vodovodní</t>
  </si>
  <si>
    <t>Poznámka k položce:
- Kód ZT413.0115</t>
  </si>
  <si>
    <t>734255112R00</t>
  </si>
  <si>
    <t>Ventil pojistný závitový 3,0 bar, mosazný, DN 15, vnitřní-vnitřní závit, včetně dodávky materiálu</t>
  </si>
  <si>
    <t>Poznámka k položce:
- Kód ZT413.0120</t>
  </si>
  <si>
    <t>734255121R00</t>
  </si>
  <si>
    <t>Ventil pojistný závitový 2,5 bar, mosazný, DN 20, vnitřní-vnitřní závit, včetně dodávky materiálu</t>
  </si>
  <si>
    <t>734421150R00</t>
  </si>
  <si>
    <t>Tlakoměr deformační 0-10 MPa č. 53312, D 100, včetně dodávky materiálu</t>
  </si>
  <si>
    <t>Poznámka k položce:
- Kód ZT413.0125</t>
  </si>
  <si>
    <t>734421171</t>
  </si>
  <si>
    <t>Potrubní oddělovač z červeného bronzu DN25 chránící rozvody pitné vody před kontaminací, do rizikové třídy 4 v souladu s ČSN EN1717</t>
  </si>
  <si>
    <t>Poznámka k položce:
kulové ventili z mosazi
 - Kód ZT413.0135</t>
  </si>
  <si>
    <t>734255</t>
  </si>
  <si>
    <t>Automatický vyvažovací ventil pro vyvažování cirkulačních průtoků rozvodů teplé vody, Termostatický, DN15</t>
  </si>
  <si>
    <t>Poznámka k položce:
Ventil automaticky reguluje teplotu cirkulující vody. Tím je zajištěno rovnoměrné prohřátí celého rozvodu teplé vody. Teplotu cirkulace lze na stupnici ventilu nastavit v rozsahu od 37°C do 65°C.
 - Kód ZT413.0138</t>
  </si>
  <si>
    <t>734256</t>
  </si>
  <si>
    <t>Automatický vyvažovací ventil pro vyvažování cirkulačních průtoků rozvodů teplé vody, Termostatický, DN20</t>
  </si>
  <si>
    <t>55111446R</t>
  </si>
  <si>
    <t>filtr do potrubí médium voda; pracovní teplota do 120 ° C; těleso mosaz</t>
  </si>
  <si>
    <t>Poznámka k položce:
- Kód ZT413.0140</t>
  </si>
  <si>
    <t>998734103R00</t>
  </si>
  <si>
    <t>Přesun hmot pro armatury v objektech výšky do 4 m</t>
  </si>
  <si>
    <t>Poznámka k položce:
Hmotnosti z položek s pořadovými čísly: : 
70,71,72,73,74,75,76,77,78,79,80,81,82,83,84,85,86,87,88,89,90,91,94, : 
Součet: : 0,11117</t>
  </si>
  <si>
    <t>901</t>
  </si>
  <si>
    <t>Vnitřní vodovod - ostatní</t>
  </si>
  <si>
    <t>42265778</t>
  </si>
  <si>
    <t>Filtr s pláštěm z nerezové oceli 2''. Vybaven manometry a vypouštěcím ventilem.</t>
  </si>
  <si>
    <t>Poznámka k položce:
Poréznost síta je volitelná v rozmezí od 25 µm do 810 µm (polyester) nebo od 55 µm do 2000 µm (nerez). Filtr nemá žádnou pohyblivou část, je však doporučena pravidelná kontrola tlakové ztráty a podle místních poměrů nastavený cyklus manuálního čištění. Hodnota průtoku je uváděna při poréznosti čistého síta 120 µm. Konstrukce provedení: Y.
 - Kód ZT413.0145</t>
  </si>
  <si>
    <t>42265801</t>
  </si>
  <si>
    <t>Nízkotlaká UV výbojka 254 nm se zvýšeným výkonem, nerez nádoba ss 316L</t>
  </si>
  <si>
    <t>Poznámka k položce:
Ventil pro vyprázdnění nádoby, měření počtu provozních hodin, životnost lampy max 13 000 hodin v závislosti na provozu, hodnota dávky garantována pro konec životnosti
lampy a světelnou propustnost 98 %.
 - Kód ZT413.0146</t>
  </si>
  <si>
    <t>42265788</t>
  </si>
  <si>
    <t>Filtr s manuálním zpětným proplachem 1'', na studenou vodu, filtrační nádoba z vysoce kvalitního plastu PN 16</t>
  </si>
  <si>
    <t>Poznámka k položce:
Mosazná příruba s připojovacím šroubením, postříbřené filtrační síto z nerezové oceli s antibakteriálním účinkem, standardní poréznost síta 0,1 mm, čištění síta zpětným proplachem (odsávací lišty), nepřerušovaná dodávka filtrované vody, keramický odkalovací ventil, odvod vody do otevřeného odpadního systému 1/2" hadicí.
 - Kód ZT413.0147</t>
  </si>
  <si>
    <t>551100325R</t>
  </si>
  <si>
    <t>koš sací se zpětným ventilem; 2"; závit vnitřní F; PN 10; provozní teplota 30 až 80 °C; mosaz</t>
  </si>
  <si>
    <t>Poznámka k položce:
- Kód ZT416.0020</t>
  </si>
  <si>
    <t>722265213R00</t>
  </si>
  <si>
    <t>Vodoměr domovní, závitový, jednovtokový, suchoběžný, DN 20, pro teplotu vody do 30°C, montáž horizontálně i vertikálně, jmenovitý průtok 2,5 m3/hod, PN 16, délka 190 mm</t>
  </si>
  <si>
    <t>Poznámka k položce:
- Kód ZT413.0210</t>
  </si>
  <si>
    <t>722265215R00</t>
  </si>
  <si>
    <t>Vodoměr domovní, závitový, jednovtokový, suchoběžný, DN 32, pro teplotu vody do 30°C, montáž horizontálně i vertikálně, jmenovitý průtok 6,0 m3/hod, PN 16, délka 260 mm</t>
  </si>
  <si>
    <t>722265119</t>
  </si>
  <si>
    <t>Vodoměr suchoběžný, pro měření odběru studené vody i teplé vody. DN25, Qn = 6,3m3/h, Možnost osazení M-Bus modulu pro dálkový odečet</t>
  </si>
  <si>
    <t>Poznámka k položce:
- Kód ZT413.0220</t>
  </si>
  <si>
    <t>722265121</t>
  </si>
  <si>
    <t>Vodoměr suchoběžný, pro měření odběru studené vody i teplé vody. DN32, Qn = 10,0 m3/h, Možnost osazení M-Bus modulu pro dálkový odečet</t>
  </si>
  <si>
    <t>722265123</t>
  </si>
  <si>
    <t>Vodoměr suchoběžný, pro měření odběru studené vody i teplé vody. DN32, Qn = 16,0 m3/h, Možnost osazení M-Bus modulu pro dálkový odečet</t>
  </si>
  <si>
    <t>722265127</t>
  </si>
  <si>
    <t>Radiový modul s komunikací Wireless M-Bus pro vodoměry</t>
  </si>
  <si>
    <t>Poznámka k položce:
- Kód ZT413.0230</t>
  </si>
  <si>
    <t>48466610</t>
  </si>
  <si>
    <t>Expanzní nádoba pro vodovod</t>
  </si>
  <si>
    <t>Poznámka k položce:
nádrž tlaková vertikální s pryžovým vakem, neprůtočná, bez uzavírací a vypouštěcí armatury; pro soustavy TUV; objem 25  l; uložení: stojatý; přetlak plynu 4,0 bar; prac. tlak do 10 bar; prac. látka plyn; prac. teplota do 70 °C; připojení G 3/4"; barva bílá
 - Kód ZT414.0170</t>
  </si>
  <si>
    <t>4846661</t>
  </si>
  <si>
    <t>Průtočná armatura 3/4'', k expanzním nádobám, uzavírací armatura se zajištěním a vypouštěním, dovolený pracovní přetlak 10 barů</t>
  </si>
  <si>
    <t>Poznámka k položce:
dovolená pracovní teplota 70 °C; připojení R 3/4" / G 3/4"; je možná kombinace s T-kusem s průchozím rozměrem &gt; Rp 3/4"
 - Kód ZT414.0181</t>
  </si>
  <si>
    <t>732421312R00</t>
  </si>
  <si>
    <t>Čerpadla teplovodní oběhová mokroběžná, DN 25, dopravní výška 4 m</t>
  </si>
  <si>
    <t>Poznámka k položce:
na pitnou vodu v teplotním rozsahu +2 až + 70°C.
Dopravní výška čerpadla 6 m
Napájení čerpadla 230 VAC
Průtok čerpadla 3,5 m3/h
Stavební délka 180 mm
Světlost čerpadla DN 25
Teplota kapaliny 2...70 °C
Tlak PN 10
Typ připojení čerpadla Vnější závit
Velikost připojení čerpadla 6/4"
 - Kód ZT414.0150</t>
  </si>
  <si>
    <t>42664089</t>
  </si>
  <si>
    <t>Automatická tlaková stanice, Kompaktní zařízení na zvyšování tlaku dle DIN 1988 a DIN EN 806 pro přímé nebo nepřímé připojení.</t>
  </si>
  <si>
    <t>Poznámka k položce:
Skládající se z paralelně zapojených, vertikálních vysokotlakých odstředivých čerpadel ne samonasávacích, z nerezové oceli v suchoběžném provedení, přičemž každé čerpadlo disponuje jedním frekvenčním měničem. Připravené k okamžitému zapojení s pomocí potrubí z nerezové oceli a montáži na základní rám, včetně ovládacího zařízení s potřebným měřicím a nastavovacím vybavením.
Pro plně automatické zásobování vodou a zvyšování tlaku v obytných, kancelářských a správních budovách, hotelech, nemocnicích, obchodních domech a průmyslových zařízeních.
Pro dopravu pitné a užitkové vody, chladicí vody, hasicí vody (kromě vody pro hasicí zařízení podle normy DIN 14462 a se schválením místních úřadů odpovědných za protipožární ochranu) nebo jiných užitkových vod, které nejsou vůči materiálu chemicky ani mechanicky agresivní a neobsahují žádné abrazivní částice ani dlouhá vlákna.
 - Kód ZT414.0200</t>
  </si>
  <si>
    <t>721221301</t>
  </si>
  <si>
    <t>Připojení zařízení gastra na vnitřní vodovod</t>
  </si>
  <si>
    <t>230330092</t>
  </si>
  <si>
    <t>Montáž izolace vodovodního potrubí</t>
  </si>
  <si>
    <t>Poznámka k položce:
Odkaz na mn. položky pořadí 36 : 164,00000
Odkaz na mn. položky pořadí 37 : 177,00000
Odkaz na mn. položky pořadí 38 : 35,00000
Odkaz na mn. položky pořadí 39 : 27,00000
Odkaz na mn. položky pořadí 40 : 11,00000
Odkaz na mn. položky pořadí 41 : 13,00000
Odkaz na mn. položky pořadí 42 : 55,00000
Odkaz na mn. položky pořadí 43 : 34,00000
Odkaz na mn. položky pořadí 44 : 92,00000
Odkaz na mn. položky pořadí 45 : 31,00000
Odkaz na mn. položky pořadí 46 : 27,00000
Odkaz na mn. položky pořadí 47 : 17,50000
Odkaz na mn. položky pořadí 48 : 57,00000
Odkaz na mn. položky pořadí 49 : 61,00000
Odkaz na mn. položky pořadí 50 : 57,00000
Odkaz na mn. položky pořadí 51 : 44,00000
Odkaz na mn. položky pořadí 52 : 44,00000
Odkaz na mn. položky pořadí 53 : 111,40000
Odkaz na mn. položky pořadí 54 : 14,00000
Odkaz na mn. položky pořadí 55 : 7,00000
Odkaz na mn. položky pořadí 56 : 14,00000
Odkaz na mn. položky pořadí 57 : 7,00000
Odkaz na mn. položky pořadí 58 : 7,00000</t>
  </si>
  <si>
    <t>722290234R00</t>
  </si>
  <si>
    <t>Proplach a dezinfekce vodovodního potrubí do DN 80</t>
  </si>
  <si>
    <t>Poznámka k položce:
Včetně dodání desinfekčního prostředku.
Odkaz na mn. položky pořadí 24 : 469,00000
Odkaz na mn. položky pořadí 25 : 179,00000
Odkaz na mn. položky pořadí 26 : 175,00000
Odkaz na mn. položky pořadí 27 : 74,00000
Odkaz na mn. položky pořadí 28 : 52,00000
Odkaz na mn. položky pořadí 29 : 37,00000</t>
  </si>
  <si>
    <t>722280106R00</t>
  </si>
  <si>
    <t>Tlakové zkoušky vodovodního potrubí do DN 32</t>
  </si>
  <si>
    <t>Poznámka k položce:
Včetně dodávky vody, uzavření a zabezpečení konců potrubí.
Odkaz na mn. položky pořadí 24 : 469,00000
Odkaz na mn. položky pořadí 25 : 179,00000
Odkaz na mn. položky pořadí 26 : 175,00000
Odkaz na mn. položky pořadí 30 : 23,00000</t>
  </si>
  <si>
    <t>722280107R00</t>
  </si>
  <si>
    <t>Tlakové zkoušky vodovodního potrubí přes DN 32 do DN 40</t>
  </si>
  <si>
    <t>Poznámka k položce:
Včetně dodávky vody, uzavření a zabezpečení konců potrubí.
Odkaz na mn. položky pořadí 27 : 74,00000
Odkaz na mn. položky pořadí 31 : 70,00000</t>
  </si>
  <si>
    <t>722280108R00</t>
  </si>
  <si>
    <t>Tlakové zkoušky vodovodního potrubí přes DN 40 do DN 50</t>
  </si>
  <si>
    <t>Poznámka k položce:
Včetně dodávky vody, uzavření a zabezpečení konců potrubí.
Odkaz na mn. položky pořadí 28 : 52,00000</t>
  </si>
  <si>
    <t>722280109R00</t>
  </si>
  <si>
    <t>Tlakové zkoušky vodovodního potrubí přes DN 50 do DN 65</t>
  </si>
  <si>
    <t>Poznámka k položce:
Včetně dodávky vody, uzavření a zabezpečení konců potrubí.
Odkaz na mn. položky pořadí 29 : 37,00000</t>
  </si>
  <si>
    <t>M46</t>
  </si>
  <si>
    <t>Zemní práce při montážích</t>
  </si>
  <si>
    <t>460490012R00</t>
  </si>
  <si>
    <t>Fólie výstražná z PVC, šířka 33 cm</t>
  </si>
  <si>
    <t>Poznámka k položce:
Odkaz na mn. položky pořadí 13 : 24,00000
Odkaz na mn. položky pořadí 14 : 12,00000</t>
  </si>
  <si>
    <t>899731112R00</t>
  </si>
  <si>
    <t>Signalizační vodič CYY, 2,5 mm2</t>
  </si>
  <si>
    <t>871812112R00</t>
  </si>
  <si>
    <t>Pokládka potrubí pluhem Příplatek za položení signalizačního vodiče</t>
  </si>
  <si>
    <t>Poznámka k položce:
Odkaz na mn. položky pořadí 118 : 36,00000</t>
  </si>
  <si>
    <t>01-005 - Ústřední vytápění</t>
  </si>
  <si>
    <t>D1 - 713: Izolace tepelné</t>
  </si>
  <si>
    <t>D2 - 732: Strojovny</t>
  </si>
  <si>
    <t>D3 - 733: Rozvodné potrubí</t>
  </si>
  <si>
    <t>D4 - 734: Armatury</t>
  </si>
  <si>
    <t>D5 - 735: Otopná tělesa</t>
  </si>
  <si>
    <t>D6 - 783: Nátěry</t>
  </si>
  <si>
    <t>D7 - 009: Ostatní konstrukce a práce</t>
  </si>
  <si>
    <t>D8 - 001: Zemní práce</t>
  </si>
  <si>
    <t>D9 - 008: Trubní vedení</t>
  </si>
  <si>
    <t>D10 - 099: Přesun hmot HSV</t>
  </si>
  <si>
    <t>713: Izolace tepelné</t>
  </si>
  <si>
    <t>713400701</t>
  </si>
  <si>
    <t>Termoizolační trubice z pěnového polyethylenu se samolepícím uzávěrem, pro hliníkoplastové potrubí 16x2,2 mm - Kód ÚT517.0001 dle knihy specifikací</t>
  </si>
  <si>
    <t>713400702</t>
  </si>
  <si>
    <t>Termoizolační trubice z pěnového polyethylenu se samolepícím uzávěrem, pro hliníkoplastové potrubí 20x2,8 mm - Kód ÚT517.0001 dle knihy specifikací</t>
  </si>
  <si>
    <t>713400703</t>
  </si>
  <si>
    <t>Termoizolační trubice z pěnového polyethylenu se samolepícím uzávěrem, pro hliníkoplastové potrubí 25x3,5 mm - Kód ÚT517.0001 dle knihy specifikací</t>
  </si>
  <si>
    <t>713463131</t>
  </si>
  <si>
    <t>Montáž izolace tepelné potrubí potrubními pouzdry bez úpravy slepenými 1x tl izolace do 25 mm</t>
  </si>
  <si>
    <t>CS ÚRS 2022/1</t>
  </si>
  <si>
    <t>713400722</t>
  </si>
  <si>
    <t>Termoizolační skruž z minerální vlny s hliníkovou fólií, tl.20 mm, di = 28 mm - Kód ÚT517.0002 dle knihy specifikací</t>
  </si>
  <si>
    <t>713400723</t>
  </si>
  <si>
    <t>Termoizolační skruž z minerální vlny s hliníkovou fólií, tl.20 mm, di = 35 mm - Kód ÚT517.0002 dle knihy specifikací</t>
  </si>
  <si>
    <t>713400724</t>
  </si>
  <si>
    <t>Termoizolační skruž z minerální vlny s hliníkovou fólií, tl.20 mm, di = 60 mm - Kód ÚT517.0002 dle knihy specifikací</t>
  </si>
  <si>
    <t>713400725</t>
  </si>
  <si>
    <t>Termoizolační skruž z minerální vlny s hliníkovou fólií, tl.40 mm, di = 18 mm - Kód ÚT517.0002 dle knihy specifikací</t>
  </si>
  <si>
    <t>713400727</t>
  </si>
  <si>
    <t>Termoizolační skruž z minerální vlny s hliníkovou fólií, tl.40 mm, di = 28 mm - Kód ÚT517.0002 dle knihy specifikací</t>
  </si>
  <si>
    <t>713400728</t>
  </si>
  <si>
    <t>Termoizolační skruž z minerální vlny s hliníkovou fólií, tl.50 mm, di = 35 mm - Kód ÚT517.0002 dle knihy specifikací</t>
  </si>
  <si>
    <t>713400729</t>
  </si>
  <si>
    <t>Termoizolační skruž z minerální vlny s hliníkovou fólií, tl.60 mm, di = 42 mm - Kód ÚT517.0002 dle knihy specifikací</t>
  </si>
  <si>
    <t>713400730</t>
  </si>
  <si>
    <t>Termoizolační skruž z minerální vlny s hliníkovou fólií, tl.40 mm, di = 48 mm - Kód ÚT517.0002 dle knihy specifikací</t>
  </si>
  <si>
    <t>713400731</t>
  </si>
  <si>
    <t>Termoizolační skruž z minerální vlny s hliníkovou fólií, tl.40 mm, di = 60 mm - Kód ÚT517.0002 dle knihy specifikací</t>
  </si>
  <si>
    <t>713400732</t>
  </si>
  <si>
    <t>Termoizolační skruž z minerální vlny s hliníkovou fólií, tl.60 mm, di = 76 mm - Kód ÚT517.0002 dle knihy specifikací</t>
  </si>
  <si>
    <t>713400733</t>
  </si>
  <si>
    <t>Termoizolační skruž z minerální vlny s hliníkovou fólií, tl.50 mm, di = 89 mm - Kód ÚT517.0002 dle knihy specifikací</t>
  </si>
  <si>
    <t>713463211</t>
  </si>
  <si>
    <t>Montáž izolace tepelné potrubí potrubními pouzdry s Al fólií staženými Al páskou 1x D do 50 mm</t>
  </si>
  <si>
    <t>713463211.1</t>
  </si>
  <si>
    <t>Montáž izolace tepelné potrubí potrubními pouzdry s Al fólií staženými Al páskou 1x D přes 50 do 100 mm</t>
  </si>
  <si>
    <t>732: Strojovny</t>
  </si>
  <si>
    <t>732420812</t>
  </si>
  <si>
    <t>Demontáž čerpadla oběhového spirálního DN 40</t>
  </si>
  <si>
    <t>732410701</t>
  </si>
  <si>
    <t>Mokroběžné čerpadlo</t>
  </si>
  <si>
    <t>732410702</t>
  </si>
  <si>
    <t>732429112</t>
  </si>
  <si>
    <t>Montáž čerpadla oběhového spirálního DN 40 do potrubí</t>
  </si>
  <si>
    <t>732429113</t>
  </si>
  <si>
    <t>Montáž čerpadla oběhového spirálního DN 50 do potrubí</t>
  </si>
  <si>
    <t>998732201</t>
  </si>
  <si>
    <t>Přesun hmot procentní pro strojovny v objektech v do 6 m</t>
  </si>
  <si>
    <t>733: Rozvodné potrubí</t>
  </si>
  <si>
    <t>733110800</t>
  </si>
  <si>
    <t>Demontáž potrubí ocelového závitového do DN 50</t>
  </si>
  <si>
    <t>733110801</t>
  </si>
  <si>
    <t>Demontáž potrubí ocelového závitového DN přes 50 do 80</t>
  </si>
  <si>
    <t>733890803</t>
  </si>
  <si>
    <t>Přemístění potrubí demontovaného vodorovně do 100 m v objektech v přes 6 do 24 m</t>
  </si>
  <si>
    <t>733111102</t>
  </si>
  <si>
    <t>Potrubí ocelové závitové bezešvé běžné nízkotlaké DN 10</t>
  </si>
  <si>
    <t>733111104</t>
  </si>
  <si>
    <t>Potrubí ocelové závitové bezešvé běžné nízkotlaké DN 20</t>
  </si>
  <si>
    <t>733111105</t>
  </si>
  <si>
    <t>Potrubí ocelové závitové bezešvé běžné nízkotlaké DN 25</t>
  </si>
  <si>
    <t>733111106</t>
  </si>
  <si>
    <t>Potrubí ocelové závitové bezešvé běžné nízkotlaké DN 32</t>
  </si>
  <si>
    <t>733111107</t>
  </si>
  <si>
    <t>Potrubí ocelové závitové bezešvé běžné nízkotlaké DN 40</t>
  </si>
  <si>
    <t>733111108</t>
  </si>
  <si>
    <t>Potrubí ocelové závitové bezešvé běžné nízkotlaké DN 50</t>
  </si>
  <si>
    <t>733121122</t>
  </si>
  <si>
    <t>Potrubí ocelové hladké bezešvé nízkotlaké spojované svařováním D 76x3,2</t>
  </si>
  <si>
    <t>733121125</t>
  </si>
  <si>
    <t>Potrubí ocelové hladké bezešvé nízkotlaké spojované svařováním D 89x3,6</t>
  </si>
  <si>
    <t>733190107</t>
  </si>
  <si>
    <t>Zkouška těsnosti potrubí ocelové závitové DN do 40</t>
  </si>
  <si>
    <t>733190108</t>
  </si>
  <si>
    <t>Zkouška těsnosti potrubí ocelové závitové DN přes 40 do 50</t>
  </si>
  <si>
    <t>733190225</t>
  </si>
  <si>
    <t>Zkouška těsnosti potrubí ocelové hladké D přes 60,3x2,9 do 89x5,0</t>
  </si>
  <si>
    <t>733310101</t>
  </si>
  <si>
    <t>Vícevrstvé hlíníkoplastové potrubí, s kyslíkovou bariérou, D16x2,2 mm - Kód ÚT513.0001 dle knihy specifikací</t>
  </si>
  <si>
    <t>733310102</t>
  </si>
  <si>
    <t>Vícevrstvé hlíníkoplastové potrubí, s kyslíkovou bariérou, D20x2,8 mm - Kód ÚT513.0001 dle knihy specifikací</t>
  </si>
  <si>
    <t>733310103</t>
  </si>
  <si>
    <t>Vícevrstvé hlíníkoplastové potrubí, s kyslíkovou bariérou, D25x3,5 mm - Kód ÚT513.0001 dle knihy specifikací</t>
  </si>
  <si>
    <t>733393101</t>
  </si>
  <si>
    <t>Montáž potrubí plastové spojované svary polyfuzně do D 16 mm</t>
  </si>
  <si>
    <t>733393102</t>
  </si>
  <si>
    <t>Montáž potrubí plastové spojované svary polyfuzně do D 20 mm</t>
  </si>
  <si>
    <t>733393103</t>
  </si>
  <si>
    <t>Montáž potrubí plastové spojované svary polyfuzně do D 25 mm</t>
  </si>
  <si>
    <t>733391101</t>
  </si>
  <si>
    <t>Zkouška těsnosti potrubí plastové do D 32x3,0</t>
  </si>
  <si>
    <t>733191914</t>
  </si>
  <si>
    <t>Zaslepení potrubí ocelového závitového zavařením a skováním DN 20</t>
  </si>
  <si>
    <t>998733203</t>
  </si>
  <si>
    <t>Přesun hmot procentní pro rozvody potrubí v objektech v přes 12 do 24 m</t>
  </si>
  <si>
    <t>734: Armatury</t>
  </si>
  <si>
    <t>734200800</t>
  </si>
  <si>
    <t>Demontáž termoelektrických pohonů</t>
  </si>
  <si>
    <t>734200801</t>
  </si>
  <si>
    <t>Demontáž termostatických hlavic</t>
  </si>
  <si>
    <t>734209102</t>
  </si>
  <si>
    <t>Montáž armatury závitové s jedním závitem G 3/8</t>
  </si>
  <si>
    <t>734203103</t>
  </si>
  <si>
    <t>Montáž armatury závitové s jedním závitem G 1/2</t>
  </si>
  <si>
    <t>734209114</t>
  </si>
  <si>
    <t>Montáž armatury závitové s dvěma závity G 3/4</t>
  </si>
  <si>
    <t>734209115</t>
  </si>
  <si>
    <t>Montáž armatury závitové s dvěma závity G 1</t>
  </si>
  <si>
    <t>734209116</t>
  </si>
  <si>
    <t>Montáž armatury závitové s dvěma závity G 5/4</t>
  </si>
  <si>
    <t>734209118</t>
  </si>
  <si>
    <t>Montáž armatury závitové s dvěma závity G 2</t>
  </si>
  <si>
    <t>734109214</t>
  </si>
  <si>
    <t>Montáž armatury přírubové se dvěma přírubami PN 16 DN 50</t>
  </si>
  <si>
    <t>734109215</t>
  </si>
  <si>
    <t>Montáž armatury přírubové se dvěma přírubami PN 16 DN 65</t>
  </si>
  <si>
    <t>734211119</t>
  </si>
  <si>
    <t>Ventil závitový odvzdušňovací G3/8 PN 14 do 120°C automatický</t>
  </si>
  <si>
    <t>734221103</t>
  </si>
  <si>
    <t>Vyvažovací ventil přímý PN 20 do 120°C pro uzavírání, vypouštění a přednastavení s měřícími vsuvkami pro měření tlaku, průtoku a teploty, DN20 - Kód ÚT514.0001 dle knihy specifikací</t>
  </si>
  <si>
    <t>734221104</t>
  </si>
  <si>
    <t>Vyvažovací ventil přímý PN 20 do 120°C pro uzavírání, vypouštění a přednastavení s měřícími vsuvkami pro měření tlaku, průtoku a teploty, DN25 - Kód ÚT514.0001 dle knihy specifikací</t>
  </si>
  <si>
    <t>734221105</t>
  </si>
  <si>
    <t>Vyvažovací ventil přímý PN 20 do 120°C pro uzavírání, vypouštění a přednastavení s měřícími vsuvkami pro měření tlaku, průtoku a teploty, DN32 - Kód ÚT514.0001 dle knihy specifikací</t>
  </si>
  <si>
    <t>734221107</t>
  </si>
  <si>
    <t>Vyvažovací ventil přímý PN 20 do 120°C pro uzavírání, vypouštění a přednastavení s měřícími vsuvkami pro měření tlaku, průtoku a teploty, DN50 - Kód ÚT514.0001 dle knihy specifikací</t>
  </si>
  <si>
    <t>734441102</t>
  </si>
  <si>
    <t>Regulátor tlakové diference PN 20 do 120°C pro uzavírání a přednastavení s měřícími vsuvkami pro měření tlaku, průtoku a teploty, DN20 - Kód ÚT514.0002 dle knihy specifikací</t>
  </si>
  <si>
    <t>734441103</t>
  </si>
  <si>
    <t>Regulátor tlakové diference PN 20 do 120°C pro uzavírání a přednastavení s měřícími vsuvkami pro měření tlaku, průtoku a teploty, DN25 - Kód ÚT514.0002 dle knihy specifikací</t>
  </si>
  <si>
    <t>734221662</t>
  </si>
  <si>
    <t>Termostatická hlavice pro regulaci teploty v místnostech s vestavěným čidlem, s možností omezení nebo zablokování nastavení teploty - Kód ÚT514.0003 dle knihy specifikací</t>
  </si>
  <si>
    <t>734261402</t>
  </si>
  <si>
    <t>Armatura připojovací rohová G1/2x18 PN 10 do 110°C radiátorů typu VK</t>
  </si>
  <si>
    <t>734261716</t>
  </si>
  <si>
    <t>Šroubení regulační radiátorové přímé G 3/8 s vypouštěním</t>
  </si>
  <si>
    <t>734222811</t>
  </si>
  <si>
    <t>Ventil závitový termostatický přímý G 3/8 PN 16 do 110°C s ruční hlavou chromovaný</t>
  </si>
  <si>
    <t>734291123</t>
  </si>
  <si>
    <t>Kohout plnící a vypouštěcí G 1/2 PN 10 do 110°C závitový</t>
  </si>
  <si>
    <t>734291245</t>
  </si>
  <si>
    <t>Filtr závitový přímý G 1 1/4 PN 16 do 130°C s vnitřními závity</t>
  </si>
  <si>
    <t>734163428</t>
  </si>
  <si>
    <t>Filtr přírubový, PN16, DN65, včetně přírub - Kód ÚT514.0004 dle knihy specifikací</t>
  </si>
  <si>
    <t>734292773</t>
  </si>
  <si>
    <t>Kohout kulový přímý G 3/4 PN 42 do 185°C plnoprůtokový s koulí DADO vnitřní závit</t>
  </si>
  <si>
    <t>734292775</t>
  </si>
  <si>
    <t>Kohout kulový přímý G 5/4 PN 42 do 185°C plnoprůtokový s koulí DADO vnitřní závit</t>
  </si>
  <si>
    <t>734292776</t>
  </si>
  <si>
    <t>Kohout kulový přímý G 6/4 PN 42 do 185°C plnoprůtokový s koulí DADO vnitřní závit</t>
  </si>
  <si>
    <t>734292777</t>
  </si>
  <si>
    <t>Kohout kulový přímý G 2 PN 42 do 185°C plnoprůtokový s koulí DADO vnitřní závit</t>
  </si>
  <si>
    <t>734193115</t>
  </si>
  <si>
    <t>Klapka mezipřírubová uzavírací DN 65 PN 16 do 120°C disk tvárná litina</t>
  </si>
  <si>
    <t>734193116</t>
  </si>
  <si>
    <t>Klapka mezipřírubová uzavírací DN 80 PN 16 do 120°C disk tvárná litina</t>
  </si>
  <si>
    <t>734192436</t>
  </si>
  <si>
    <t>Klapka přírubová zpětná, DN65, PN16, do 200°C, včetně přírub</t>
  </si>
  <si>
    <t>734491220</t>
  </si>
  <si>
    <t>Ultrazvukový měřič tepla, jmenovitý průtok 0,10 m3/h - 20,0 m3/h, DN 40, montážní délka 300 mm, PN 25, teplotní rozsah 5 - 130°C, Qp = 10 m3/h, přírubový - Kód ÚT514.0005 dle knihy specifikací</t>
  </si>
  <si>
    <t>734411101</t>
  </si>
  <si>
    <t>Teploměr technický s pevným stonkem a jímkou zadní připojení průměr 63 mm délky 50 mm</t>
  </si>
  <si>
    <t>734421111</t>
  </si>
  <si>
    <t>Tlakoměr s pevným stonkem a zpětnou klapkou tlak 0-16 bar průměr 50 mm zadní připojení</t>
  </si>
  <si>
    <t>734494212</t>
  </si>
  <si>
    <t>Návarek s trubkovým závitem G 3/8</t>
  </si>
  <si>
    <t>734494213</t>
  </si>
  <si>
    <t>Návarek s trubkovým závitem G 1/2</t>
  </si>
  <si>
    <t>998734203</t>
  </si>
  <si>
    <t>Přesun hmot procentní pro armatury v objektech v přes 12 do 24 m</t>
  </si>
  <si>
    <t>D5</t>
  </si>
  <si>
    <t>735: Otopná tělesa</t>
  </si>
  <si>
    <t>735151821</t>
  </si>
  <si>
    <t>Demontáž otopného tělesa panelového dvouřadého délka do 1500 mm</t>
  </si>
  <si>
    <t>735111810</t>
  </si>
  <si>
    <t>Demontáž otopného tělesa litinového článkového</t>
  </si>
  <si>
    <t>735890803</t>
  </si>
  <si>
    <t>Přemístění demontovaného otopného tělesa vodorovně 100 m v objektech výšky přes 12 do 24 m</t>
  </si>
  <si>
    <t>735145101</t>
  </si>
  <si>
    <t>Otopné ocelové deskové těleso ventil kompakt se zabudovaným vnitřním propojovacím rozvodem a ventilem, typ 11 výška/délka 500/400 mm - Kód ÚT515.0001 dle knihy specifikací</t>
  </si>
  <si>
    <t>735145102</t>
  </si>
  <si>
    <t>Otopné ocelové deskové těleso ventil kompakt se zabudovaným vnitřním propojovacím rozvodem a ventilem, typ 11 výška/délka 500/500 mm - Kód ÚT515.0001 dle knihy specifikací</t>
  </si>
  <si>
    <t>735145103</t>
  </si>
  <si>
    <t>Otopné ocelové deskové těleso ventil kompakt se zabudovaným vnitřním propojovacím rozvodem a ventilem, typ 11 výška/délka 500/600 mm - Kód ÚT515.0001 dle knihy specifikací</t>
  </si>
  <si>
    <t>735145104</t>
  </si>
  <si>
    <t>Otopné ocelové deskové těleso ventil kompakt se zabudovaným vnitřním propojovacím rozvodem a ventilem, typ 11 výška/délka 500/700 mm - Kód ÚT515.0001 dle knihy specifikací</t>
  </si>
  <si>
    <t>735145106</t>
  </si>
  <si>
    <t>Otopné ocelové deskové těleso ventil kompakt se zabudovaným vnitřním propojovacím rozvodem a ventilem, typ 11 výška/délka 500/900 mm - Kód ÚT515.0001 dle knihy specifikací</t>
  </si>
  <si>
    <t>735145107</t>
  </si>
  <si>
    <t>Otopné ocelové deskové těleso ventil kompakt se zabudovaným vnitřním propojovacím rozvodem a ventilem, typ 11 výška/délka 500/1000 mm - Kód ÚT515.0001 dle knihy specifikací</t>
  </si>
  <si>
    <t>735145108</t>
  </si>
  <si>
    <t>Otopné ocelové deskové těleso ventil kompakt se zabudovaným vnitřním propojovacím rozvodem a ventilem, typ 11 výška/délka 500/1100 mm - Kód ÚT515.0001 dle knihy specifikací</t>
  </si>
  <si>
    <t>735145109</t>
  </si>
  <si>
    <t>Otopné ocelové deskové těleso ventil kompakt se zabudovaným vnitřním propojovacím rozvodem a ventilem, typ 11 výška/délka 500/1200 mm - Kód ÚT515.0001 dle knihy specifikací</t>
  </si>
  <si>
    <t>735145109.1</t>
  </si>
  <si>
    <t>Otopné ocelové deskové těleso ventil kompakt se zabudovaným vnitřním propojovacím rozvodem a ventilem, typ 11 výška/délka 500/1400 mm - Kód ÚT515.0001 dle knihy specifikací</t>
  </si>
  <si>
    <t>735145205</t>
  </si>
  <si>
    <t>Otopné ocelové deskové těleso ventil kompakt se zabudovaným vnitřním propojovacím rozvodem a ventilem, typ 21 výška/délka 500/800 mm - Kód ÚT515.0001 dle knihy specifikací</t>
  </si>
  <si>
    <t>735145206</t>
  </si>
  <si>
    <t>Otopné ocelové deskové těleso ventil kompakt se zabudovaným vnitřním propojovacím rozvodem a ventilem, typ 21 výška/délka 500/900 mm - Kód ÚT515.0001 dle knihy specifikací</t>
  </si>
  <si>
    <t>735145207</t>
  </si>
  <si>
    <t>Otopné ocelové deskové těleso ventil kompakt se zabudovaným vnitřním propojovacím rozvodem a ventilem, typ 21 výška/délka 500/1000 mm - Kód ÚT515.0001 dle knihy specifikací</t>
  </si>
  <si>
    <t>735145208</t>
  </si>
  <si>
    <t>Otopné ocelové deskové těleso ventil kompakt se zabudovaným vnitřním propojovacím rozvodem a ventilem, typ 21 výška/délka 500/1100 mm - Kód ÚT515.0001 dle knihy specifikací</t>
  </si>
  <si>
    <t>735145210</t>
  </si>
  <si>
    <t>Otopné ocelové deskové těleso ventil kompakt se zabudovaným vnitřním propojovacím rozvodem a ventilem, typ 21 výška/délka 500/1400 mm - Kód ÚT515.0001 dle knihy specifikací</t>
  </si>
  <si>
    <t>735145302</t>
  </si>
  <si>
    <t>Otopné ocelové deskové těleso ventil kompakt se zabudovaným vnitřním propojovacím rozvodem a ventilem, typ 22 výška/délka 500/500 mm - Kód ÚT515.0001 dle knihy specifikací</t>
  </si>
  <si>
    <t>735145303</t>
  </si>
  <si>
    <t>Otopné ocelové deskové těleso ventil kompakt se zabudovaným vnitřním propojovacím rozvodem a ventilem, typ 22 výška/délka 500/600 mm - Kód ÚT515.0001 dle knihy specifikací</t>
  </si>
  <si>
    <t>735145304</t>
  </si>
  <si>
    <t>Otopné ocelové deskové těleso ventil kompakt se zabudovaným vnitřním propojovacím rozvodem a ventilem, typ 22 výška/délka 500/700 mm - Kód ÚT515.0001 dle knihy specifikací</t>
  </si>
  <si>
    <t>735145305</t>
  </si>
  <si>
    <t>Otopné ocelové deskové těleso ventil kompakt se zabudovaným vnitřním propojovacím rozvodem a ventilem, typ 22 výška/délka 500/800 mm - Kód ÚT515.0001 dle knihy specifikací</t>
  </si>
  <si>
    <t>735145306</t>
  </si>
  <si>
    <t>Otopné ocelové deskové těleso ventil kompakt se zabudovaným vnitřním propojovacím rozvodem a ventilem, typ 22 výška/délka 500/900 mm - Kód ÚT515.0001 dle knihy specifikací</t>
  </si>
  <si>
    <t>735145307</t>
  </si>
  <si>
    <t>Otopné ocelové deskové těleso ventil kompakt se zabudovaným vnitřním propojovacím rozvodem a ventilem, typ 22 výška/délka 500/1000 mm - Kód ÚT515.0001 dle knihy specifikací</t>
  </si>
  <si>
    <t>735145308</t>
  </si>
  <si>
    <t>Otopné ocelové deskové těleso ventil kompakt se zabudovaným vnitřním propojovacím rozvodem a ventilem, typ 22 výška/délka 500/1100 mm - Kód ÚT515.0001 dle knihy specifikací</t>
  </si>
  <si>
    <t>735145309</t>
  </si>
  <si>
    <t>Otopné ocelové deskové těleso ventil kompakt se zabudovaným vnitřním propojovacím rozvodem a ventilem, typ 22 výška/délka 500/1200 mm - Kód ÚT515.0001 dle knihy specifikací</t>
  </si>
  <si>
    <t>735145310</t>
  </si>
  <si>
    <t>Otopné ocelové deskové těleso ventil kompakt se zabudovaným vnitřním propojovacím rozvodem a ventilem, typ 22 výška/délka 500/1400 mm - Kód ÚT515.0001 dle knihy specifikací</t>
  </si>
  <si>
    <t>735145124</t>
  </si>
  <si>
    <t>Otopné ocelové deskové těleso klasické s bočním připojením, typ 11 výška/délka 500/500 mm - Kód ÚT515.0002 dle knihy specifikací</t>
  </si>
  <si>
    <t>735145125</t>
  </si>
  <si>
    <t>Otopné ocelové deskové těleso klasické s bočním připojením, typ 21 výška/délka 500/900 mm - Kód ÚT515.0002 dle knihy specifikací</t>
  </si>
  <si>
    <t>735159110</t>
  </si>
  <si>
    <t>Montáž otopných těles panelových jednořadých délky do 1500 mm</t>
  </si>
  <si>
    <t>735159210</t>
  </si>
  <si>
    <t>Montáž otopných těles panelových dvouřadých délky do 1140 mm</t>
  </si>
  <si>
    <t>735159220</t>
  </si>
  <si>
    <t>Montáž otopných těles panelových dvouřadých délky přes 1140 do 1500 mm</t>
  </si>
  <si>
    <t>998735203</t>
  </si>
  <si>
    <t>Přesun hmot procentní pro otopná tělesa v objektech v přes 12 do 24 m</t>
  </si>
  <si>
    <t>D6</t>
  </si>
  <si>
    <t>783: Nátěry</t>
  </si>
  <si>
    <t>783614651</t>
  </si>
  <si>
    <t>Základní antikorozní jednonásobný syntetický potrubí DN do 50 mm</t>
  </si>
  <si>
    <t>783614661</t>
  </si>
  <si>
    <t>Základní antikorozní jednonásobný syntetický potrubí přes DN 50 do DN 100 mm</t>
  </si>
  <si>
    <t>783617601</t>
  </si>
  <si>
    <t>Krycí dvojnásobný syntetický nátěr potrubí DN do 50 mm</t>
  </si>
  <si>
    <t>783617621</t>
  </si>
  <si>
    <t>Krycí dvojnásobný syntetický nátěr potrubí přes DN 50 do DN 100 mm</t>
  </si>
  <si>
    <t>D7</t>
  </si>
  <si>
    <t>009: Ostatní konstrukce a práce</t>
  </si>
  <si>
    <t>783900101</t>
  </si>
  <si>
    <t>Orientační štítky zařízení a šipky na potrubí</t>
  </si>
  <si>
    <t>783900102</t>
  </si>
  <si>
    <t>Vyvážení a zaregulování ventilů</t>
  </si>
  <si>
    <t>hod</t>
  </si>
  <si>
    <t>D8</t>
  </si>
  <si>
    <t>001: Zemní práce</t>
  </si>
  <si>
    <t>132351251</t>
  </si>
  <si>
    <t>Hloubení rýh nezapažených š do 2000 mm v hornině třídy těžitelnosti II skupiny 4 objem do 20 m3 strojně</t>
  </si>
  <si>
    <t>ÚRS 2022/1</t>
  </si>
  <si>
    <t>167151112</t>
  </si>
  <si>
    <t>Nakládání výkopku z hornin třídy těžitelnosti II skupiny 4 a 5 přes 100 m3</t>
  </si>
  <si>
    <t>175111101</t>
  </si>
  <si>
    <t>Obsypání potrubí ručně sypaninou bez prohození, uloženou do 3 m</t>
  </si>
  <si>
    <t>D9</t>
  </si>
  <si>
    <t>008: Trubní vedení</t>
  </si>
  <si>
    <t>451573111</t>
  </si>
  <si>
    <t>Lože ze štěrkopísku pod potrubí v otevřeném výkopu</t>
  </si>
  <si>
    <t>58337302</t>
  </si>
  <si>
    <t>Štěrkopísek frakce 0-16 (obsyp potrubí)</t>
  </si>
  <si>
    <t>34571357</t>
  </si>
  <si>
    <t>Trubka elektroinstalační ohebná dvouplášťová korugovaná (chránička) D 108/125mm, HDPE+LDPE</t>
  </si>
  <si>
    <t>72212646</t>
  </si>
  <si>
    <t>Potrubí z materiálu PE-Xa, SDR 11.08, max. provozní tlak 6 barů, PN 12,5 s uzávěrkou proti difúzi kyslíku, T max = 95°C, včetně potřebných stavebních dílů, přechodů, spojů, výstražné fóie atd. - Kód ÚT513.0002 dle knihy specifikací</t>
  </si>
  <si>
    <t>D10</t>
  </si>
  <si>
    <t>099: Přesun hmot HSV</t>
  </si>
  <si>
    <t>998276101</t>
  </si>
  <si>
    <t>Přesun hmot pro trubní vedení z trub z plastických hmot otevřený výkop</t>
  </si>
  <si>
    <t>01-006 - Vzduchotechnika</t>
  </si>
  <si>
    <t>D1 - Vzduchotechnika - Stavební objekt SO-01A</t>
  </si>
  <si>
    <t xml:space="preserve">    D2 - Zařízení č. A1   Větrání varny a přípraven (1.NP)</t>
  </si>
  <si>
    <t xml:space="preserve">    D3 - Zařízení č. A2   Větrání šatny kuchařů (1.NP)</t>
  </si>
  <si>
    <t xml:space="preserve">    D4 - Zařízení č. A3   Větrání hygienického zázemí (1.NP)</t>
  </si>
  <si>
    <t xml:space="preserve">    D5 - Zařízení č. A4   Větrání hygienických zázemí (2. - 4.NP)</t>
  </si>
  <si>
    <t xml:space="preserve">    D6 - Zařízení č. A5   Příprava pro odsávací digestoř (3.NP)</t>
  </si>
  <si>
    <t xml:space="preserve">    D7 - Zařízení č. A6   Větrání WC (2.NP)</t>
  </si>
  <si>
    <t xml:space="preserve">    D8 - Zařízení č. A7A   Větrání CHÚC (1. - 4.NP)</t>
  </si>
  <si>
    <t xml:space="preserve">    D9 - Zařízení č. A7B   Větrání předsíně před výtahem (1.PP)</t>
  </si>
  <si>
    <t xml:space="preserve">    D10 - Zařízení č. A7C   Větrání evakuačního výtahu (1.PP - 4.NP)</t>
  </si>
  <si>
    <t xml:space="preserve">    D11 - Zařízení č. A8   Větrání skladů (1.PP)</t>
  </si>
  <si>
    <t xml:space="preserve">    D12 - Zařízení č. A9   Větrání botárny (1.PP)</t>
  </si>
  <si>
    <t xml:space="preserve">    D13 - Zařízení č. A10   Větrání výměníkové stanice (1.PP)</t>
  </si>
  <si>
    <t>D14 - Vzduchotechnika - Stavební objekt SO-01B</t>
  </si>
  <si>
    <t xml:space="preserve">    D15 - Zařízení č. B1   Větrání skladů (2.NP a 3.NP)</t>
  </si>
  <si>
    <t xml:space="preserve">    D16 - Zařízení č. B2   Větrání úklidové místnosti (2.NP)</t>
  </si>
  <si>
    <t xml:space="preserve">    D17 - Zařízení č. B3   Větrání hygienického zázemí pokojů (3.NP)</t>
  </si>
  <si>
    <t xml:space="preserve">    D18 - Zařízení č. B4   Příprava pro odsávací digestoře (2.NP a 3.NP)</t>
  </si>
  <si>
    <t xml:space="preserve">    D19 - Zařízení č. B5   Chlazení serveru (3.NP)</t>
  </si>
  <si>
    <t>Vzduchotechnika - Stavební objekt SO-01A</t>
  </si>
  <si>
    <t>Zařízení č. A1   Větrání varny a přípraven (1.NP)</t>
  </si>
  <si>
    <t>VZT601.0001</t>
  </si>
  <si>
    <t>Modulární větrací jednotka</t>
  </si>
  <si>
    <t>Poznámka k položce:
A1.1  Modulární větrací jednotka pro přívod a odtah vzduchu ve venkovním horizontálním podlahovém provedení se systémem ZZT (protiproudý deskový rekuperační výměník s účinností 91%), včetně průžných manžet. Vp=9400 m3/hod, Vo=9400 m3/hod, dpextp=450 Pa, dpexto=450 Pa, Pp=4,91 kW, Ip=7,1 A / 400V, Po=3,76 kW,  Io=5,4 A / 400V, Zima: te=-18°C, tp= +20°C, vodní ohřívač (90/70°C), Qtop =  58,3 kW, celková hmotnost 1141kg, rozměr 1777/1927/3525mm (š/v/d). Akustický výkon do okolí na opláštění Lwa = 71 db(A). Na přívodu v sestavě uzavírací klapka se servopohonem, filtr F7, deskový rekuperační výměník, vodní ohřívač, přívodní ventilátor s EC motorem. Na odvodu v sestavě uzavírací klapka se servopohonem, filtr M5, deskový rekuperační výměník, odvodní ventilátor s EC motorem. Vč. autonomní regulace. Vč. roofpacku, přetlakového sifonu a směšovacího uzlu. Vč. autorizovaného zprovoznění. Umístění: Střecha obj. C v úrovni 3.NP</t>
  </si>
  <si>
    <t>VZT601.0015</t>
  </si>
  <si>
    <t>Odsávací zákryt celonerezový s vestavěným systémem vstřikového (indukčního vzduchu) vybavený celonerezovým lapačem tuku, včetně osvětlení, o rozměru (4100x2200x500/600mm), odsávané množství 5800 m3/h</t>
  </si>
  <si>
    <t>Poznámka k položce:
A1.2</t>
  </si>
  <si>
    <t>VZT601.0015.1</t>
  </si>
  <si>
    <t>Odsávací zákryt celonerezový s vestavěným systémem vstřikového (indukčního vzduchu) vybavený celonerezovým lapačem tuku, včetně osvětlení, o rozměru (1300x1300x500/600mm), odsávané množství 850 m3/h</t>
  </si>
  <si>
    <t>Poznámka k položce:
A1.3</t>
  </si>
  <si>
    <t>VZT601.0015.2</t>
  </si>
  <si>
    <t>Odsávací zákryt celonerezový s vestavěným systémem vstřikového (indukčního vzduchu) vybavený celonerezovým lapačem tuku, včetně osvětlení, o rozměru (1300x1300x500/600mm), odsávané množství 600 m3/h</t>
  </si>
  <si>
    <t>Poznámka k položce:
A1.4</t>
  </si>
  <si>
    <t>VZT601.0016</t>
  </si>
  <si>
    <t>Odsávací zákryt celonerezový vybavený celonerezovým lapačem tuku, o rozměru (1100x1100x500mm), odsávané množství 600 m3/h</t>
  </si>
  <si>
    <t>Poznámka k položce:
A1.5</t>
  </si>
  <si>
    <t>VZT605.0001</t>
  </si>
  <si>
    <t>Tlumič hluku o rozměru 1500x600 - 2000mm vyskládaný z buněk (6x300/500/2000), celkový útlum 43dB</t>
  </si>
  <si>
    <t>Poznámka k položce:
A1.6</t>
  </si>
  <si>
    <t>VZT605.0011</t>
  </si>
  <si>
    <t>Sací díl z pozinkovaného plechu se sítem zkosený pod úhlem 45°, 1500x600</t>
  </si>
  <si>
    <t>Poznámka k položce:
A1.7</t>
  </si>
  <si>
    <t>VZT605.0012</t>
  </si>
  <si>
    <t>Výfukový díl z pozinkovaného plechu se sítem zkosený pod úhlem 45°, 1500x600</t>
  </si>
  <si>
    <t>Poznámka k položce:
A1.8</t>
  </si>
  <si>
    <t>VZT605.0017</t>
  </si>
  <si>
    <t>Přívodní vyústka pro instalaci do čtyřhranného potrubí dvouřadá s regulací průtoku R1 - rozměr 600x100, včetně upínacího rámečku, Vp=200m3/h, hliníková s nastavitelnými lamelami.</t>
  </si>
  <si>
    <t>Poznámka k položce:
A1.9</t>
  </si>
  <si>
    <t>VZT605.0017.1</t>
  </si>
  <si>
    <t>Přívodní vyústka pro instalaci do čtyřhranného potrubí dvouřadá s regulací průtoku R1 - rozměr 500x100, včetně upínacího rámečku, Vp=150m3/h, hliníková s nastavitelnými lamelami.</t>
  </si>
  <si>
    <t>Poznámka k položce:
A1.10</t>
  </si>
  <si>
    <t>VZT605.0017.2</t>
  </si>
  <si>
    <t>Přívodní vyústka pro instalaci do čtyřhranného potrubí dvouřadá s regulací průtoku R1 - rozměr 300x200, včetně upínacího rámečku, Vp=200m3/h, hliníková s nastavitelnými lamelami.</t>
  </si>
  <si>
    <t>Poznámka k položce:
A1.11</t>
  </si>
  <si>
    <t>VZT605.0018</t>
  </si>
  <si>
    <t>Odvodní vyústka pro instalaci do čtyřhranného potrubí jednořadá s regulací průtoku R1 - rozměr 600x100, včetně upínacího rámečku, Vo=200 až 250m3/h, hliníková s nastavitelnými lamelami.</t>
  </si>
  <si>
    <t>Poznámka k položce:
A1.13</t>
  </si>
  <si>
    <t>VZT605.0018.1</t>
  </si>
  <si>
    <t>Odvodní vyústka pro instalaci do čtyřhranného potrubí jednořadá s regulací průtoku R1 - rozměr 500x150, včetně upínacího rámečku, Vo=300m3/h, hliníková s nastavitelnými lamelami.</t>
  </si>
  <si>
    <t>Poznámka k položce:
A1.14</t>
  </si>
  <si>
    <t>VZT605.0018.2</t>
  </si>
  <si>
    <t>Odvodní vyústka pro instalaci do čtyřhranného potrubí jednořadá s regulací průtoku R1 - rozměr 400x150, včetně upínacího rámečku, Vo=250m3/h, hliníková s nastavitelnými lamelami.</t>
  </si>
  <si>
    <t>Poznámka k položce:
A1.15</t>
  </si>
  <si>
    <t>VZT605.0018.3</t>
  </si>
  <si>
    <t>Odvodní vyústka pro instalaci do čtyřhranného potrubí jednořadá s regulací průtoku R1 - rozměr 400x100, včetně upínacího rámečku, Vo=150m3/h, hliníková s nastavitelnými lamelami.</t>
  </si>
  <si>
    <t>Poznámka k položce:
A1.16</t>
  </si>
  <si>
    <t>VZT605.0019</t>
  </si>
  <si>
    <t>Textilní přívodní vyúsť kruhová Vp=1875 m3/h, rozměr 315 mm, celková délka 3000mm, jeden konec zaslepen</t>
  </si>
  <si>
    <t>Poznámka k položce:
A1.17</t>
  </si>
  <si>
    <t>VZT605.0019.1</t>
  </si>
  <si>
    <t>Textilní přívodní vyúsť kruhová Vp=400 m3/h, rozměr 160 mm, celková délka 2000mm, jeden konec zaslepen</t>
  </si>
  <si>
    <t>Poznámka k položce:
A1.18</t>
  </si>
  <si>
    <t>VZT605.0005</t>
  </si>
  <si>
    <t>Ruční regulační klapka do čtyřhranného potrubí, rozměr 630x250, těsná s přírubami</t>
  </si>
  <si>
    <t>Poznámka k položce:
A1.19</t>
  </si>
  <si>
    <t>VZT605.0005.1</t>
  </si>
  <si>
    <t>Ruční regulační klapka do čtyřhranného potrubí, rozměr 280x200, těsná s přírubami</t>
  </si>
  <si>
    <t>Poznámka k položce:
A1.20</t>
  </si>
  <si>
    <t>VZT605.0005.2</t>
  </si>
  <si>
    <t>Ruční regulační klapka do čtyřhranného potrubí, rozměr 200x200, těsná s přírubami</t>
  </si>
  <si>
    <t>Poznámka k položce:
A1.21</t>
  </si>
  <si>
    <t>VZT605.0006</t>
  </si>
  <si>
    <t>Ruční regulační klapka kruhová jednolistá DN315</t>
  </si>
  <si>
    <t>Poznámka k položce:
A1.22</t>
  </si>
  <si>
    <t>VZT605.0006.1</t>
  </si>
  <si>
    <t>Ruční regulační klapka kruhová jednolistá DN160</t>
  </si>
  <si>
    <t>Poznámka k položce:
A1.23</t>
  </si>
  <si>
    <t>VZT602.0002</t>
  </si>
  <si>
    <t>Čtyřhranné VZT potrubí sk.I z ocelového pozinkovaného plechu, vodotěsné, třída těsnosti B, podle výrobních norem, včetně tvarovek (40%), typizovaných závěsů, pomocného montážního materiálu, kompletní montáže, atd.</t>
  </si>
  <si>
    <t>Poznámka k položce:
A1.24</t>
  </si>
  <si>
    <t>VZT602.0004</t>
  </si>
  <si>
    <t>Kruhové VZT potrubí  do průměru 560 mm</t>
  </si>
  <si>
    <t>Poznámka k položce:
A1.25  Kruhové VZT potrubí sk.I z ocelového pozinkovaného plechu, vodotěsné, provedení SPIRO, třída těsnosti B, podle výrobních norem, včetně tvarovek (100%), typizovaných závěsů, pomocného montážního materiálu, kompletní montáže, atd., do průměru 560 mm</t>
  </si>
  <si>
    <t>VZT602.0004.1</t>
  </si>
  <si>
    <t>Kruhové VZT potrubí , do průměru 400 mm</t>
  </si>
  <si>
    <t>Poznámka k položce:
A1.26  Kruhové VZT potrubí sk.I z ocelového pozinkovaného plechu, vodotěsné, provedení SPIRO, třída těsnosti B, podle výrobních norem, včetně tvarovek (60%), typizovaných závěsů, pomocného montážního materiálu, kompletní montáže, atd., do průměru 400 mm</t>
  </si>
  <si>
    <t>VZT602.0004.2</t>
  </si>
  <si>
    <t>Kruhové VZT potrubí , do průměru 200 mm</t>
  </si>
  <si>
    <t>Poznámka k položce:
A1.27  Kruhové VZT potrubí sk.I z ocelového pozinkovaného plechu, vodotěsné, provedení SPIRO, třída těsnosti B, podle výrobních norem, včetně tvarovek (60%), typizovaných závěsů, pomocného montážního materiálu, kompletní montáže, atd., do průměru 200 mm</t>
  </si>
  <si>
    <t>VZT602.0006</t>
  </si>
  <si>
    <t>Tepelně-akustická izolace VZT potrubí minerální rohoží s povrchem AL folie, tl. 40 mm</t>
  </si>
  <si>
    <t>Poznámka k položce:
A1.28  Tepelně-akustická izolace VZT potrubí minerální rohoží s povrchem AL folie, tl. 40 mm, včetně spojovacího a těsnícího materiálu, kompletní montáž</t>
  </si>
  <si>
    <t>VZT602.0007</t>
  </si>
  <si>
    <t>Tepelně-akustická izolace VZT potrubí minerální rohoží s oplechováním z pozinkovaného plechu, tl. 40 mm</t>
  </si>
  <si>
    <t>Poznámka k položce:
A1.29  Tepelně-akustická izolace VZT potrubí minerální rohoží s oplechováním z pozinkovaného plechu, tl. 40 mm, včetně spojovacího a těsnícího materiálu, kompletní montáž</t>
  </si>
  <si>
    <t>VZT602.0009</t>
  </si>
  <si>
    <t>Požární izolace čtyřhranného VZT potrubí</t>
  </si>
  <si>
    <t>Poznámka k položce:
A1.30  Požární izolace čtyřhranného VZT potrubí  s oplechováním z pozinkovaného plechu, minimální požární odolnost EI30 (oboustranně o&lt;-&gt;i typ B), tl. 60 mm, včetně spojovacího a těsnícího materiálu, kompletní montáž</t>
  </si>
  <si>
    <t>Zařízení č. A2   Větrání šatny kuchařů (1.NP)</t>
  </si>
  <si>
    <t>VZT601.0008</t>
  </si>
  <si>
    <t>Kompaktní větrací jednotka pro přívod a odtah vzduchu</t>
  </si>
  <si>
    <t>Poznámka k položce:
A2.1  Kompaktní větrací jednotka pro přívod a odtah vzduchu ve vnitřním podstropním provedení se systémem ZZT (protiproudý deskový rekuperační výměník s účinností 85%), včetně průžných manžet. Vp=180 m3/hod, Vo=180 m3/hod, dpextp=150 Pa, dpexto=150 Pa, Pp=0,085 kW, Ip=0,75 A / 230V, Po=0,085 kW,  Io=0,75 A / 230V, Celková hmotnost 62kg, rozměr 755/292/1350mm (š/v/d). Akustický výkon do okolí na opláštění Lwa = 64 db(A). Na přívodu v sestavě filtr F7, deskový rekuperační výměník, přívodní ventilátor s EC motorem. Na odvodu v sestavě filtr M5, deskový rekuperační výměník, odvodní ventilátor s EC motorem. Vč. autonomní regulace. Vč. suchého sifonu s podtlakovým uzávěrem, tlakového spínače. Umístění: Šatna 1.NP</t>
  </si>
  <si>
    <t>VZT601.0014</t>
  </si>
  <si>
    <t>Elektrický ohřívač do kruhového potrubí Ø160 mm s regulací výkonu, Qtop=0,7kW, I=3,0A / 230V, vč. teplotního čidla do potrubí</t>
  </si>
  <si>
    <t>Poznámka k položce:
A2.2</t>
  </si>
  <si>
    <t>VZT605.0002</t>
  </si>
  <si>
    <t>Tlumič hluku do kruhového potrubí DN 160 L=600mm vybavený gumovým těsněním, celkový útlum 23dB</t>
  </si>
  <si>
    <t>Poznámka k položce:
A2.3</t>
  </si>
  <si>
    <t>VZT605.0003</t>
  </si>
  <si>
    <t>Protidešťová žaluzie včetně sítě a montážního rámu - 200x200 mm, volná průtočná plocha min 0,02m2</t>
  </si>
  <si>
    <t>Poznámka k položce:
A2.4</t>
  </si>
  <si>
    <t>VZT605.0015</t>
  </si>
  <si>
    <t>Přívodní vyústka pro instalaci do kruhového potrubí dvouřadá s regulací průtoku R1- rozměr 425x75 mm, Vp=90m3/h, s nastavitelnými lamelami</t>
  </si>
  <si>
    <t>Poznámka k položce:
A2.5</t>
  </si>
  <si>
    <t>VZT605.0021</t>
  </si>
  <si>
    <t>Talířový ventil pro odvod vzduchu Ø200, Vo= 180 m3/h, včetně rámečku</t>
  </si>
  <si>
    <t>Poznámka k položce:
A2.6</t>
  </si>
  <si>
    <t>VZT602.0002.1</t>
  </si>
  <si>
    <t>Čtyřhranné VZT potrubí</t>
  </si>
  <si>
    <t>Poznámka k položce:
A2.7  Čtyřhranné VZT potrubí sk.I z ocelového pozinkovaného plechu, vodotěsné, třída těsnosti B, podle výrobních norem, včetně tvarovek (50%), typizovaných závěsů, pomocného montážního materiálu, kompletní montáže, atd.</t>
  </si>
  <si>
    <t>VZT602.0004.3</t>
  </si>
  <si>
    <t>Kruhové VZT potrubí do průměru 200 mm</t>
  </si>
  <si>
    <t>Poznámka k položce:
A2.9  Kruhové VZT potrubí sk.I z ocelového pozinkovaného plechu, vodotěsné, provedení SPIRO, třída těsnosti B, podle výrobních norem, včetně tvarovek (40%), typizovaných závěsů, pomocného montážního materiálu, kompletní montáže, atd., do průměru 200 mm</t>
  </si>
  <si>
    <t>VZT602.0005</t>
  </si>
  <si>
    <t>Ohebné flexibilní potrubí z lehkého laminátu s útlumem hluku DN 200</t>
  </si>
  <si>
    <t>Poznámka k položce:
A2.10  Ohebné flexibilní potrubí z lehkého laminátu s útlumem hluku DN 200 (složení: vnitřní perforovaná hadice, izolace ze skelných vláken tloušťky 25mm, vnější obal)</t>
  </si>
  <si>
    <t>VZT602.0006.1</t>
  </si>
  <si>
    <t>Tepelně-akustická izolace VZT potrubí minerální rohoží s povrchem AL folie, tl. 40 mm, včetně spojovacího a těsnícího materiálu, kompletní montáž</t>
  </si>
  <si>
    <t>Poznámka k položce:
A2.11</t>
  </si>
  <si>
    <t>Zařízení č. A3   Větrání hygienického zázemí (1.NP)</t>
  </si>
  <si>
    <t>VZT601.0012</t>
  </si>
  <si>
    <t>Odvodní diagonální potrubní ventilátor do kruhového potrubí Ø160 mm pro průtok vzduchu Vo=235 m3/h, dpext=170Pa; P=0,06kW, I=0,26 A/230V, hladina akustického výkonu do okolí Lw=47dB(A), včetně pružných manžet</t>
  </si>
  <si>
    <t>Poznámka k položce:
A3.1</t>
  </si>
  <si>
    <t>VZT605.0010</t>
  </si>
  <si>
    <t>Zpětná klapka do kruhového potrubí Ø 160 mm</t>
  </si>
  <si>
    <t>Poznámka k položce:
A3.2</t>
  </si>
  <si>
    <t>Poznámka k položce:
A3.3</t>
  </si>
  <si>
    <t>VZT605.0003.1</t>
  </si>
  <si>
    <t>Protidešťová žaluzie včetně sítě a montážního rámu - 450x200 mm, volná průtočná plocha min 0,05m2</t>
  </si>
  <si>
    <t>Poznámka k položce:
A3.4</t>
  </si>
  <si>
    <t>VZT605.0021.1</t>
  </si>
  <si>
    <t>Talířový ventil pro odvod vzduchu Ø100, Vo= 30-55 m3/h, vč. rámečku</t>
  </si>
  <si>
    <t>Poznámka k položce:
A3.5</t>
  </si>
  <si>
    <t>VZT605.0024</t>
  </si>
  <si>
    <t>Krycí mřížka na potrubí o rozměru 450x200 mm</t>
  </si>
  <si>
    <t>Poznámka k položce:
A3.6</t>
  </si>
  <si>
    <t>VZT605.0007</t>
  </si>
  <si>
    <t>Uzavírací klapka se servopohonem (dodávka Elektro) do čtyřhranného potrubí, rozměr 450x200, těsná s přírubami</t>
  </si>
  <si>
    <t>Poznámka k položce:
A3.7</t>
  </si>
  <si>
    <t>VZT605.0006.2</t>
  </si>
  <si>
    <t>Ruční regulační klapka kruhová jednolistá DN140</t>
  </si>
  <si>
    <t>Poznámka k položce:
A3.8</t>
  </si>
  <si>
    <t>VZT605.0006.3</t>
  </si>
  <si>
    <t>Ruční regulační klapka kruhová jednolistá DN100</t>
  </si>
  <si>
    <t>Poznámka k položce:
A3.9</t>
  </si>
  <si>
    <t>Poznámka k položce:
A3.10  Čtyřhranné VZT potrubí sk.I z ocelového pozinkovaného plechu, vodotěsné, třída těsnosti B, podle výrobních norem, včetně tvarovek (20%), typizovaných závěsů, pomocného montážního materiálu, kompletní montáže, atd.</t>
  </si>
  <si>
    <t>VZT602.0004.4</t>
  </si>
  <si>
    <t>Kruhové VZT potrubí  do průměru 200 mm</t>
  </si>
  <si>
    <t>Poznámka k položce:
A3.11  Kruhové VZT potrubí sk.I z ocelového pozinkovaného plechu, vodotěsné, provedení SPIRO, třída těsnosti B, podle výrobních norem, včetně tvarovek (20%), typizovaných závěsů, pomocného montážního materiálu, kompletní montáže, atd., do průměru 200 mm</t>
  </si>
  <si>
    <t>VZT602.0004.5</t>
  </si>
  <si>
    <t>Kruhové VZT potrubí  do průměru 140 mm</t>
  </si>
  <si>
    <t>Poznámka k položce:
A3.12  Kruhové VZT potrubí sk.I z ocelového pozinkovaného plechu, vodotěsné, provedení SPIRO, třída těsnosti B, podle výrobních norem, včetně tvarovek (70%), typizovaných závěsů, pomocného montážního materiálu, kompletní montáže, atd., do průměru 140 mm</t>
  </si>
  <si>
    <t>VZT602.0004.6</t>
  </si>
  <si>
    <t>Kruhové VZT potrubí  atd., do průměru 100 mm</t>
  </si>
  <si>
    <t>Poznámka k položce:
A3.14  Kruhové VZT potrubí sk.I z ocelového pozinkovaného plechu, vodotěsné, provedení SPIRO, třída těsnosti B, podle výrobních norem, včetně tvarovek (50%), typizovaných závěsů, pomocného montážního materiálu, kompletní montáže, atd., do průměru 100 mm</t>
  </si>
  <si>
    <t>VZT602.0005.1</t>
  </si>
  <si>
    <t>Ohebné flexibilní potrubí z lehkého laminátu s útlumem hluku DN 100 (složení: vnitřní perforovaná hadice, izolace ze skelných vláken tloušťky 25mm, vnější obal)</t>
  </si>
  <si>
    <t>Poznámka k položce:
A3.15</t>
  </si>
  <si>
    <t>Poznámka k položce:
A3.16</t>
  </si>
  <si>
    <t>VZT602.0008</t>
  </si>
  <si>
    <t>Požární izolace čtyřhranného VZT potrubí, minimální požární odolnost EI30 (oboustranně o&lt;-&gt;i typ B), tl. 60 mm, včetně spojovacího a těsnícího materiálu, kompletní montáž</t>
  </si>
  <si>
    <t>Poznámka k položce:
A3.17</t>
  </si>
  <si>
    <t>Zařízení č. A4   Větrání hygienických zázemí (2. - 4.NP)</t>
  </si>
  <si>
    <t>VZT601.0013</t>
  </si>
  <si>
    <t>Odvodní radiální ventilátor do podhledu se zpětnou klapkou pro průtok vzduchu Vo=150 m3/h, dpext=280Pa; P=0,08kW, I=0,38 A/230V, hladina akustického tlaku ve vzdálenosti 3m Lp=47dB(A)</t>
  </si>
  <si>
    <t>Poznámka k položce:
A4.1</t>
  </si>
  <si>
    <t>VZT601.0013.1</t>
  </si>
  <si>
    <t>Odvodní radiální ventilátor do podhledu se zpětnou klapkou pro průtok vzduchu Vo=50 m3/h, dpext=200Pa; P=0,05kW, I=0,24 A/230V, hladina akustického tlaku ve vzdálenosti 3m Lp=42dB(A)</t>
  </si>
  <si>
    <t>Poznámka k položce:
A4.2</t>
  </si>
  <si>
    <t>VZT605.0014</t>
  </si>
  <si>
    <t>Výfukový díl z pozinkovaného plechu kruhový Ø 200 mm, se sítem, zkosený pod úhlem 45°</t>
  </si>
  <si>
    <t>Poznámka k položce:
A4.3</t>
  </si>
  <si>
    <t>VZT605.0014.1</t>
  </si>
  <si>
    <t>Výfukový díl z pozinkovaného plechu kruhový Ø 100 mm, se sítem, zkosený pod úhlem 45°</t>
  </si>
  <si>
    <t>Poznámka k položce:
A4.4</t>
  </si>
  <si>
    <t>Poznámka k položce:
A4.5  Kruhové VZT potrubí sk.I z ocelového pozinkovaného plechu, vodotěsné, provedení SPIRO, třída těsnosti B, podle výrobních norem, včetně tvarovek (20%), typizovaných závěsů, pomocného montážního materiálu, kompletní montáže, atd., do průměru 200 mm</t>
  </si>
  <si>
    <t>Poznámka k položce:
A4.6  Kruhové VZT potrubí sk.I z ocelového pozinkovaného plechu, vodotěsné, provedení SPIRO, třída těsnosti B, podle výrobních norem, včetně tvarovek (80%), typizovaných závěsů, pomocného montážního materiálu, kompletní montáže, atd., do průměru 140 mm</t>
  </si>
  <si>
    <t>VZT602.0004.7</t>
  </si>
  <si>
    <t>Kruhové VZT potrubí  do průměru 100 mm</t>
  </si>
  <si>
    <t>Poznámka k položce:
A4.7  Kruhové VZT potrubí sk.I z ocelového pozinkovaného plechu, vodotěsné, provedení SPIRO, třída těsnosti B, podle výrobních norem, včetně tvarovek (20%), typizovaných závěsů, pomocného montážního materiálu, kompletní montáže, atd., do průměru 100 mm</t>
  </si>
  <si>
    <t>Poznámka k položce:
A4.8</t>
  </si>
  <si>
    <t>VZT602.0007.1</t>
  </si>
  <si>
    <t>Tepelně-akustická izolace VZT potrubí minerální rohoží s oplechováním z pozinkovaného plechu, tl. 40 mm, včetně spojovacího a těsnícího materiálu, kompletní montáž</t>
  </si>
  <si>
    <t>Poznámka k položce:
A4.9</t>
  </si>
  <si>
    <t>Poznámka k položce:
A4.10</t>
  </si>
  <si>
    <t>Zařízení č. A5   Příprava pro odsávací digestoř (3.NP)</t>
  </si>
  <si>
    <t>VZT605.0004</t>
  </si>
  <si>
    <t>Protidešťová žaluzie kruhová Ø 250 mm včetně sítě, volná průtočná plocha min 0,031m2</t>
  </si>
  <si>
    <t>Poznámka k položce:
A5.1</t>
  </si>
  <si>
    <t>VZT602.0004.8</t>
  </si>
  <si>
    <t>Kruhové VZT potrubí  do průměru 280 mm</t>
  </si>
  <si>
    <t>Poznámka k položce:
A5.2  Kruhové VZT potrubí sk.I z ocelového pozinkovaného plechu, vodotěsné, provedení SPIRO, třída těsnosti B, podle výrobních norem, včetně tvarovek (80%), typizovaných závěsů, pomocného montážního materiálu, kompletní montáže, atd., do průměru 280 mm</t>
  </si>
  <si>
    <t>VZT602.0004.9</t>
  </si>
  <si>
    <t>Kruhové VZT potrubí  do průměru 160 mm</t>
  </si>
  <si>
    <t>Poznámka k položce:
A5.3  Kruhové VZT potrubí sk.I z ocelového pozinkovaného plechu, vodotěsné, provedení SPIRO, třída těsnosti B, podle výrobních norem, včetně tvarovek (30%), typizovaných závěsů, pomocného montážního materiálu, kompletní montáže, atd., do průměru 160 mm</t>
  </si>
  <si>
    <t>Poznámka k položce:
A5.4</t>
  </si>
  <si>
    <t>Zařízení č. A6   Větrání WC (2.NP)</t>
  </si>
  <si>
    <t>VZT601.0013.2</t>
  </si>
  <si>
    <t>Odvodní radiální ventilátor do podhledu se zpětnou klapkou pro průtok vzduchu Vo=80 m3/h, dpext=150Pa; P=0,05kW, I=0,24 A/230V, hladina akustického tlaku ve vzdálenosti 3m Lp=42dB(A)</t>
  </si>
  <si>
    <t>Poznámka k položce:
A6.1</t>
  </si>
  <si>
    <t>VZT605.0004.1</t>
  </si>
  <si>
    <t>Protidešťová žaluzie kruhová Ø 125 mm včetně sítě, volná průtočná plocha min 0,007m2</t>
  </si>
  <si>
    <t>Poznámka k položce:
A6.2</t>
  </si>
  <si>
    <t>VZT602.0003</t>
  </si>
  <si>
    <t>Kruhové VZT potrubído průměru 140 mm</t>
  </si>
  <si>
    <t>Poznámka k položce:
A6.3  Kruhové VZT potrubí sk.I z ocelového pozinkovaného plechu, provedení SPIRO, třída těsnosti B, podle výrobních norem, včetně tvarovek, typizovaných závěsů, pomocného montážního materiálu, kompletní montáže, atd., do průměru 140 mm</t>
  </si>
  <si>
    <t>VZT602.0003.1</t>
  </si>
  <si>
    <t>Poznámka k položce:
A6.4  Kruhové VZT potrubí sk.I z ocelového pozinkovaného plechu, provedení SPIRO, třída těsnosti B, podle výrobních norem, včetně tvarovek, typizovaných závěsů, pomocného montážního materiálu, kompletní montáže, atd., do průměru 100 mm</t>
  </si>
  <si>
    <t>Poznámka k položce:
A6.5</t>
  </si>
  <si>
    <t>Zařízení č. A7A   Větrání CHÚC (1. - 4.NP)</t>
  </si>
  <si>
    <t>VZT601.0009</t>
  </si>
  <si>
    <t>Přívodní radiální ventilátor do čtyřhranného potrubí 1000x500mm pro průtok vzduchu Vp=9200 m3/h, dpext=220Pa; P=2,38kW, I=4,3 A/400V, vč. pružných manžet</t>
  </si>
  <si>
    <t>Poznámka k položce:
A7A.1</t>
  </si>
  <si>
    <t>VZT605.0011.1</t>
  </si>
  <si>
    <t>Sací díl z pozinkovaného plechu se sítem zkosený pod úhlem 45°, 1000x500</t>
  </si>
  <si>
    <t>Poznámka k položce:
A7A.2</t>
  </si>
  <si>
    <t>VZT605.0003.2</t>
  </si>
  <si>
    <t>Protidešťová žaluzie včetně sítě a montážního rámu se širokými lamelami - 2000x800 mm, volná průtočná plocha min 1,28m2</t>
  </si>
  <si>
    <t>Poznámka k položce:
A7A.3</t>
  </si>
  <si>
    <t>VZT605.0025</t>
  </si>
  <si>
    <t>Přívodní vyústka pro instalaci do čtyřhranného potrubí jednořadá - rozměr 1000x500, včetně upínacího rámečku, Vp=4600m3/h, hliníková.</t>
  </si>
  <si>
    <t>Poznámka k položce:
A7A.4</t>
  </si>
  <si>
    <t>VZT605.0024.1</t>
  </si>
  <si>
    <t>Krycí mřížka na potrubí o rozměru 2000x800 mm</t>
  </si>
  <si>
    <t>Poznámka k položce:
A7A.5</t>
  </si>
  <si>
    <t>VZT605.0007.1</t>
  </si>
  <si>
    <t>Uzavírací klapka se servopohonem (dodávka Elektro) do čtyřhranného potrubí, rozměr 2000x800, těsná s přírubami</t>
  </si>
  <si>
    <t>Poznámka k položce:
A7A.6</t>
  </si>
  <si>
    <t>VZT605.0007.2</t>
  </si>
  <si>
    <t>Uzavírací klapka se servopohonem (dodávka Elektro) do čtyřhranného potrubí, rozměr 1000x500, těsná s přírubami</t>
  </si>
  <si>
    <t>Poznámka k položce:
A7A.7</t>
  </si>
  <si>
    <t>VZT605.0026</t>
  </si>
  <si>
    <t>Sestavná konstrukce s roznášecími patkami pod VZT zařízení.</t>
  </si>
  <si>
    <t>Poznámka k položce:
A7A.8</t>
  </si>
  <si>
    <t>VZT602.0001</t>
  </si>
  <si>
    <t>Poznámka k položce:
A7A.9  Čtyřhranné VZT potrubí sk.I z ocelového pozinkovaného plechu, třída těsnosti B, podle výrobních norem, včetně tvarovek (50%), typizovaných závěsů, pomocného montážního materiálu, kompletní montáže, atd.</t>
  </si>
  <si>
    <t>Poznámka k položce:
A7A.10</t>
  </si>
  <si>
    <t>Poznámka k položce:
A7A.11</t>
  </si>
  <si>
    <t>Zařízení č. A7B   Větrání předsíně před výtahem (1.PP)</t>
  </si>
  <si>
    <t>VZT601.0011</t>
  </si>
  <si>
    <t>Přívodní diagonální potrubní ventilátor do kruhového potrubí Ø200 mm pro průtok vzduchu Vo=410 m3/h, dpext=150Pa; P=0,102kW, I=0,5 A/230V, včetně pružných manžet</t>
  </si>
  <si>
    <t>Poznámka k položce:
A7B.1</t>
  </si>
  <si>
    <t>VZT605.0011.2</t>
  </si>
  <si>
    <t>Sací díl z pozinkovaného plechu se sítem zkosený pod úhlem 45°, 200x140</t>
  </si>
  <si>
    <t>Poznámka k položce:
A7B.2</t>
  </si>
  <si>
    <t>VZT605.0003.3</t>
  </si>
  <si>
    <t>Protidešťová žaluzie včetně sítě a montážního rámu - 400x250 mm, volná průtočná plocha min 0,06m2</t>
  </si>
  <si>
    <t>Poznámka k položce:
A7B.3</t>
  </si>
  <si>
    <t>VZT605.0025.1</t>
  </si>
  <si>
    <t>Přívodní vyústka pro instalaci do čtyřhranného potrubí jednořadá - rozměr 300x200, včetně upínacího rámečku, Vp=410m3/h, hliníková.</t>
  </si>
  <si>
    <t>Poznámka k položce:
A7B.4</t>
  </si>
  <si>
    <t>VZT605.0024.2</t>
  </si>
  <si>
    <t>Krycí mřížka na potrubí o rozměru 315x200 mm</t>
  </si>
  <si>
    <t>Poznámka k položce:
A7B.5</t>
  </si>
  <si>
    <t>VZT605.0007.3</t>
  </si>
  <si>
    <t>Uzavírací klapka se servopohonem (dodávka Elektro) do čtyřhranného potrubí, rozměr 315x200, těsná s přírubami</t>
  </si>
  <si>
    <t>Poznámka k položce:
A7B.6</t>
  </si>
  <si>
    <t>VZT605.0008</t>
  </si>
  <si>
    <t>Uzavírací klapka se servopohonem (dodávka Elektro) do kruhového potrubí, Ø 200 mm</t>
  </si>
  <si>
    <t>Poznámka k položce:
A7B.7</t>
  </si>
  <si>
    <t>Poznámka k položce:
A7B.8  Čtyřhranné VZT potrubí sk.I z ocelového pozinkovaného plechu, třída těsnosti B, podle výrobních norem, včetně tvarovek (40%), typizovaných závěsů, pomocného montážního materiálu, kompletní montáže, atd.</t>
  </si>
  <si>
    <t>VZT602.0003.2</t>
  </si>
  <si>
    <t>Poznámka k položce:
A7B.9  Kruhové VZT potrubí sk.I z ocelového pozinkovaného plechu, provedení SPIRO, třída těsnosti B, podle výrobních norem, včetně tvarovek (30%), typizovaných závěsů, pomocného montážního materiálu, kompletní montáže, atd., do průměru 200 mm</t>
  </si>
  <si>
    <t>VZT602.0010</t>
  </si>
  <si>
    <t>Požární izolace čtyřhranného VZT potrubí, minimální požární odolnost EI30 (zvenku o-&gt;i typ A), tl. 60 mm, včetně spojovacího a těsnícího materiálu, kompletní montáž</t>
  </si>
  <si>
    <t>Poznámka k položce:
A7B.10</t>
  </si>
  <si>
    <t>Zařízení č. A7C   Větrání evakuačního výtahu (1.PP - 4.NP)</t>
  </si>
  <si>
    <t>VZT601.0010</t>
  </si>
  <si>
    <t>Přívodní radiální ventilátor do čtyřhranného potrubí 400x200mm pro průtok vzduchu Vp=800 m3/h, dpext=180Pa; P=0,14kW, I=0,6 A/230V, vč. pružných manžet</t>
  </si>
  <si>
    <t>Poznámka k položce:
A7C.1</t>
  </si>
  <si>
    <t>VZT605.0011.3</t>
  </si>
  <si>
    <t>Sací díl z pozinkovaného plechu se sítem zkosený pod úhlem 45°, 250x200</t>
  </si>
  <si>
    <t>Poznámka k položce:
A7C.2</t>
  </si>
  <si>
    <t>VZT605.0003.4</t>
  </si>
  <si>
    <t>Protidešťová žaluzie včetně sítě a montážního rámu - 500x280 mm, volná průtočná plocha min 0,09m2</t>
  </si>
  <si>
    <t>Poznámka k položce:
A7C.3</t>
  </si>
  <si>
    <t>VZT605.0024.3</t>
  </si>
  <si>
    <t>Krycí mřížka na potrubí o rozměru 160x400 mm</t>
  </si>
  <si>
    <t>Poznámka k položce:
A7C.4</t>
  </si>
  <si>
    <t>VZT605.0024.4</t>
  </si>
  <si>
    <t>Krycí mřížka na potrubí o rozměru 500x280 mm</t>
  </si>
  <si>
    <t>Poznámka k položce:
A7C.5</t>
  </si>
  <si>
    <t>VZT605.0007.4</t>
  </si>
  <si>
    <t>Uzavírací klapka se servopohonem (dodávka Elektro) do čtyřhranného potrubí, rozměr 500x280, těsná s přírubami</t>
  </si>
  <si>
    <t>Poznámka k položce:
A7C.6</t>
  </si>
  <si>
    <t>VZT605.0007.5</t>
  </si>
  <si>
    <t>Uzavírací klapka se servopohonem (dodávka Elektro) do čtyřhranného potrubí, rozměr 400x200, těsná s přírubami</t>
  </si>
  <si>
    <t>Poznámka k položce:
A7C.7</t>
  </si>
  <si>
    <t>VZT605.0009</t>
  </si>
  <si>
    <t>Přetlaková klapka mechanická 500x280 mm, otevírací tlak 10 Pa, potrubní provedení, Vo=800 m3/h</t>
  </si>
  <si>
    <t>Poznámka k položce:
A7C.8</t>
  </si>
  <si>
    <t>Poznámka k položce:
A7C.9  Čtyřhranné VZT potrubí sk.I z ocelového pozinkovaného plechu, třída těsnosti B, podle výrobních norem, včetně tvarovek (50%), typizovaných závěsů, pomocného montážního materiálu, kompletní montáže, atd.</t>
  </si>
  <si>
    <t>Poznámka k položce:
A7C.10</t>
  </si>
  <si>
    <t>Poznámka k položce:
A7C.11</t>
  </si>
  <si>
    <t>D11</t>
  </si>
  <si>
    <t>Zařízení č. A8   Větrání skladů (1.PP)</t>
  </si>
  <si>
    <t>VZT601.0006</t>
  </si>
  <si>
    <t>Kompaktní větrací jednotka</t>
  </si>
  <si>
    <t>Poznámka k položce:
A8.1  Kompaktní větrací jednotka pro přívod a odtah vzduchu ve vnitřním horizontálním podlahovém provedení se systémem ZZT (protiproudý deskový rekuperační výměník s účinností 90%), včetně průžných manžet. Vp=420 m3/hod, Vo=420 m3/hod, dpextp=150 Pa, dpexto=150 Pa, Pp=0,18 kW, Ip=0,8 A / 230V, Po=0,13 kW,  Io=0,6 A / 230V, Zima: te=-18°C, tp= +10°C, elektrický ohřívač, Qtop = 2,0 kW (8,7 A), celková hmotnost 125kg, rozměr 758/364/1698mm (š/v/d). Akustický výkon do okolí na opláštění Lwa = 51 db(A). Na přívodu v sestavě uzavírací klapka se servopohonem, filtr F7, deskový rekuperační výměník, elektrický ohřívač, přívodní ventilátor s EC motorem. Na odvodu v sestavě uzavírací klapka se servopohonem, filtr M5, deskový rekuperační výměník, odvodní ventilátor s EC motorem. Vč. autonomní regulace. Vč. sifonu podtl. s uzávěrem. Vč. autorizovaného zprovoznění. Umístění: Strojovna VZT 1.PP</t>
  </si>
  <si>
    <t>VZT605.0002.1</t>
  </si>
  <si>
    <t>Tlumič hluku do kruhového potrubí DN 200 L=600mm vybavený gumovým těsněním, celkový útlum 21dB</t>
  </si>
  <si>
    <t>Poznámka k položce:
A8.2</t>
  </si>
  <si>
    <t>VZT605.0003.5</t>
  </si>
  <si>
    <t>Protidešťová žaluzie včetně sítě a montážního rámu - 800x250 mm, volná průtočná plocha min 0,13m2</t>
  </si>
  <si>
    <t>Poznámka k položce:
A8.3</t>
  </si>
  <si>
    <t>VZT605.0015.1</t>
  </si>
  <si>
    <t>Přívodní vyústka pro instalaci do kruhového potrubí dvouřadá s regulací průtoku R1- rozměr 425x75 mm, Vp=120m3/h, s nastavitelnými lamelami</t>
  </si>
  <si>
    <t>Poznámka k položce:
A8.4</t>
  </si>
  <si>
    <t>VZT605.0015.2</t>
  </si>
  <si>
    <t>Přívodní vyústka pro instalaci do kruhového potrubí dvouřadá s regulací průtoku R1- rozměr 325x75 mm, Vp=90m3/h, s nastavitelnými lamelami</t>
  </si>
  <si>
    <t>Poznámka k položce:
A8.5</t>
  </si>
  <si>
    <t>VZT605.0015.3</t>
  </si>
  <si>
    <t>Přívodní vyústka pro instalaci do kruhového potrubí dvouřadá s regulací průtoku R1- rozměr 325x75 mm, Vp=30 až 50m3/h, s nastavitelnými lamelami</t>
  </si>
  <si>
    <t>Poznámka k položce:
A8.6</t>
  </si>
  <si>
    <t>VZT605.0017.3</t>
  </si>
  <si>
    <t>Přívodní vyústka pro instalaci do čtyřhranného potrubí dvouřadá s regulací průtoku R1 - rozměr 200x100, včetně upínacího rámečku, Vp=50m3/h, hliníková s nastavitelnými lamelami.</t>
  </si>
  <si>
    <t>Poznámka k položce:
A8.7</t>
  </si>
  <si>
    <t>VZT605.0016</t>
  </si>
  <si>
    <t>Odvodní vyústka pro instalaci do kruhového potrubí jednořadá s regulací průtoku R1- rozměr 425x75 mm, Vp=120m3/h, s nastavitelnými lamelami</t>
  </si>
  <si>
    <t>Poznámka k položce:
A8.8</t>
  </si>
  <si>
    <t>VZT605.0016.1</t>
  </si>
  <si>
    <t>Odvodní vyústka pro instalaci do kruhového potrubí jednořadá s regulací průtoku R1- rozměr 325x75 mm, Vp=90m3/h, s nastavitelnými lamelami</t>
  </si>
  <si>
    <t>Poznámka k položce:
A8.9</t>
  </si>
  <si>
    <t>VZT605.0016.2</t>
  </si>
  <si>
    <t>Odvodní vyústka pro instalaci do kruhového potrubí jednořadá s regulací průtoku R1- rozměr 325x75 mm, Vp=30 až 50m3/h, s nastavitelnými lamelami</t>
  </si>
  <si>
    <t>Poznámka k položce:
A8.10</t>
  </si>
  <si>
    <t>VZT605.0018.4</t>
  </si>
  <si>
    <t>Odvodní vyústka pro instalaci do čtyřhranného potrubí jednořadá s regulací průtoku R1 - rozměr 200x100, včetně upínacího rámečku, Vp=50m3/h, hliníková s nastavitelnými lamelami.</t>
  </si>
  <si>
    <t>Poznámka k položce:
A8.11</t>
  </si>
  <si>
    <t>Poznámka k položce:
A8.12</t>
  </si>
  <si>
    <t>VZT605.0006.4</t>
  </si>
  <si>
    <t>Ruční regulační klapka kruhová jednolistá DN150</t>
  </si>
  <si>
    <t>Poznámka k položce:
A8.13</t>
  </si>
  <si>
    <t>VZT602.0001.1</t>
  </si>
  <si>
    <t>Čtyřhranné VZT potrubí sk.I z ocelového pozinkovaného plechu, třída těsnosti B, podle výrobních norem, včetně tvarovek (100%), typizovaných závěsů, pomocného montážního materiálu, kompletní montáže, atd.</t>
  </si>
  <si>
    <t>Poznámka k položce:
A8.14</t>
  </si>
  <si>
    <t>VZT602.0003.3</t>
  </si>
  <si>
    <t>Poznámka k položce:
A8.15  Kruhové VZT potrubí sk.I z ocelového pozinkovaného plechu, provedení SPIRO, třída těsnosti B, podle výrobních norem, včetně tvarovek (20%), typizovaných závěsů, pomocného montážního materiálu, kompletní montáže, atd., do průměru 200 mm</t>
  </si>
  <si>
    <t>VZT602.0003.4</t>
  </si>
  <si>
    <t>Kruhové VZT potrub do průměru 140 mm</t>
  </si>
  <si>
    <t>Poznámka k položce:
A8.16  Kruhové VZT potrubí sk.I z ocelového pozinkovaného plechu, provedení SPIRO, třída těsnosti B, podle výrobních norem, včetně tvarovek (10%), typizovaných závěsů, pomocného montážního materiálu, kompletní montáže, atd., do průměru 140 mm</t>
  </si>
  <si>
    <t>Poznámka k položce:
A8.17  Kruhové VZT potrubí sk.I z ocelového pozinkovaného plechu, provedení SPIRO, třída těsnosti B, podle výrobních norem, včetně tvarovek (10%), typizovaných závěsů, pomocného montážního materiálu, kompletní montáže, atd., do průměru 100 mm</t>
  </si>
  <si>
    <t>Poznámka k položce:
A8.18</t>
  </si>
  <si>
    <t>D12</t>
  </si>
  <si>
    <t>Zařízení č. A9   Větrání botárny (1.PP)</t>
  </si>
  <si>
    <t>VZT601.0004</t>
  </si>
  <si>
    <t>Poznámka k položce:
A9.1  Kompaktní větrací jednotka pro přívod a odtah vzduchu ve vnitřním horizontálním podlahovém provedení se systémem ZZT (protiproudý deskový rekuperační výměník s účinností 87%), včetně průžných manžet. Vp=750 m3/hod, Vo=800 m3/hod, dpextp=150 Pa, dpexto=150 Pa, Pp=0,33 kW, Ip=1,4 A / 230V, Po=0,24 kW,  Io=1,0 A / 230V, Zima: te=-18°C, tp= +15°C, vodní ohřívač (90/70°C), Qtop = 9,63 kW, celková hmotnost 166kg, rozměr 992/364/1934mm (š/v/d). Akustický výkon do okolí na opláštění Lwa = 60 db(A). Na přívodu v sestavě uzavírací klapka se servopohonem, filtr F7, deskový rekuperační výměník, vodní ohřívač, přívodní ventilátor s EC motorem. Na odvodu v sestavě uzavírací klapka se servopohonem, filtr M5, deskový rekuperační výměník, odvodní ventilátor s EC motorem. Vč. autonomní regulace. Vč. sifonu podtl. s uzávěrem a směšovacího uzlu. Vč. autorizovaného zprovoznění. Umístění: Strojovna VZT 1.PP</t>
  </si>
  <si>
    <t>VZT605.0002.2</t>
  </si>
  <si>
    <t>Tlumič hluku do kruhového potrubí DN 250 L=600mm vybavený gumovým těsněním, celkový útlum 19dB</t>
  </si>
  <si>
    <t>Poznámka k položce:
A9.2</t>
  </si>
  <si>
    <t>VZT605.0015.4</t>
  </si>
  <si>
    <t>Přívodní vyústka pro instalaci do kruhového potrubí dvouřadá s regulací průtoku R1- rozměr 1000x100 mm, Vp=375m3/h, s nastavitelnými lamelami</t>
  </si>
  <si>
    <t>Poznámka k položce:
A9.3</t>
  </si>
  <si>
    <t>VZT605.0016.3</t>
  </si>
  <si>
    <t>Odvodní vyústka pro instalaci do kruhového potrubí jednořadá s regulací průtoku R1- rozměr 400x100 mm, Vp=200m3/h, s nastavitelnými lamelami</t>
  </si>
  <si>
    <t>Poznámka k položce:
A9.4</t>
  </si>
  <si>
    <t>VZT602.0003.5</t>
  </si>
  <si>
    <t>Kruhové VZT potrubí sk.I z ocelového pozinkovaného plechu, provedení SPIRO, třída těsnosti B, podle výrobních norem, včetně tvarovek (20%), typizovaných závěsů, pomocného montážního materiálu, kompletní montáže, atd., do průměru 280 mm</t>
  </si>
  <si>
    <t>Poznámka k položce:
A9.5</t>
  </si>
  <si>
    <t>Poznámka k položce:
A9.6</t>
  </si>
  <si>
    <t>D13</t>
  </si>
  <si>
    <t>Zařízení č. A10   Větrání výměníkové stanice (1.PP)</t>
  </si>
  <si>
    <t>VZT601.0012.1</t>
  </si>
  <si>
    <t>Odvodní diagonální potrubní ventilátor do kruhového potrubí Ø100 mm pro průtok vzduchu Vo=50 m3/h, dpext=110Pa; P=0,03kW, I=0,12 A/230V, hladina akustického výkonu do okolí Lw=46dB(A), včetně pružných manžet</t>
  </si>
  <si>
    <t>Poznámka k položce:
A10.1</t>
  </si>
  <si>
    <t>VZT605.0010.1</t>
  </si>
  <si>
    <t>Zpětná klapka do kruhového potrubí Ø 100 mm</t>
  </si>
  <si>
    <t>Poznámka k položce:
A10.2</t>
  </si>
  <si>
    <t>VZT605.0003.6</t>
  </si>
  <si>
    <t>Protidešťová žaluzie včetně sítě a montážního rámu - 250x250 mm, volná průtočná plocha min 0,04m2</t>
  </si>
  <si>
    <t>Poznámka k položce:
A10.3</t>
  </si>
  <si>
    <t>VZT605.0023</t>
  </si>
  <si>
    <t>Krycí mřížka na potrubí  Ø 100 mm</t>
  </si>
  <si>
    <t>Poznámka k položce:
A10.4</t>
  </si>
  <si>
    <t>VZT602.0001.2</t>
  </si>
  <si>
    <t>Čtyřhranné VZT potrubí sk.I z ocelového pozinkovaného plechu, třída těsnosti B, podle výrobních norem, včetně tvarovek, typizovaných závěsů, pomocného montážního materiálu, kompletní montáže, atd.</t>
  </si>
  <si>
    <t>Poznámka k položce:
A10.5</t>
  </si>
  <si>
    <t>Poznámka k položce:
A10.6</t>
  </si>
  <si>
    <t>D14</t>
  </si>
  <si>
    <t>Vzduchotechnika - Stavební objekt SO-01B</t>
  </si>
  <si>
    <t>D15</t>
  </si>
  <si>
    <t>Zařízení č. B1   Větrání skladů (2.NP a 3.NP)</t>
  </si>
  <si>
    <t>VZT601.0013.3</t>
  </si>
  <si>
    <t>Odvodní radiální ventilátor do podhledu se zpětnou klapkou pro průtok vzduchu Vo=100 m3/h, dpext=160Pa; P=0,05kW, I=0,24 A/230V, hladina akustického tlaku ve vzdálenosti 3m Lp=42dB(A)</t>
  </si>
  <si>
    <t>Poznámka k položce:
B1.1</t>
  </si>
  <si>
    <t>Poznámka k položce:
B1.2</t>
  </si>
  <si>
    <t>Poznámka k položce:
B1.3</t>
  </si>
  <si>
    <t>Poznámka k položce:
B1.4  Kruhové VZT potrubí sk.I z ocelového pozinkovaného plechu, provedení SPIRO, třída těsnosti B, podle výrobních norem, včetně tvarovek (50%), typizovaných závěsů, pomocného montážního materiálu, kompletní montáže, atd., do průměru 140 mm</t>
  </si>
  <si>
    <t>Poznámka k položce:
B1.5  Kruhové VZT potrubí sk.I z ocelového pozinkovaného plechu, provedení SPIRO, třída těsnosti B, podle výrobních norem, včetně tvarovek (10%), typizovaných závěsů, pomocného montážního materiálu, kompletní montáže, atd., do průměru 100 mm</t>
  </si>
  <si>
    <t>VZT602.0005.2</t>
  </si>
  <si>
    <t>Ohebné flexibilní potrubí z lehkého laminátu</t>
  </si>
  <si>
    <t>Poznámka k položce:
B1.6  Ohebné flexibilní potrubí z lehkého laminátu s útlumem hluku DN 100 (složení: vnitřní perforovaná hadice, izolace ze skelných vláken tloušťky 25mm, vnější obal)</t>
  </si>
  <si>
    <t>Poznámka k položce:
B1.7</t>
  </si>
  <si>
    <t>Poznámka k položce:
B1.8</t>
  </si>
  <si>
    <t>D16</t>
  </si>
  <si>
    <t>Zařízení č. B2   Větrání úklidové místnosti (2.NP)</t>
  </si>
  <si>
    <t>Poznámka k položce:
B2.1</t>
  </si>
  <si>
    <t>Poznámka k položce:
B2.2</t>
  </si>
  <si>
    <t>VZT602.0003.6</t>
  </si>
  <si>
    <t>Kruhové VZT potrubí do průměru 140 mm</t>
  </si>
  <si>
    <t>Poznámka k položce:
B2.3  Kruhové VZT potrubí sk.I z ocelového pozinkovaného plechu, provedení SPIRO, třída těsnosti B, podle výrobních norem, včetně tvarovek (50%), typizovaných závěsů, pomocného montážního materiálu, kompletní montáže, atd., do průměru 140 mm</t>
  </si>
  <si>
    <t>VZT602.0003.7</t>
  </si>
  <si>
    <t>Kruhové VZT potrubído průměru 100 mm</t>
  </si>
  <si>
    <t>Poznámka k položce:
B2.4  Kruhové VZT potrubí sk.I z ocelového pozinkovaného plechu, provedení SPIRO, třída těsnosti B, podle výrobních norem, včetně tvarovek (0%), typizovaných závěsů, pomocného montážního materiálu, kompletní montáže, atd., do průměru 100 mm</t>
  </si>
  <si>
    <t>Poznámka k položce:
B2.5  Ohebné flexibilní potrubí z lehkého laminátu s útlumem hluku DN 100 (složení: vnitřní perforovaná hadice, izolace ze skelných vláken tloušťky 25mm, vnější obal)</t>
  </si>
  <si>
    <t>Poznámka k položce:
B2.6</t>
  </si>
  <si>
    <t>D17</t>
  </si>
  <si>
    <t>Zařízení č. B3   Větrání hygienického zázemí pokojů (3.NP)</t>
  </si>
  <si>
    <t>Poznámka k položce:
B3.1</t>
  </si>
  <si>
    <t>Poznámka k položce:
B3.2</t>
  </si>
  <si>
    <t>Poznámka k položce:
B3.3  Kruhové VZT potrubí sk.I z ocelového pozinkovaného plechu, vodotěsné, provedení SPIRO, třída těsnosti B, podle výrobních norem, včetně tvarovek (10%), typizovaných závěsů, pomocného montážního materiálu, kompletní montáže, atd., do průměru 100 mm</t>
  </si>
  <si>
    <t>Poznámka k položce:
B3.4  Ohebné flexibilní potrubí z lehkého laminátu s útlumem hluku DN 100 (složení: vnitřní perforovaná hadice, izolace ze skelných vláken tloušťky 25mm, vnější obal)</t>
  </si>
  <si>
    <t>Poznámka k položce:
B3.5</t>
  </si>
  <si>
    <t>Poznámka k položce:
B3.6</t>
  </si>
  <si>
    <t>D18</t>
  </si>
  <si>
    <t>Zařízení č. B4   Příprava pro odsávací digestoře (2.NP a 3.NP)</t>
  </si>
  <si>
    <t>Poznámka k položce:
B4.1</t>
  </si>
  <si>
    <t>VZT605.0014.2</t>
  </si>
  <si>
    <t>Výfukový díl z pozinkovaného plechu kruhový Ø 150 mm, se sítem, zkosený pod úhlem 45°</t>
  </si>
  <si>
    <t>Poznámka k položce:
B4.2</t>
  </si>
  <si>
    <t>VZT602.0004.10</t>
  </si>
  <si>
    <t>Kruhové VZT potrubí do průměru 280 mm</t>
  </si>
  <si>
    <t>Poznámka k položce:
B4.3  Kruhové VZT potrubí sk.I z ocelového pozinkovaného plechu, vodotěsné, provedení SPIRO, třída těsnosti B, podle výrobních norem, včetně tvarovek (70%), typizovaných závěsů, pomocného montážního materiálu, kompletní montáže, atd., do průměru 280 mm</t>
  </si>
  <si>
    <t>Poznámka k položce:
B4.4  Kruhové VZT potrubí sk.I z ocelového pozinkovaného plechu, vodotěsné, provedení SPIRO, třída těsnosti B, podle výrobních norem, včetně tvarovek (20%), typizovaných závěsů, pomocného montážního materiálu, kompletní montáže, atd., do průměru 200 mm</t>
  </si>
  <si>
    <t>Poznámka k položce:
B4.5</t>
  </si>
  <si>
    <t>Poznámka k položce:
B4.6</t>
  </si>
  <si>
    <t>D19</t>
  </si>
  <si>
    <t>Zařízení č. B5   Chlazení serveru (3.NP)</t>
  </si>
  <si>
    <t>VZT601.0017</t>
  </si>
  <si>
    <t>Venkovní kondenzační jednotka systému SPLIT. Chladicí výkon 3,5 kW, Pe = 1,6 kW / 230V. Chladivo R32.</t>
  </si>
  <si>
    <t>Poznámka k položce:
B5.1</t>
  </si>
  <si>
    <t>VZT601.0018</t>
  </si>
  <si>
    <t>Vnitřní nástěnná jednotka systému SPLIT vč. infra ovladače. Chladicí výkon 3,5 kW. Chladivo R32.</t>
  </si>
  <si>
    <t>Poznámka k položce:
B5.2</t>
  </si>
  <si>
    <t>VZT602.0011</t>
  </si>
  <si>
    <t>Trasa propojovacího měděného potrubí včetně parotěsné izolace, náplně chladiva R32, montážního a spojovacího materiálu, propojovacího komunikačního kabelu.</t>
  </si>
  <si>
    <t>Poznámka k položce:
B5.3</t>
  </si>
  <si>
    <t>VZT605.0027</t>
  </si>
  <si>
    <t>Systémová konzola pro uchycení kondenzační SPLIT jednotky na fasádu.</t>
  </si>
  <si>
    <t>Poznámka k položce:
B5.4</t>
  </si>
  <si>
    <t>01-007 - Silnoproudé rozvody</t>
  </si>
  <si>
    <t>D1 - 310. Elektroinstalační úložný materiál</t>
  </si>
  <si>
    <t>D2 - 320. Kabely a vodiče</t>
  </si>
  <si>
    <t>D3 - 330. Rozváděče a instalační přístroje</t>
  </si>
  <si>
    <t>D4 - 340. Domovní elektroinstalační materiál</t>
  </si>
  <si>
    <t>D5 - 350. Svítidla a osvětlovací zařízení</t>
  </si>
  <si>
    <t>D6 - 390. Náhradní zdroje</t>
  </si>
  <si>
    <t>D7 - Montáže, zkoušky a revize</t>
  </si>
  <si>
    <t>D8 - Zemní a pomocné stavební práce</t>
  </si>
  <si>
    <t>310. Elektroinstalační úložný materiál</t>
  </si>
  <si>
    <t>741 11-2063</t>
  </si>
  <si>
    <t>Přístrojová krabice, pro přístroje s roztečí 71mm, čtvercový tvar - kód EL311.001 dle knihy specifikací</t>
  </si>
  <si>
    <t>ÚRS 2021/1</t>
  </si>
  <si>
    <t>741 11-2101</t>
  </si>
  <si>
    <t>Krabice odbočná s víčkem a svorkovnicí Ø73,5mm, hloubka 43mm - kód EL311.030 dle knihy specifikací</t>
  </si>
  <si>
    <t>741 11-2111</t>
  </si>
  <si>
    <t>Krabice odbočná s průchodkami 95x95mm, hloubka 50mm, IP54 - kód EL311.050 dle knihy specifikací</t>
  </si>
  <si>
    <t>741 11-2022</t>
  </si>
  <si>
    <t>Krabice odbočná s víčkem 150x150mm, hloubka 73mm - kód EL311.022 dle knihy specifikací</t>
  </si>
  <si>
    <t>741 11-2111.1</t>
  </si>
  <si>
    <t>Krabice požárně odolná, keramická sv., se zachováním funkčnosti při požáru, 101x101mm, hloubka 62mm - kód EL311.101 dle knihy specifikací</t>
  </si>
  <si>
    <t>741 11-0061</t>
  </si>
  <si>
    <t>Trubka elektroinstalační, ohebná, PVC, se střední mechanickou odolností 750N, vnější Ø16mm -  kód EL312.002 dle knihy specifikací</t>
  </si>
  <si>
    <t>741 11-0062</t>
  </si>
  <si>
    <t>Trubka elektroinstalační, ohebná, PVC, se střední mechanickou odolností 750N, vnější Ø25mm -  kód EL312.002 dle knihy specifikací</t>
  </si>
  <si>
    <t>741 11-0063</t>
  </si>
  <si>
    <t>Trubka elektroinstalační, ohebná, PVC, se střední mechanickou odolností 750N, vnější Ø40mm -  kód EL312.004 dle knihy specifikací</t>
  </si>
  <si>
    <t>741 11-0301</t>
  </si>
  <si>
    <t>Trubka elektroinstalační, tuhá hrdlovaná PVC, mech. odolnost 320N, Ø25, délka 3m -  kód EL312.012 dle knihy specifikací</t>
  </si>
  <si>
    <t>742 11-1001</t>
  </si>
  <si>
    <t>Kabelová příchytka s funkční odolností při požáru. Pro upínací rozsah kabelů 5-6mm -  kód EL.314.201.003 dle knihy specifikací</t>
  </si>
  <si>
    <t>320. Kabely a vodiče</t>
  </si>
  <si>
    <t>741 12-0001</t>
  </si>
  <si>
    <t>Vodič instalační CY 6 zel/žl, pod omítku</t>
  </si>
  <si>
    <t>741 12-0005</t>
  </si>
  <si>
    <t>Vodič instalační CY 25 zel/žl, pod omítku</t>
  </si>
  <si>
    <t>741 12-2011</t>
  </si>
  <si>
    <t>Kabel instalační, izolace PVC, CYKY-O 2x1,5, pod omítku</t>
  </si>
  <si>
    <t>741 12-2015</t>
  </si>
  <si>
    <t>Kabel instalační, izolace PVC, CYKY-O 3x1,5, pod omítku</t>
  </si>
  <si>
    <t>741 12-2015.1</t>
  </si>
  <si>
    <t>Kabel instalační, izolace PVC, CYKY-J 3x1,5, pod omítku</t>
  </si>
  <si>
    <t>741 12-2016</t>
  </si>
  <si>
    <t>Kabel instalační, izolace PVC, CYKY-J 3x2,5, pod omítku</t>
  </si>
  <si>
    <t>741 12-2021</t>
  </si>
  <si>
    <t>Kabel instalační, izolace PVC, CYKY-J 4x1,5, pod omítku</t>
  </si>
  <si>
    <t>741 12-2031</t>
  </si>
  <si>
    <t>Kabel instalační, izolace PVC, CYKY-J 5x1,5, pod omítku</t>
  </si>
  <si>
    <t>741 12-2031.1</t>
  </si>
  <si>
    <t>Kabel instalační, izolace PVC, CYKY-J 5x2,5, pod omítku</t>
  </si>
  <si>
    <t>741 12-2041</t>
  </si>
  <si>
    <t>Kabel instalační, izolace PVC, CYKY-J 7x2,5, pod omítku</t>
  </si>
  <si>
    <t>741 12-2032</t>
  </si>
  <si>
    <t>Kabel instalační, izolace PVC, CYKY-J 5x4, pod omítku</t>
  </si>
  <si>
    <t>741 12-2032.1</t>
  </si>
  <si>
    <t>Kabel instalační, izolace PVC, CYKY-J 5x6, pod omítku</t>
  </si>
  <si>
    <t>741 12-2033</t>
  </si>
  <si>
    <t>Kabel instalační, izolace PVC, 1-CYKY-J 5x10, pod omítku</t>
  </si>
  <si>
    <t>741 12-2632</t>
  </si>
  <si>
    <t>Kabel instalační, izolace PVC, 1-CYKY-J 3x70+50, pevně</t>
  </si>
  <si>
    <t>741 12-3318</t>
  </si>
  <si>
    <t>Kabel instalační, izolace PVC, 1-AYKY-J 3x150+70, pevně</t>
  </si>
  <si>
    <t>741 12-2611</t>
  </si>
  <si>
    <t>Kabel se zachováním funkční integrity P60-R, 1-CXKH-V-O 2x1,5, pevně</t>
  </si>
  <si>
    <t>741 12-2611.1</t>
  </si>
  <si>
    <t>Kabel se zachováním funkční integrity P60-R, 1-CXKH-V-O 3x1,5, pevně</t>
  </si>
  <si>
    <t>741 12-2611.2</t>
  </si>
  <si>
    <t>Kabel se zachováním funkční integrity P60-R, 1-CXKH-V-J 3x1,5, pevně</t>
  </si>
  <si>
    <t>741 12-2611.3</t>
  </si>
  <si>
    <t>Kabel se zachováním funkční integrity P60-R, 1-CXKH-V-J 3x2,5, pevně</t>
  </si>
  <si>
    <t>741 12-2641</t>
  </si>
  <si>
    <t>Kabel se zachováním funkční integrity P60-R, 1-CXKH-V-O 5x1,5, pevně</t>
  </si>
  <si>
    <t>741 12-2641.1</t>
  </si>
  <si>
    <t>Kabel se zachováním funkční integrity P60-R, 1-CXKH-V-J 4x1,5, pevně</t>
  </si>
  <si>
    <t>741 12-2641.2</t>
  </si>
  <si>
    <t>Kabel se zachováním funkční integrity P60-R, 1-CXKH-V-J 5x1,5, pevně</t>
  </si>
  <si>
    <t>741 12-2643</t>
  </si>
  <si>
    <t>Kabel se zachováním funkční integrity P60-R, 1-CXKH-V-J 5x10, pevně</t>
  </si>
  <si>
    <t>741 12-1001</t>
  </si>
  <si>
    <t>Kabel sdělovací JYTY-O 2x1, pevně</t>
  </si>
  <si>
    <t>741 12-1001.1</t>
  </si>
  <si>
    <t>Kabel datový UTP Cat 5e, zatažení</t>
  </si>
  <si>
    <t>741 12-4603</t>
  </si>
  <si>
    <t>Samoregulační topný kabel 30W/m</t>
  </si>
  <si>
    <t>741 12-4683</t>
  </si>
  <si>
    <t>Přechodové spojky topného kabelu</t>
  </si>
  <si>
    <t>741 12-0501</t>
  </si>
  <si>
    <t>Šňůra pryžová, H05RR-F 3Gx1,5, volně</t>
  </si>
  <si>
    <t>741 12-0501.1</t>
  </si>
  <si>
    <t>Šňůra pryžová, H05RR-F 3Gx2,5, volně</t>
  </si>
  <si>
    <t>741 12-0501.2</t>
  </si>
  <si>
    <t>Šňůra pryžová, H05RR-F 5Gx1,5, volně</t>
  </si>
  <si>
    <t>741 12-0501.3</t>
  </si>
  <si>
    <t>Šňůra pryžová, H05RR-F 5Gx2,5, volně</t>
  </si>
  <si>
    <t>741 12-0501.4</t>
  </si>
  <si>
    <t>Šňůra pryžová, H05RR-F 5Gx4, volně</t>
  </si>
  <si>
    <t>741 12-0501.5</t>
  </si>
  <si>
    <t>Šňůra pryžová, H05RR-F 5Gx6, volně</t>
  </si>
  <si>
    <t>741 13-0001</t>
  </si>
  <si>
    <t>Ukončení vodičů izolovaných s označením a zapojením v rozvaděči, průřezu žíly do 2,5 mm2</t>
  </si>
  <si>
    <t>741 13-0004</t>
  </si>
  <si>
    <t>Ukončení vodičů izolovaných s označením a zapojením v rozvaděči, průřezu žíly do 6 mm2</t>
  </si>
  <si>
    <t>741 13-0005</t>
  </si>
  <si>
    <t>Ukončení vodičů izolovaných s označením a zapojením v rozvaděči, průřezu žíly do 10 mm2</t>
  </si>
  <si>
    <t>741 13-0007</t>
  </si>
  <si>
    <t>Ukončení vodičů izolovaných s označením a zapojením v rozvaděči, průřezu žíly do 25 mm2</t>
  </si>
  <si>
    <t>741 13-0012</t>
  </si>
  <si>
    <t>Ukončení vodičů izolovaných s označením a zapojením v rozvaděči, průřezu žíly do 70 mm2</t>
  </si>
  <si>
    <t>741 13-0015</t>
  </si>
  <si>
    <t>Ukončení vodičů izolovaných s označením a zapojením v rozvaděči, průřezu žíly do 150 mm2</t>
  </si>
  <si>
    <t>741 13-0144</t>
  </si>
  <si>
    <t>Ukončení šňůr se zapojením 5x0,5 - 4mm2</t>
  </si>
  <si>
    <t>741 13-0145</t>
  </si>
  <si>
    <t>Ukončení šňůr se zapojením 5x6mm2</t>
  </si>
  <si>
    <t>741 41-0041</t>
  </si>
  <si>
    <t>Zemnící drát pozinkovaný FeZn Ø10, v zemi</t>
  </si>
  <si>
    <t>Pol3</t>
  </si>
  <si>
    <t>Pásek uzemňovací Cu - 10m, 0,3x15mm</t>
  </si>
  <si>
    <t>Průměrná tržní cena v roce 2021</t>
  </si>
  <si>
    <t>741 42-0031</t>
  </si>
  <si>
    <t>Zemnící svorka ZSA 16, pro zemnící pásek</t>
  </si>
  <si>
    <t>330. Rozváděče a instalační přístroje</t>
  </si>
  <si>
    <t>741 21-0002</t>
  </si>
  <si>
    <t>Rozvodnice oceloplastová, 56 modulů, 4x14, pod omítku, barva bílá, 63A - kód EL331.015 dle knihy specifikací</t>
  </si>
  <si>
    <t>741 21-0002.1</t>
  </si>
  <si>
    <t>Rozvodnice oceloplechová, 72 modulů, 3x24, zapuštěná, barva bílá, 125A - kód EL331.052 - dle knihy specifikací</t>
  </si>
  <si>
    <t>741 21-0201</t>
  </si>
  <si>
    <t>Rozvaděčová skříň, oceloplechová, 600x1800x300, včetně krytů, lišt, příslušenství - kód EL331.101 dle knihy specifikací</t>
  </si>
  <si>
    <t>741 21-0201.1</t>
  </si>
  <si>
    <t>Rozvaděčová skříň, oceloplechová, 600x1800x400, včetně krytů, lišt, příslušenství - kód EL331.108 dle knihy specifikací</t>
  </si>
  <si>
    <t>741 21-0201.2</t>
  </si>
  <si>
    <t>Rozvodnice s požární odolností, EI60, nástěnná, 660x790x300, příslušenství - kód EL331.201 dle knihy specifikací</t>
  </si>
  <si>
    <t>741 21-0002.2</t>
  </si>
  <si>
    <t>Univerzální skříň meření USM, standard ČEZ, do výklenku</t>
  </si>
  <si>
    <t>741 31-2501</t>
  </si>
  <si>
    <t>Pojistkový odpínač, poj. vložka 10x38, 32A, 1-pól - kód EL332.054 dle knihy specifikací</t>
  </si>
  <si>
    <t>741 31-2501.1</t>
  </si>
  <si>
    <t>Pojistkový odpínač, poj. vložka 10x38, 32A, 3-pól - kód EL332.055 dle knihy specifikací</t>
  </si>
  <si>
    <t>741 31-2501.2</t>
  </si>
  <si>
    <t>Pojistkový odpínač, poj. vložka 22x58, 125A, 3-pól - kód EL332.057 dle knihy specifikací</t>
  </si>
  <si>
    <t>741 32-0041</t>
  </si>
  <si>
    <t>Válcová pojistka 10x38 gG 6A</t>
  </si>
  <si>
    <t>741 32-0041.1</t>
  </si>
  <si>
    <t>Válcová pojistka 10x38 gG 16A</t>
  </si>
  <si>
    <t>741 32-0041.2</t>
  </si>
  <si>
    <t>Válcová pojistka 10x38 gG 25A</t>
  </si>
  <si>
    <t>741 32-0041.3</t>
  </si>
  <si>
    <t>Válcová pojistka 10x38 gG 32A</t>
  </si>
  <si>
    <t>741 32-0041.4</t>
  </si>
  <si>
    <t>Válcová pojistka 14x51 gG 40A</t>
  </si>
  <si>
    <t>741 32-0041.5</t>
  </si>
  <si>
    <t>Válcová pojistka 14x51 gG 63A</t>
  </si>
  <si>
    <t>741 32-0041.6</t>
  </si>
  <si>
    <t>Válcová pojistka 22x58 gG 80A</t>
  </si>
  <si>
    <t>741 32-0041.7</t>
  </si>
  <si>
    <t>Válcová pojistka 22x58 gG 100A</t>
  </si>
  <si>
    <t>741 32-0041.8</t>
  </si>
  <si>
    <t>Válcová pojistka 22x58 gG 125A</t>
  </si>
  <si>
    <t>741 32-0101</t>
  </si>
  <si>
    <t>Jistič jednopólový, char. C, 2A, 6kA - kód EL333.001 dle knihy specifikací</t>
  </si>
  <si>
    <t>741 32-0101.1</t>
  </si>
  <si>
    <t>Jistič jednopólový, char. C, 4A, 6kA - kód EL333.001 dle knihy specifikací</t>
  </si>
  <si>
    <t>741 32-0101.2</t>
  </si>
  <si>
    <t>Jistič jednopólový, char. C, 6A, 6kA - kód EL333.001 dle knihy specifikací</t>
  </si>
  <si>
    <t>741 32-0101.3</t>
  </si>
  <si>
    <t>Jistič jednopólový, char. B, 6A, 6kA - kód EL333.001 dle knihy specifikací</t>
  </si>
  <si>
    <t>741 32-0101.4</t>
  </si>
  <si>
    <t>Jistič jednopólový, char. B, 10A, 6kA - kód EL333.001 dle knihy specifikací</t>
  </si>
  <si>
    <t>741 32-0101.5</t>
  </si>
  <si>
    <t>Jistič jednopólový, char. C, 10A, 6kA - kód EL333.001 dle knihy specifikací</t>
  </si>
  <si>
    <t>741 32-0101.6</t>
  </si>
  <si>
    <t>Jistič jednopólový, char. B, 16A, 6kA - kód EL333.001 dle knihy specifikací</t>
  </si>
  <si>
    <t>741 32-0101.7</t>
  </si>
  <si>
    <t>Jistič jednopólový, char. C, 16A, 6kA - kód EL333.001 dle knihy specifikací</t>
  </si>
  <si>
    <t>741 32-0161</t>
  </si>
  <si>
    <t>Jistič trojpólový, char. C, 6A, 6kA - kód EL333.005 dle knihy specifikací</t>
  </si>
  <si>
    <t>741 32-0161.1</t>
  </si>
  <si>
    <t>Jistič trojpólový, char. C, 10A, 6kA - kód EL333.005 dle knihy specifikací</t>
  </si>
  <si>
    <t>741 32-0161.2</t>
  </si>
  <si>
    <t>Jistič trojpólový, char. B, 10A, 6kA - kód EL333.005 dle knihy specifikací</t>
  </si>
  <si>
    <t>741 32-0161.3</t>
  </si>
  <si>
    <t>Jistič trojpólový, char. B, 16A, 6kA - kód EL333.005 dle knihy specifikací</t>
  </si>
  <si>
    <t>741 32-0161.4</t>
  </si>
  <si>
    <t>Jistič trojpólový, char. C, 16A, 6kA - kód EL333.005 dle knihy specifikací</t>
  </si>
  <si>
    <t>741 32-0161.5</t>
  </si>
  <si>
    <t>Jistič trojpólový, char. B, 20A, 6kA - kód EL333.005 dle knihy specifikací</t>
  </si>
  <si>
    <t>741 32-0171</t>
  </si>
  <si>
    <t>Jistič trojpólový, char. B, 32A, 6kA - kód EL333.005 dle knihy specifikací</t>
  </si>
  <si>
    <t>741 32-0171.1</t>
  </si>
  <si>
    <t>Jistič trojpólový, char. C, 32A, 6kA - kód EL333.005 dle knihy specifikací</t>
  </si>
  <si>
    <t>741 32-1031</t>
  </si>
  <si>
    <t>Proudový chránič 4-pólový, 30mA, 25A, 10kA - kód EL.334.003 dle knihy specifikací</t>
  </si>
  <si>
    <t>741 32-1041</t>
  </si>
  <si>
    <t>Proudový chránič 4-pólový, 30mA, 40A, 10kA - kód EL.334.003 dle knihy specifikací</t>
  </si>
  <si>
    <t>741 32-1001</t>
  </si>
  <si>
    <t>Proudový chránič 2-pólový, s nadproudovou ochranou, 30mA, 10A, char. C, 10kA, typ A - kód EL.334.102dle knihy specifikací</t>
  </si>
  <si>
    <t>741 32-1001.1</t>
  </si>
  <si>
    <t>Proudový chránič 2-pólový, s nadproudovou ochranou, 30mA, 16A, char. C, 10kA, typ A - kód EL.334.102dle knihy specifikací</t>
  </si>
  <si>
    <t>741 32-2021</t>
  </si>
  <si>
    <t>Kombinovaný svodič přepětí, typ 1+2, AC 350V, 12,5kA, TN-C - kód EL335.005 dle knihy specifikací</t>
  </si>
  <si>
    <t>741 32-2111</t>
  </si>
  <si>
    <t>Svodič přepětí, typ 2, AC 350V, výbojový proud 20kA, TN-S, varistor - kód EL335.051 dle knihy specifikací</t>
  </si>
  <si>
    <t>741 33-0631</t>
  </si>
  <si>
    <t>Instalační relé, 8A, 230V AC, 24V AC, 2 přep. kontakt - kód EL336.015 dle knihy specifikací</t>
  </si>
  <si>
    <t>741 33-0042</t>
  </si>
  <si>
    <t>Instalační stykač, 25A, 230V AC, 4 zapínací kontakty - kód EL336.032 dle knihy specifikací</t>
  </si>
  <si>
    <t>CS ÚRS 2018 01</t>
  </si>
  <si>
    <t>741 33-0731</t>
  </si>
  <si>
    <t>Multifunkční časové relé, 230V AC, výstup 1x 8A, 9-funkcí - kód EL336.052 dle knihy specifikací</t>
  </si>
  <si>
    <t>741 33-0731.1</t>
  </si>
  <si>
    <t>Multifunkční čas. relé pro montáž do instalační krabice, výstup 1x 16A, 250V AC, 4-vodičové připojení - kód EL336.053 dle knihy specifikací</t>
  </si>
  <si>
    <t>741 31-1001</t>
  </si>
  <si>
    <t>Impulzní relé elektronické, 16A/250V, 1 přepínací kontakt - kód EL336.121 dle knihy specifikací</t>
  </si>
  <si>
    <t>741 33-0741</t>
  </si>
  <si>
    <t>Spínací hodiny digitální, 1 kanálové, denní, 16A/250V - kód EL336.101 dle knihy specifikací</t>
  </si>
  <si>
    <t>741 32-0202</t>
  </si>
  <si>
    <t>Jistič kompaktní do 160A, trojpólový, char. D, 25kA, podpěťová spoušť - kód EL333.101 dle knihy specifikací</t>
  </si>
  <si>
    <t>741 32-0202.1</t>
  </si>
  <si>
    <t>Napěťová spoušť pro jistič kompaktní do 160A</t>
  </si>
  <si>
    <t>741 32-0202.2</t>
  </si>
  <si>
    <t>Jistič kompaktní do 250A, trojpólový, char. D, 36kA - kód EL333.105 dle knihy specifikací</t>
  </si>
  <si>
    <t>741 32-0202.3</t>
  </si>
  <si>
    <t>Jistič kompaktní do 250A, trojpólový, 36kA, blok odpínače - kód EL333.105 dle knihy specifikací</t>
  </si>
  <si>
    <t>741 32-0202.4</t>
  </si>
  <si>
    <t>Jistič kompaktní do 250A, trojpólový, 36kA, blok odpínače, podpěť. spoušť, pomocný kontakt - kód EL333.105 dle knihy spec.</t>
  </si>
  <si>
    <t>741 31-0561</t>
  </si>
  <si>
    <t>Vypínač 3-pólový, 25A - kód EL339.003 dle knihy specifikací</t>
  </si>
  <si>
    <t>741 31-0561.1</t>
  </si>
  <si>
    <t>Vypínač 3-pólový, 32A - kód EL339.003 dle knihy specifikací</t>
  </si>
  <si>
    <t>741 31-0561.2</t>
  </si>
  <si>
    <t>Vypínač 3-pólový, 63A, podpěťová spoušť - kód EL339.003 dle knihy specifikací</t>
  </si>
  <si>
    <t>741 33-1032</t>
  </si>
  <si>
    <t>Digitální elektroměr nepřímý, x/5A, 3-fázový, DIN lišta,1 tarif, Mbus - kód EL.337.051 dle knihy specifikací</t>
  </si>
  <si>
    <t>741 31-0042</t>
  </si>
  <si>
    <t>Trojfázový monitor sítě - kód EL.339.601 dle knihy specifikací</t>
  </si>
  <si>
    <t>741 35-0001</t>
  </si>
  <si>
    <t>Měřící transformátor proudu 200/5A, 5VA, 0,5S</t>
  </si>
  <si>
    <t>741 33-0744</t>
  </si>
  <si>
    <t>Analogový termostat na DIN lištu, rozsah 5 - 40°C, výstup 16A/250V, včetně teplotního čidla - kód EL336.211 dle knihy specifikací</t>
  </si>
  <si>
    <t>741 33-0301</t>
  </si>
  <si>
    <t>STOP tlačítko do dveří rozvaděče, 1Z+1R - kód EL339.101 dle knihy specifikací</t>
  </si>
  <si>
    <t>741 35-0001.1</t>
  </si>
  <si>
    <t>Bezpečnostní napájecí zdroj, AC/DC 12V DC, 10VA - kód EL339.201 dle knihy specifikací</t>
  </si>
  <si>
    <t>741 35-0001.2</t>
  </si>
  <si>
    <t>Bezpečnostní napájecí zdroj, AC/DC 24V AC, 10VA  - kód EL339.201 dle knihy specifikací</t>
  </si>
  <si>
    <t>340. Domovní elektroinstalační materiál</t>
  </si>
  <si>
    <t>741 31-0101</t>
  </si>
  <si>
    <t>Spínač jednopólový; řazení 1; pro vícenásobný rámeček; komplet (přístroj + kryt + rámeček); barva bílá, bezšroubové svorky - kód EL341.001 dle knihy specifikací</t>
  </si>
  <si>
    <t>741 31-0112</t>
  </si>
  <si>
    <t>Ovladač zapínací; řazení 1/0; pro vícenásobný rámeček; komplet (přístroj + kryt + rámeček); barva bílá, bezšroubové svorky - kód EL341.006 dle knihy specifikací</t>
  </si>
  <si>
    <t>741 31-0121</t>
  </si>
  <si>
    <t>Přepínač sériový; řazení 5; pro vícenásobný rámeček; komplet (přístroj + kryt + rámeček); barva bílá, bezšroubové svorky - kód EL341.005 dle knihy specifikací</t>
  </si>
  <si>
    <t>741 31-0122</t>
  </si>
  <si>
    <t>Přepínač střídavý; řazení 6; pro vícenásobný rámeček; komplet (přístroj + kryt + rámeček); barva bílá, bezšroubové svorky - kód EL341.003 dle knihy specifikací</t>
  </si>
  <si>
    <t>741 31-0125</t>
  </si>
  <si>
    <t>Přepínač střídavý dvojitý; řazení 6+6; pro vícen. rámeček; komplet (přístroj + kryt + rámeček); barva bílá, bezšroubové svorky - kód EL341.007 dle knihy specifikací</t>
  </si>
  <si>
    <t>741 31-0125.1</t>
  </si>
  <si>
    <t>Přepínač křížový; řazení 7; pro vícen. rámeček; komplet (přístroj + kryt + rámeček); barva bílá, bezšroubové svorky - kód EL341.004 dle knihy specifikací</t>
  </si>
  <si>
    <t>741 31-0001</t>
  </si>
  <si>
    <t>Spínač jednopólový; řazení 1; IP 44; barva bílá; povrchová montáž barva bílá - kód EL341.021 dle knihy specifikací</t>
  </si>
  <si>
    <t>741 31-0022</t>
  </si>
  <si>
    <t>Přepínač sériový; řazení 5; IP 44; barva bílá; povrchová montáž barva bílá - kód EL341.025 dle knihy specifikací</t>
  </si>
  <si>
    <t>741 31-0211</t>
  </si>
  <si>
    <t>Tlačítkový hlásič požáru; pod omítku; 250V/2A; skleněný kryt; včetně popisu - kód EL341.101 dle knihy specifikací</t>
  </si>
  <si>
    <t>741 31-3001</t>
  </si>
  <si>
    <t>Zásuvka jednonásobná s ochraným kolíkem; řazení 2P+PE; pro vícenásobný rámeček; barva bílá; bezšroubové svorky - kód EL342.001 dle knihy specifikací</t>
  </si>
  <si>
    <t>741 31-3005</t>
  </si>
  <si>
    <t>Zásuvka jednonásobná s ochraným kolíkem; řazení 2P+PE; pro vícenásobný rámeček; barva bílá; bezšroubové svorky; ochrana proti přepětí - kód EL342.051 dle knihy specifikací</t>
  </si>
  <si>
    <t>741 31-3072</t>
  </si>
  <si>
    <t>Zásuvka jednonásobná s ochraným kolíkem; řazení 2P+PE; IP44; povrchová montáž; barva bílá - kód EL342.071 dle knihy specifikací</t>
  </si>
  <si>
    <t>741 31-3151</t>
  </si>
  <si>
    <t>Zásuvka trojpólová průmyslová; řazení 3P+N+PE; 16A, 400V; IP 44 - kód EL342.101 dle knihy specifikací</t>
  </si>
  <si>
    <t>741 31-0412</t>
  </si>
  <si>
    <t>Spínač trojpólový; průmyslový; IP65; 25A - kód EL341.201 dle knihy specifikací</t>
  </si>
  <si>
    <t>741 31-0413</t>
  </si>
  <si>
    <t>Spínač trojpólový; průmyslový; IP65; 40A - kód EL341.202 dle knihy specifikací</t>
  </si>
  <si>
    <t>741 23-1014</t>
  </si>
  <si>
    <t>Ekvipotenciální svorkovnice 4x 2,5-6, 6x 4-16, 2x 10-95, 1x pásek 30/4 - kód EL316.010 dle knihy specifikací</t>
  </si>
  <si>
    <t>741 31-4003</t>
  </si>
  <si>
    <t>Svorkovnice pětipólová s krytem, s odlehčovací sponou, komplet (přístroj + rámeček), bílá - kód EL344.001 dle knihy specifikací</t>
  </si>
  <si>
    <t>741 31-1004</t>
  </si>
  <si>
    <t>Spínač automatický se snímačem pohybu; stropní; oblast zachycení Ø10m při výšce 2,5m; 360°, povrchová montáž; spínací prvek relé - kód EL343.005 dle knihy specifikací</t>
  </si>
  <si>
    <t>741 31-1004.1</t>
  </si>
  <si>
    <t>Spínač automatický se snímačem pohybu; IP44; úhel pokrytí 180°; oblast zachycení 10m křížem, 4m přímo; spínací prvek relé - kód EL343.020 dle knihy specifikací</t>
  </si>
  <si>
    <t>Pol4</t>
  </si>
  <si>
    <t>Servopohon uzavírací klapky, 35 Nm, 230V AC - kód EL339.801 dle knihy specifikací</t>
  </si>
  <si>
    <t>350. Svítidla a osvětlovací zařízení</t>
  </si>
  <si>
    <t>741 37-2021</t>
  </si>
  <si>
    <t>LED svítidlo "A1", přisazené, Al rámeček, čtverec, opálový kryt, 14W, 1700lm, 3000K, včetně recykl popl. - kód EL351.010 dle knihy spec.</t>
  </si>
  <si>
    <t>741 37-2021.1</t>
  </si>
  <si>
    <t>LED svítidlo "A2", přisazené, Al rámeček, čtverec, opálový kryt, 20W, 2360lm, 3000K, včetně recykl popl. - kód EL351.011 dle knihy spec.</t>
  </si>
  <si>
    <t>741 37-2111</t>
  </si>
  <si>
    <t>LED svítidlo "B1", vestavné, Al rámeček, čtverec, opálový kryt, 14W, 1700lm, 3000K, včetně recykl popl. - kód EL351.015 dle knihy spec.</t>
  </si>
  <si>
    <t>741 37-2111.1</t>
  </si>
  <si>
    <t>LED svítidlo "B2", vestavné, Al rámeček, čtverec, opálový kryt, 20W, 2360lm, 3000K, včetně recykl popl. - kód EL351.016 dle knihy spec.</t>
  </si>
  <si>
    <t>741 37-2021.2</t>
  </si>
  <si>
    <t>LED svítidlo "C1", přisazené, Al rámeček, opálový kryt, 16W, 2370lm, 3000K, včetně zdroje a recykl. poplatků - kód EL351.051 dle knihy specifikací</t>
  </si>
  <si>
    <t>741 37-22021</t>
  </si>
  <si>
    <t>LED svítidlo "D1", přisazené, Al rámeček, opálový kryt, 28W, 4030lm, 3000K, včetně zdroje a recykl. poplatků - kód EL351.055 dle knihy specifikací</t>
  </si>
  <si>
    <t>741 37-2021.3</t>
  </si>
  <si>
    <t>LED svítidlo "D2", přisazené, Al rámeček, opálový kryt, 40W, 5420lm, 3000K, včetně zdroje a recykl. Poplatků - kód EL351.056 dle knihy specifikací</t>
  </si>
  <si>
    <t>741 37-2022</t>
  </si>
  <si>
    <t>LED svítidlo "E1", přisazené, 300x600, rámeček Al, 26W, 2500lm, 2900K, kryt nanoprizma, včetně zdroje a recykl. Poplatků - kód EL351.061 dle knihy specifikací</t>
  </si>
  <si>
    <t>741 37-2022.1</t>
  </si>
  <si>
    <t>LED svítidlo "E2", přisazené, 300x1200, rámeček Al, 35W, 4000lm, 2900K, kryt nanoprizma, včetně zdroje a recykl. poplatků - kód EL351.062 dle knihy specifikací</t>
  </si>
  <si>
    <t>741 37-2022.2</t>
  </si>
  <si>
    <t>LED svítidlo "E3", přisazené, 300x1200, rámeček Al, 54W, 5600lm, 2900K, kryt nanoprizma, včetně zdroje a recykl. poplatků - kód EL351.063 dle knihy specifikací</t>
  </si>
  <si>
    <t>741 37-2151</t>
  </si>
  <si>
    <t>LED svítidlo "M1", závěsné, válcové ø120x140mm, tělo Al, bílé, 17W, 1649lm, 3000K, včetně závěsu, zdroje a recykl. popl. - kód EL351.071 dle knihy specifikací</t>
  </si>
  <si>
    <t>741 37-1104</t>
  </si>
  <si>
    <t>Svítidlo zářivkové "P" průmyslové, zářivka T5 2x14W; přisazené; IP 65; elektronický předřadník; včetně zdrojů a recyklačních poplatků - kód EL352.103 dle knihy specifikací</t>
  </si>
  <si>
    <t>741 37-1104.1</t>
  </si>
  <si>
    <t>Svítidlo zářivkové "R" průmyslové, zářivka T5 2x28W; přisazené; IP 65; elektronický předřadník; včetně zdrojů a recyklačních poplatků - kód EL352.106 dle knihy specifikací</t>
  </si>
  <si>
    <t>741 37-2062</t>
  </si>
  <si>
    <t>LED svítidlo "S1",  přisazené, kryt opál, plast, 25W, 3800lm, 4000K, IP54, včetně zdroje a recykl poplatků - kód EL351.120 dle knihy specifikací</t>
  </si>
  <si>
    <t>741 37-2062.1</t>
  </si>
  <si>
    <t>LED svítidlo "S2",  přisazené, kryt opál, plast, 36W, 5200lm, 4000K, IP54, včetně zdroje a recykl poplatků - kód EL351.122 dle knihy specifikací</t>
  </si>
  <si>
    <t>741 37-2101</t>
  </si>
  <si>
    <t>LED svítidlo "V", přisazené, kruhové ø300, tělo plast, 14W, 1300lm, IP65, včetně zdroje a recykl. popl. - kód EL351.081 dle knihy spec.</t>
  </si>
  <si>
    <t>741 37-2061</t>
  </si>
  <si>
    <t>Nouzové svítidlo LED, 2W, přisazené, centrální bat., piktogram, včetně recyklačního poplatku - kód EL357.020 dle knihy specifikací</t>
  </si>
  <si>
    <t>741 37-2061.1</t>
  </si>
  <si>
    <t>Nouzové svítidlo LED, 3W, 370lm, centrální baterie, optika univerzální, stropní montáž, včetně recykl. poplatku - kód EL357.051 dle knihy specifikací</t>
  </si>
  <si>
    <t>741 37-2001</t>
  </si>
  <si>
    <t>LED profil rohový, délka 2m, včetně mléčného difuzoru a příslušenství</t>
  </si>
  <si>
    <t>741 37-2002</t>
  </si>
  <si>
    <t>LED pásek 12V, 12W, 2000lm, teplá bílá</t>
  </si>
  <si>
    <t>741 37-5041</t>
  </si>
  <si>
    <t>Napájecí zdroj LED 12V, vnitřní, 50W</t>
  </si>
  <si>
    <t>741 37-5041.1</t>
  </si>
  <si>
    <t>Napájecí zdroj LED 12V, vnitřní, 100W</t>
  </si>
  <si>
    <t>390. Náhradní zdroje</t>
  </si>
  <si>
    <t>741 21-0407</t>
  </si>
  <si>
    <t>Centrální bateriový systém 8 okruhů, max. 160 sv, 230V, akumulátory 18x 12V/17Ah, požární odolnost E30 + protipožární skříň E30 - kód EL392.101 dle knihy specifikací</t>
  </si>
  <si>
    <t>Montáže, zkoušky a revize</t>
  </si>
  <si>
    <t>741 81-0003</t>
  </si>
  <si>
    <t>Celková prohlídka a vyhotovení revizní zprávy pro objem prací přes 500 do 1000 tis. Kč</t>
  </si>
  <si>
    <t>741 81-0011</t>
  </si>
  <si>
    <t>Příplatek k ceně 0003 za každých dalších 500 tis. Kč</t>
  </si>
  <si>
    <t>741 36-0432</t>
  </si>
  <si>
    <t>Montáž ventilátorů, klapek, čidel VZT, apod.</t>
  </si>
  <si>
    <t>741 92-0052</t>
  </si>
  <si>
    <t>Zhotovení ohnivzdorných ucpávek vestěnovém průchodu tl. Přes 150 do 300mm</t>
  </si>
  <si>
    <t>Pol5</t>
  </si>
  <si>
    <t>Zpracování výpočtů osvětlení, včetně tisku</t>
  </si>
  <si>
    <t>Pol6</t>
  </si>
  <si>
    <t>Demontáž stávajícího zařízení</t>
  </si>
  <si>
    <t>Pol7</t>
  </si>
  <si>
    <t>Odvoz demontovaného zařízení na skládku</t>
  </si>
  <si>
    <t>Pol8</t>
  </si>
  <si>
    <t>Podružný materiál - 5% z dodávky materiálu</t>
  </si>
  <si>
    <t>Zemní a pomocné stavební práce</t>
  </si>
  <si>
    <t>460 68-0162</t>
  </si>
  <si>
    <t>Vybourání otvoru ve zdivu cihelném, plochy do 0,0225m2 a tloušťky přes 15 do 30 cm</t>
  </si>
  <si>
    <t>460 68-0162.1</t>
  </si>
  <si>
    <t>Vybouární otvoru ve zdivu cihelném, plochy do 0,0225m2 a tloušťky přes 45 do 60 cm</t>
  </si>
  <si>
    <t>460 68-0402</t>
  </si>
  <si>
    <t>Vysekání kapes nebo výklenků ve zdivu pro osazení krabic, velikosti 10x10x8cm</t>
  </si>
  <si>
    <t>460 68-0592</t>
  </si>
  <si>
    <t>Vysekání rýh pro montáž trubek a kabelů v cihelných zdech, hloubky přes 3 do 5cm a šířky do 5cm</t>
  </si>
  <si>
    <t>460 68-00593</t>
  </si>
  <si>
    <t>Vysekání rýh pro montáž trubek a kabelů v cihelných zdech, hloubky přes 3 do 5cm a šířky přes 5 do 7cm</t>
  </si>
  <si>
    <t>01-008 - Slaboproudé rozvody</t>
  </si>
  <si>
    <t>D2 - 312. Trubková vedení</t>
  </si>
  <si>
    <t>D3 - 314. Žlaby, rošty</t>
  </si>
  <si>
    <t>D4 - 320. Kabely a vodiče</t>
  </si>
  <si>
    <t>D5 - 371. Strukturovaná kabeláž</t>
  </si>
  <si>
    <t>D6 - 376. Společná televizní anténa</t>
  </si>
  <si>
    <t>D7 - 380. Elektrická požární signalizace</t>
  </si>
  <si>
    <t>D8 - Montáže, zkoušky a revize</t>
  </si>
  <si>
    <t>D9 - Zemní a pomocné stavební práce</t>
  </si>
  <si>
    <t>Přístrojová krabice, pro přístroje s roztečí 71mm, - kód SL311.002 dle knihy specifikací</t>
  </si>
  <si>
    <t>741 11-2062</t>
  </si>
  <si>
    <t>Přístrojová krabice, do dutých stěn, dvojnásobná, 2x Ø68 - kód SL311.006 dle knihy specifikací</t>
  </si>
  <si>
    <t>741 11-2001</t>
  </si>
  <si>
    <t>Krabice odbočná s víčkem Ø73,5mm, hloubka 43mm - kód SL311.020 dle knihy specifikací</t>
  </si>
  <si>
    <t>741 11-2023</t>
  </si>
  <si>
    <t>Krabice odbočná s víčkem 255x205mm, hloubka 68mm - kód SL311.025 dle knihy specifikací</t>
  </si>
  <si>
    <t>741 11-2023.1</t>
  </si>
  <si>
    <t>Krabice se zachováním funkčnosti při požáru, bezhalog., 100x100x63mm - kód SL311.501 dle knihy specifikací</t>
  </si>
  <si>
    <t>312. Trubková vedení</t>
  </si>
  <si>
    <t>741 11-0041</t>
  </si>
  <si>
    <t>Trubka elektroinstalační, ohebná, PVC, se střední mechanickou odolností 750N, vnější Ø16mm -  kód SL312.001 dle knihy specifikací</t>
  </si>
  <si>
    <t>741 11-0042</t>
  </si>
  <si>
    <t>Trubka elektroinstalační, ohebná, PVC, se střední mechanickou odolností 750N, vnější Ø25mm -  kód SL312.002 dle knihy specifikací</t>
  </si>
  <si>
    <t>741 11-0043</t>
  </si>
  <si>
    <t>Trubka elektroinstalační, ohebná, PVC, se střední mechanickou odolností 750N, vnější Ø40mm -  kód SL312.004 dle knihy specifikací</t>
  </si>
  <si>
    <t>Chránička optického kabelu HDPE, černá, ohebná, mechanická odolnost 750N, Ø32 - kód SL312.105 dle knihy specifikací</t>
  </si>
  <si>
    <t>314. Žlaby, rošty</t>
  </si>
  <si>
    <t>741 91-0413</t>
  </si>
  <si>
    <t>Kabelový žlab, zinkování Sendzimir, integrovaná spojka, neděrovaný, 60x150x0,75, délka 3m, včetně víka a příslušenství - kód SL314.106 dle knihy specifikací</t>
  </si>
  <si>
    <t>741 91-0414</t>
  </si>
  <si>
    <t>Kabelový žlab, zinkování Sendzimir, integrovaná spojka, neděrovaný, 60x200x0,75, délka 3m, včetně víka a příslušenství - kód SL314.107 dle knihy specifikací</t>
  </si>
  <si>
    <t>741 91-0414.1</t>
  </si>
  <si>
    <t>Kabelový žlab, zinkování Sendzimir, integrovaná spojka, neděrovaný, 60x300x0,75, délka 3m, včetně víka a příslušenství - kód SL314.108 dle knihy specifikací</t>
  </si>
  <si>
    <t>741 11-1001</t>
  </si>
  <si>
    <t>Podlahový kanál, zinkování Sendzimir, 38x150, délka 2m, včetně příslušenství - kód SL314.151 dle knihy specifikací</t>
  </si>
  <si>
    <t>742 12-1001</t>
  </si>
  <si>
    <t>Kabel datový UTP Cat. 5E, LSOH</t>
  </si>
  <si>
    <t>742 12-1001.1</t>
  </si>
  <si>
    <t>Kabel sdělovací, JYTY 2x1</t>
  </si>
  <si>
    <t>742 12-1001.2</t>
  </si>
  <si>
    <t>Datový kabel s funkční odolností při požáru, JE-H(St)H 1x2x0,8 E30/60, pod omítku</t>
  </si>
  <si>
    <t>742 12-1001.3</t>
  </si>
  <si>
    <t>Koaxiální kabel 75Ω, plášť PE, 1x 1,55mm, Ø10,1 - kód SL321.101 dle knihy specifikací</t>
  </si>
  <si>
    <t>742 12-1001.4</t>
  </si>
  <si>
    <t>Koaxiální kabel 75Ω, plášť PVC, 1x 1mm, Ø6,8 - kód SL321.110 dle knihy specifikací</t>
  </si>
  <si>
    <t>741 12-2601</t>
  </si>
  <si>
    <t>Kabel bezhalogenový, s funkční odolností 1-CXKH-V-O 5x1,5, pevně</t>
  </si>
  <si>
    <t>371. Strukturovaná kabeláž</t>
  </si>
  <si>
    <t>742 33-0002</t>
  </si>
  <si>
    <t>Datový rozvaděč 19", 42U, 600x1000, skleněné dveře  - kód SL371.005 dle knihy specifikací</t>
  </si>
  <si>
    <t>742 33-0002.1</t>
  </si>
  <si>
    <t>Datový rozvaděč 19", 42U, 800x1000, skleněné dveře  - kód SL371.006 dle knihy specifikací</t>
  </si>
  <si>
    <t>742 33-0002.2</t>
  </si>
  <si>
    <t>Datový rozvaděč 19", 24U, 600x600, skleněné dveře  - kód SL371.004 dle knihy specifikací</t>
  </si>
  <si>
    <t>742 33-0024</t>
  </si>
  <si>
    <t>Patch panel 19", 24 portů, 1U, Cat 5e, 150MHz - kód SL3371.010 dle knihy specifikací</t>
  </si>
  <si>
    <t>742 33-0024.1</t>
  </si>
  <si>
    <t>Patch panel 19", 12 portů, 1U, Cat 5e, PoE napájení - kód SL3371.015 dle knihy specifikací</t>
  </si>
  <si>
    <t>742 33-0023</t>
  </si>
  <si>
    <t>Vyvazovací panel horizontální 1U, 19", jednostranná plastová lišta</t>
  </si>
  <si>
    <t>742 33-0022</t>
  </si>
  <si>
    <t>Rozvodný panel 8x 230V, 1,5U</t>
  </si>
  <si>
    <t>742 33-0022.1</t>
  </si>
  <si>
    <t>Ventilační jednotka univerzální 4 ventiláory s termostatem, do stropu</t>
  </si>
  <si>
    <t>742 33-0041</t>
  </si>
  <si>
    <t>Kryt zásuvky komunikační s popisovým polem, bílá, jen dodávka - kód SL371.501 dle knihy specifikací</t>
  </si>
  <si>
    <t>742 33-0041.1</t>
  </si>
  <si>
    <t>Nosná maska pro 1 keystone, jen dodávka</t>
  </si>
  <si>
    <t>742 33-0041.2</t>
  </si>
  <si>
    <t>Nosná maska pro 2 keystone, jen dodávka</t>
  </si>
  <si>
    <t>742 33-0041.3</t>
  </si>
  <si>
    <t>Keystone, Cat 5e, UTP, RJ 45, samořezný - kód SL371.510 dle knihy specifikací</t>
  </si>
  <si>
    <t>742 33-0041.4</t>
  </si>
  <si>
    <t>Krabice nástěnná pro přístroje 45x45, s víčkem, jen dodávka - kód SL371.550 dle knihy specifikací</t>
  </si>
  <si>
    <t>742 33-0041.5</t>
  </si>
  <si>
    <t>Modul zásuvkový 22,5x45 se záclonkou, jen dodávka</t>
  </si>
  <si>
    <t>742 33-0051</t>
  </si>
  <si>
    <t>Popis portu zásuvky</t>
  </si>
  <si>
    <t>742 33-0052</t>
  </si>
  <si>
    <t>Popis portů patch panelu</t>
  </si>
  <si>
    <t>Pol73</t>
  </si>
  <si>
    <t>Patch kabel, Cat 5e, UTP, 2m</t>
  </si>
  <si>
    <t>Pol74</t>
  </si>
  <si>
    <t>Patch kabel, Cat 5e, UTP, 3m</t>
  </si>
  <si>
    <t>742 33-0027</t>
  </si>
  <si>
    <t>Optický adaptér SC multimode, duplex - kód SL371.410 dle knihy specifikací</t>
  </si>
  <si>
    <t>742 33-0028</t>
  </si>
  <si>
    <t>Optický pigtail 9/125 Scupc SM 1,5m - kód SL371.415 dle knihy specifikací</t>
  </si>
  <si>
    <t>742 33-0026</t>
  </si>
  <si>
    <t>Optická vana s výsuvnou policí 1U, pro 19" rámy - kód SL371.451 dle knihy specifikací</t>
  </si>
  <si>
    <t>742 33-0026.1</t>
  </si>
  <si>
    <t>Čelo optické vany 1U, pro 12 SC duplex, jen dodávka - kód SL371.461 dle knihy specifikací</t>
  </si>
  <si>
    <t>742 33-0101</t>
  </si>
  <si>
    <t>Měření segmentu metalického s vyhotovením protokolu</t>
  </si>
  <si>
    <t>742 33-0102</t>
  </si>
  <si>
    <t>Měření segmentu optického, měření útlumu</t>
  </si>
  <si>
    <t>742 32-0002</t>
  </si>
  <si>
    <t>Dveřní interkom, IP, 1 tlačítko + klávesnice, IP 53, PoE - kód SL371.601 dle knihy specifikací</t>
  </si>
  <si>
    <t>742 31-0006</t>
  </si>
  <si>
    <t>Digitální systémový telefon, LCD panel, bluetooth - kód SL371.605 dle knihy specifikací</t>
  </si>
  <si>
    <t>742 31-0024</t>
  </si>
  <si>
    <t>Digitální IP ústředna, 6 analog. vnějších linek, 50 vnitřních s možností rozšíření na 288, Rack, včetně software - kód SL371.760 dle knihy specifikací</t>
  </si>
  <si>
    <t>376. Společná televizní anténa</t>
  </si>
  <si>
    <t>742 42-0061</t>
  </si>
  <si>
    <t>Oceloplechová rozvodnice STA, nástěnná, 500x700x200 - kód SL331.105 dle knihy specifikací</t>
  </si>
  <si>
    <t>742 12-3001</t>
  </si>
  <si>
    <t>Přepěťová ochrana, jemná, vstup / výstup F konektory, 75 Ω, 24V DC - kód SL335.101 dle knihy specifikací</t>
  </si>
  <si>
    <t>742 12-3001.1</t>
  </si>
  <si>
    <t>Svodič bleskových proudů, 10kA - 8/20μs, vstup / výstup F konektory - kód SL335.111 dle knihy specifikací</t>
  </si>
  <si>
    <t>742 42-0041</t>
  </si>
  <si>
    <t>Zesilovač pro pozemní příjem, oddělené 3 vstupy, 35, 25, 42dB - kód SL376.010 dle knihy specifikací</t>
  </si>
  <si>
    <t>742 42-0011</t>
  </si>
  <si>
    <t>Anténa UHF, Al profily, kanály 21-60, LTE</t>
  </si>
  <si>
    <t>742 42-0011.1</t>
  </si>
  <si>
    <t>Anténa FM, směrová, pětiprvek, 87,5 - 108 MHz</t>
  </si>
  <si>
    <t>742 42-0111</t>
  </si>
  <si>
    <t>F konektror 6,8 s gumičkou</t>
  </si>
  <si>
    <t>742 42-0121</t>
  </si>
  <si>
    <t>Zásuvka anténní, rozhlasová a satelitní, pro vícenásobný rámeček, koncová, včetně krytu, bílá - kód SL.376.501 dle knihy specifikací</t>
  </si>
  <si>
    <t>380. Elektrická požární signalizace</t>
  </si>
  <si>
    <t>742 21-0002</t>
  </si>
  <si>
    <t>Ústředna EPS, 2 kruhová vedení, max 1000 prvků na ústřednu, interní obslužný panel, tiskárna - kód EPS.380.500 dle knihy specif.</t>
  </si>
  <si>
    <t>742 21-0006</t>
  </si>
  <si>
    <t>Karta do ústředny, 10 kontrolovaných vstupů a 8 kontrolovaných výstupů - kód EPS.380.505 dle knihy specifikací</t>
  </si>
  <si>
    <t>742 21-0031</t>
  </si>
  <si>
    <t>Napájecí zdroj 24V/3A, akumulátor 17Ah - kód EPS.380.520, dle knihy specifikací</t>
  </si>
  <si>
    <t>742 21-0121</t>
  </si>
  <si>
    <t>Multisenzorový hlásič kouřový a teplotní - kód EPS.380.003 dle knihy specifikací</t>
  </si>
  <si>
    <t>742 21-0121.1</t>
  </si>
  <si>
    <t>Tlačítkový hlásič - kód EPS.380.021 dle knihy specifikací</t>
  </si>
  <si>
    <t>742 21-0131</t>
  </si>
  <si>
    <t>Standardní sokl - kód EPS.380.030 dle knihy specifikací</t>
  </si>
  <si>
    <t>742 21-0261</t>
  </si>
  <si>
    <t>Siréna červená - kód EPS.380.121 dle knihy specifikací</t>
  </si>
  <si>
    <t>742 24-0004</t>
  </si>
  <si>
    <t>Docházkový terminál - demontáž + montáž</t>
  </si>
  <si>
    <t>Pol75</t>
  </si>
  <si>
    <t>Přepojení strukturované kabeláže do DR10, v rámci výstavby I. etapy přesun serveru, aktivních prvků, úprava tras kabeláže</t>
  </si>
  <si>
    <t>Pol76</t>
  </si>
  <si>
    <t>460 68-00605</t>
  </si>
  <si>
    <t>Vysekání rýh pro montáž trubek a kabelů v cihelných zdech, hloubky přes 5 do 7cm a šířky přes 10 do 15cm</t>
  </si>
  <si>
    <t>01-009 - Měření a regulace</t>
  </si>
  <si>
    <t>D1 - Rozvaděč, elektrovýzbroj</t>
  </si>
  <si>
    <t>D2 - Řídící systém</t>
  </si>
  <si>
    <t>D3 - Periferie - dodávka, montáž a zapojení</t>
  </si>
  <si>
    <t>D4 - Periferie - pouze montáž a zapojení</t>
  </si>
  <si>
    <t>D5 - IRC regulace - dodávka, montáž a zapojení</t>
  </si>
  <si>
    <t>D6 - Kabeláž vč.kabelových tras, montáže a uložení, pom.materiálu, sekání a drážkování</t>
  </si>
  <si>
    <t>D7 - Ostatní</t>
  </si>
  <si>
    <t>Rozvaděč, elektrovýzbroj</t>
  </si>
  <si>
    <t>Pol13</t>
  </si>
  <si>
    <t>Rozvaděč  vč. kompletní výzbroje  - Kód MaR331.0001 dle knihy specifikací</t>
  </si>
  <si>
    <t>Řídící systém</t>
  </si>
  <si>
    <t>Pol14</t>
  </si>
  <si>
    <t>Zdroje říd.systému. Kód MaR331.0002 dle knihy specifikací</t>
  </si>
  <si>
    <t>Pol15</t>
  </si>
  <si>
    <t>Switch 8 portů. Kód MaR331.0003 dle knihy specifikací</t>
  </si>
  <si>
    <t>Pol16</t>
  </si>
  <si>
    <t>Regulátor volně programovatelný. Kód MaR331.0004 dle knihy specifikací</t>
  </si>
  <si>
    <t>Pol17</t>
  </si>
  <si>
    <t>Vstupní univerzální analogový modul. Kód MaR331.0005 dle knihy specifikací</t>
  </si>
  <si>
    <t>Pol18</t>
  </si>
  <si>
    <t>Vstupní modul pro bezpotenciálový kontakt. Kód MaR331.0006 dle knihy specifikací</t>
  </si>
  <si>
    <t>Pol19</t>
  </si>
  <si>
    <t>Releový výstupní modul. Kód MaR331.0007 dle knihy specifikací</t>
  </si>
  <si>
    <t>Pol20</t>
  </si>
  <si>
    <t>Modul integrace IRC regulátorů. Kód MaR331.0008 dle knihy specifikací</t>
  </si>
  <si>
    <t>Pol21</t>
  </si>
  <si>
    <t>Ůstředna měřičů Mbus. Kód MaR331.0009 dle knihy specifikací</t>
  </si>
  <si>
    <t>Pol22</t>
  </si>
  <si>
    <t>LCD display vč. Web serveru. Kód MaR331.0010 dle knihy specifikací</t>
  </si>
  <si>
    <t>Pol23</t>
  </si>
  <si>
    <t>GSM modem. Kód MaR331.0011 dle knihy specifikací</t>
  </si>
  <si>
    <t>Periferie - dodávka, montáž a zapojení</t>
  </si>
  <si>
    <t>Pol24</t>
  </si>
  <si>
    <t>Odporové čidlo teploty do jímky. Kód MaR337.0001 dle knihy specifikací</t>
  </si>
  <si>
    <t>Pol25</t>
  </si>
  <si>
    <t>Odporové čidlo teploty prostorové. Kód MaR337.0002 dle knihy specifikací</t>
  </si>
  <si>
    <t>Pol26</t>
  </si>
  <si>
    <t>Příložný termostat. Kód MaR337.0003 dle knihy specifikací</t>
  </si>
  <si>
    <t>Pol27</t>
  </si>
  <si>
    <t>Čidlo tlaku do potrubí. Kód MaR337.0004 dle knihy specifikací</t>
  </si>
  <si>
    <t>Pol28</t>
  </si>
  <si>
    <t>Čidlo zaplavení. Kód MaR337.0005 dle knihy specifikací</t>
  </si>
  <si>
    <t>Pol29</t>
  </si>
  <si>
    <t>Akustická houkačka. Kód MaR337.0006 dle knihy specifikací</t>
  </si>
  <si>
    <t>Pol30</t>
  </si>
  <si>
    <t>Stoptlačítko. Kód MaR337.0007 dle knihy specifikací</t>
  </si>
  <si>
    <t>Pol31</t>
  </si>
  <si>
    <t>Limitní hladinová sonda kabelová. Kód MaR337.0008 dle knihy specifikací</t>
  </si>
  <si>
    <t>Pol32</t>
  </si>
  <si>
    <t>Solenoidový ventil.  Kód MaR337.0009 dle knihy specifikací</t>
  </si>
  <si>
    <t>Periferie - pouze montáž a zapojení</t>
  </si>
  <si>
    <t>Pol33</t>
  </si>
  <si>
    <t>Silový vývod pro čerpadlo a ostatní 230V</t>
  </si>
  <si>
    <t>Pol34</t>
  </si>
  <si>
    <t>Propojení periferie s hlášením prov.stavu</t>
  </si>
  <si>
    <t>Pol35</t>
  </si>
  <si>
    <t>Zapojení stávajícího reg.ventilu</t>
  </si>
  <si>
    <t>Pol36</t>
  </si>
  <si>
    <t>Napojení osvětlení a zásuvek v kotelně</t>
  </si>
  <si>
    <t>Pol37</t>
  </si>
  <si>
    <t>Napojení měřiče na sběrnici Mbus</t>
  </si>
  <si>
    <t>IRC regulace - dodávka, montáž a zapojení</t>
  </si>
  <si>
    <t>Pol38</t>
  </si>
  <si>
    <t>IRC regulátor. Kód MaR337.0010 dle knihy specifikací</t>
  </si>
  <si>
    <t>Pol39</t>
  </si>
  <si>
    <t>Elektrotermický pohon pro radiátor. . Kód MaR337.0011 dle knihy specifikací</t>
  </si>
  <si>
    <t>Kabeláž vč.kabelových tras, montáže a uložení, pom.materiálu, sekání a drážkování</t>
  </si>
  <si>
    <t>Pol40</t>
  </si>
  <si>
    <t>Sdělovací a komunikační kabel např.JYStY 2x2x0,8mm</t>
  </si>
  <si>
    <t>Pol41</t>
  </si>
  <si>
    <t>Silový kabel CYKY 3x1,5mm</t>
  </si>
  <si>
    <t>Pol42</t>
  </si>
  <si>
    <t>Zjištění funkčnosti polní instrumentace</t>
  </si>
  <si>
    <t>Pol43</t>
  </si>
  <si>
    <t>Dílenská dokumentace zapojení rozvaděče</t>
  </si>
  <si>
    <t>Pol44</t>
  </si>
  <si>
    <t>Demontáž a likvidace stáv.rozvaděče</t>
  </si>
  <si>
    <t>Pol45</t>
  </si>
  <si>
    <t>Uživatelský SW pro PLC podstanice - I/O</t>
  </si>
  <si>
    <t>Pol46</t>
  </si>
  <si>
    <t>Uživatelský SW pro IRC regulaci</t>
  </si>
  <si>
    <t>Pol47</t>
  </si>
  <si>
    <t>Uživatelský SW pro vizualizaci (WEB server)</t>
  </si>
  <si>
    <t>Pol48</t>
  </si>
  <si>
    <t>Revize a zkoušky</t>
  </si>
  <si>
    <t>Pol49</t>
  </si>
  <si>
    <t>Zaškolení obsluhy, manuály</t>
  </si>
  <si>
    <t>Pol50</t>
  </si>
  <si>
    <t>Nastavení a oživení</t>
  </si>
  <si>
    <t>Pol51</t>
  </si>
  <si>
    <t>Komplexní zkoušky (test 1:1)</t>
  </si>
  <si>
    <t>Pol52</t>
  </si>
  <si>
    <t>Dokumentace pro provedení stavby</t>
  </si>
  <si>
    <t>Pol53</t>
  </si>
  <si>
    <t>Dokumentace skutečného provedení</t>
  </si>
  <si>
    <t>Pol54</t>
  </si>
  <si>
    <t>Předávací dokumentace stavby (protokoly, certifikáty, revize)</t>
  </si>
  <si>
    <t>Pol55</t>
  </si>
  <si>
    <t>Doprava a přesuny</t>
  </si>
  <si>
    <t>Pol56</t>
  </si>
  <si>
    <t>Projektové řízení a vedení stavby</t>
  </si>
  <si>
    <t>Pol57</t>
  </si>
  <si>
    <t>Zabezpečení pracoviště</t>
  </si>
  <si>
    <t>Pol58</t>
  </si>
  <si>
    <t>Profesní koordinace</t>
  </si>
  <si>
    <t>Pol59</t>
  </si>
  <si>
    <t>Zkušební provoz</t>
  </si>
  <si>
    <t>h</t>
  </si>
  <si>
    <t>01-010 - Plyn</t>
  </si>
  <si>
    <t>D1 - 723: Plynovod</t>
  </si>
  <si>
    <t>D2 - 783: Nátěry</t>
  </si>
  <si>
    <t>723: Plynovod</t>
  </si>
  <si>
    <t>723111204</t>
  </si>
  <si>
    <t>Potrubí ocelové závitové černé bezešvé svařované běžné DN 25</t>
  </si>
  <si>
    <t>723111205</t>
  </si>
  <si>
    <t>Potrubí ocelové závitové černé bezešvé svařované běžné DN 32</t>
  </si>
  <si>
    <t>723150365</t>
  </si>
  <si>
    <t>Chránička D 38x2,6 mm</t>
  </si>
  <si>
    <t>723150366</t>
  </si>
  <si>
    <t>Chránička D 44,5x3,2 mm</t>
  </si>
  <si>
    <t>r-01</t>
  </si>
  <si>
    <t>Těsnící pěna - ohnivzdorná - viz. PL. - KÓD 553.0001 dle knihy specifikací</t>
  </si>
  <si>
    <t>723231162</t>
  </si>
  <si>
    <t>Kohout kulový přímý G 1/2 PN 42 do 185°C plnoprůtokový vnitřní závit těžká řada</t>
  </si>
  <si>
    <t>723231164</t>
  </si>
  <si>
    <t>Kohout kulový přímý G 1 PN 42 do 185°C plnoprůtokový vnitřní závit těžká řada</t>
  </si>
  <si>
    <t>r-02</t>
  </si>
  <si>
    <t>Podružný plynoměr pro měření spotřeby plynu, Qmax = 6m3/h, rozteč 110 mm, Pmax = 50 kPa, včetně komunikačního modulu pro měření s rozhraním M-Bus - KÓD 553.0001 dle knihy specifikací</t>
  </si>
  <si>
    <t>723150341</t>
  </si>
  <si>
    <t>Redukce zhotovená kováním DN 32/25</t>
  </si>
  <si>
    <t>723150342</t>
  </si>
  <si>
    <t>Redukce zhotovená kováním DN 40/32</t>
  </si>
  <si>
    <t>55138002</t>
  </si>
  <si>
    <t>Hadice připojovací nerezová pro plyn vnitřní závit 1/2" 1m</t>
  </si>
  <si>
    <t>r-03</t>
  </si>
  <si>
    <t>Nosný a upevňovací materiál - ze skladu dodavatele</t>
  </si>
  <si>
    <t>r-04</t>
  </si>
  <si>
    <t>Výchozí revize a tlakové zkoušky</t>
  </si>
  <si>
    <t>r-05</t>
  </si>
  <si>
    <t>Propojení na stávající instalaci DN 40, odvzdušnění, uvedení do provozu</t>
  </si>
  <si>
    <t>230081041</t>
  </si>
  <si>
    <t>Demontáž potrubí do šrotu do 10 kg D 57 mm, tl 4,5 mm</t>
  </si>
  <si>
    <t>722220872</t>
  </si>
  <si>
    <t>Demontáž armatur závitových se dvěma závity a šroubením G přes 3/8 do 3/4</t>
  </si>
  <si>
    <t>783617611</t>
  </si>
  <si>
    <t>A1</t>
  </si>
  <si>
    <t>dle vzorových řezů</t>
  </si>
  <si>
    <t>716,65</t>
  </si>
  <si>
    <t>B1</t>
  </si>
  <si>
    <t>223,74</t>
  </si>
  <si>
    <t>B2</t>
  </si>
  <si>
    <t>C1</t>
  </si>
  <si>
    <t>15,18</t>
  </si>
  <si>
    <t>C2</t>
  </si>
  <si>
    <t>16,06</t>
  </si>
  <si>
    <t>104,5</t>
  </si>
  <si>
    <t>dlažbachodník</t>
  </si>
  <si>
    <t>3,52</t>
  </si>
  <si>
    <t>lože</t>
  </si>
  <si>
    <t>12,006</t>
  </si>
  <si>
    <t>rýha</t>
  </si>
  <si>
    <t>43,318</t>
  </si>
  <si>
    <t>01-011 - Venkovní úpravy</t>
  </si>
  <si>
    <t>S01</t>
  </si>
  <si>
    <t>19,91</t>
  </si>
  <si>
    <t>tráva</t>
  </si>
  <si>
    <t>89,43</t>
  </si>
  <si>
    <t xml:space="preserve">    5 - Komunikace pozemní</t>
  </si>
  <si>
    <t xml:space="preserve">    8 - Trubní vedení</t>
  </si>
  <si>
    <t xml:space="preserve">    765 - Krytina skládaná</t>
  </si>
  <si>
    <t>113106121</t>
  </si>
  <si>
    <t>Rozebrání dlažeb z betonových nebo kamenných dlaždic komunikací pro pěší ručně</t>
  </si>
  <si>
    <t>-806550309</t>
  </si>
  <si>
    <t>113106123</t>
  </si>
  <si>
    <t>Rozebrání dlažeb ze zámkových dlaždic komunikací pro pěší ručně</t>
  </si>
  <si>
    <t>-168073745</t>
  </si>
  <si>
    <t>"pro opravu opěrné zdi - zpětné položení"</t>
  </si>
  <si>
    <t>3,2*1,1</t>
  </si>
  <si>
    <t>113107112</t>
  </si>
  <si>
    <t>Odstranění podkladu z kameniva těženého tl přes 100 do 200 mm ručně</t>
  </si>
  <si>
    <t>1908871340</t>
  </si>
  <si>
    <t>"okapový chodník - kačírek"  9,2</t>
  </si>
  <si>
    <t>113107223</t>
  </si>
  <si>
    <t>Odstranění podkladu z kameniva drceného tl přes 200 do 300 mm strojně pl přes 200 m2</t>
  </si>
  <si>
    <t>1190562768</t>
  </si>
  <si>
    <t>113107243</t>
  </si>
  <si>
    <t>Odstranění podkladu živičného tl přes 100 do 150 mm strojně pl přes 200 m2</t>
  </si>
  <si>
    <t>1415614112</t>
  </si>
  <si>
    <t>113107330</t>
  </si>
  <si>
    <t>Odstranění podkladu z betonu prostého tl do 100 mm strojně pl do 50 m2</t>
  </si>
  <si>
    <t>1917061387</t>
  </si>
  <si>
    <t>113107331R</t>
  </si>
  <si>
    <t>Odstranění betonové koryta</t>
  </si>
  <si>
    <t>-535405216</t>
  </si>
  <si>
    <t>18,5*0,57</t>
  </si>
  <si>
    <t>113202111</t>
  </si>
  <si>
    <t>Vytrhání obrub krajníků obrubníků stojatých</t>
  </si>
  <si>
    <t>-1576454488</t>
  </si>
  <si>
    <t>113204111</t>
  </si>
  <si>
    <t>Vytrhání obrub záhonových</t>
  </si>
  <si>
    <t>483384200</t>
  </si>
  <si>
    <t>131111333</t>
  </si>
  <si>
    <t>Vrtání jamek pro plotové sloupky D přes 200 do 300 mm ručně s motorovým vrtákem</t>
  </si>
  <si>
    <t>-848514234</t>
  </si>
  <si>
    <t>"pro plotové sloupky a vzpěry"</t>
  </si>
  <si>
    <t>(28+9+3)*0,8</t>
  </si>
  <si>
    <t>"pro zábradlí"  3*1,2</t>
  </si>
  <si>
    <t>132251252</t>
  </si>
  <si>
    <t>Hloubení rýh nezapažených š do 2000 mm v hornině třídy těžitelnosti I skupiny 3 objem do 50 m3 strojně</t>
  </si>
  <si>
    <t>-1939198943</t>
  </si>
  <si>
    <t>"pro přípojky vpustí"</t>
  </si>
  <si>
    <t>19,1*1,1*1,8</t>
  </si>
  <si>
    <t>"pro základové pasy přístřešek na kontejnery"</t>
  </si>
  <si>
    <t>4,7+0,8</t>
  </si>
  <si>
    <t>133251101</t>
  </si>
  <si>
    <t>Hloubení šachet nezapažených v hornině třídy těžitelnosti I skupiny 3 objem do 20 m3</t>
  </si>
  <si>
    <t>1949573686</t>
  </si>
  <si>
    <t>"sedimentační jímka"</t>
  </si>
  <si>
    <t>8,6</t>
  </si>
  <si>
    <t>92891013</t>
  </si>
  <si>
    <t>rýha-lože</t>
  </si>
  <si>
    <t>"septik" 58</t>
  </si>
  <si>
    <t>"sedimentační jímka"  5,3</t>
  </si>
  <si>
    <t>181111111</t>
  </si>
  <si>
    <t>Plošná úprava terénu do 500 m2 zemina skupiny 1 až 4 nerovnosti přes 50 do 100 mm v rovinně a svahu do 1:5</t>
  </si>
  <si>
    <t>-372499228</t>
  </si>
  <si>
    <t>181311103</t>
  </si>
  <si>
    <t>Rozprostření ornice tl vrstvy do 200 mm v rovině nebo ve svahu do 1:5 ručně</t>
  </si>
  <si>
    <t>-1021385531</t>
  </si>
  <si>
    <t>81,3*1,1</t>
  </si>
  <si>
    <t>181411131</t>
  </si>
  <si>
    <t>Založení parkového trávníku výsevem pl do 1000 m2 v rovině a ve svahu do 1:5</t>
  </si>
  <si>
    <t>-1768988845</t>
  </si>
  <si>
    <t>00572410</t>
  </si>
  <si>
    <t>osivo směs travní parková</t>
  </si>
  <si>
    <t>-10767747</t>
  </si>
  <si>
    <t>tráva*0,035</t>
  </si>
  <si>
    <t>862058860</t>
  </si>
  <si>
    <t>A1+B1+B2+C1+C2+D1</t>
  </si>
  <si>
    <t>211971110</t>
  </si>
  <si>
    <t>Zřízení opláštění žeber nebo trativodů geotextilií v rýze nebo zářezu sklonu do 1:2</t>
  </si>
  <si>
    <t>-1989801983</t>
  </si>
  <si>
    <t>113,000*1,1</t>
  </si>
  <si>
    <t>69311080</t>
  </si>
  <si>
    <t>geotextilie netkaná separační, ochranná, filtrační, drenážní PES 200g/m2</t>
  </si>
  <si>
    <t>-227492825</t>
  </si>
  <si>
    <t>124,300*1,2</t>
  </si>
  <si>
    <t>212751106</t>
  </si>
  <si>
    <t>Trativod z drenážních trubek flexibilních PVC-U SN 4 perforace 360° včetně lože otevřený výkop DN 160</t>
  </si>
  <si>
    <t>57729862</t>
  </si>
  <si>
    <t>272001</t>
  </si>
  <si>
    <t>Základ pro nabíječku el. mobilů</t>
  </si>
  <si>
    <t>1270748145</t>
  </si>
  <si>
    <t>Poznámka k položce:
cena zahrnuje kompletní provedení vč. dodávky potřebného mateirálu a vč. zemních prací</t>
  </si>
  <si>
    <t>-1243739896</t>
  </si>
  <si>
    <t>"základové pasy přístřešek na kontejnery podkladní"</t>
  </si>
  <si>
    <t>274313611</t>
  </si>
  <si>
    <t>Základové pásy z betonu tř. C 16/20</t>
  </si>
  <si>
    <t>486284647</t>
  </si>
  <si>
    <t>"základové pasy přístřešek na kontejnery"</t>
  </si>
  <si>
    <t>4,7</t>
  </si>
  <si>
    <t>"pro palisády"</t>
  </si>
  <si>
    <t>0,9</t>
  </si>
  <si>
    <t>275313611</t>
  </si>
  <si>
    <t>Základové patky z betonu tř. C 16/20</t>
  </si>
  <si>
    <t>1378186104</t>
  </si>
  <si>
    <t>"pro zábradlí"</t>
  </si>
  <si>
    <t>3*0,3*0,3*1,2</t>
  </si>
  <si>
    <t>311113122</t>
  </si>
  <si>
    <t>Nosná zeď tl přes 150 do 200 mm z hladkých tvárnic ztraceného bednění včetně výplně z betonu tř. C 12/15</t>
  </si>
  <si>
    <t>1258684482</t>
  </si>
  <si>
    <t>Poznámka k položce:
dle knihy specifikací VÚ854.1001</t>
  </si>
  <si>
    <t>"přístřešek na kontejnery"</t>
  </si>
  <si>
    <t>51,8*1,1</t>
  </si>
  <si>
    <t>-1448369033</t>
  </si>
  <si>
    <t>56,980*0,01</t>
  </si>
  <si>
    <t>318001</t>
  </si>
  <si>
    <t>Kompl. dod. + mtž. oplocení TAHOKOV</t>
  </si>
  <si>
    <t>1434876777</t>
  </si>
  <si>
    <t>Poznámka k položce:
cena zahrnuje komplentí porvedneí vč. dodávky potřebného materiálu, kotvení a povrchové úpravy dle výkrasu VÚ .008  a knihy specifikací VÚ852.1002</t>
  </si>
  <si>
    <t>318002</t>
  </si>
  <si>
    <t>Kompl. dod. + mtž. branka TAHOKOV</t>
  </si>
  <si>
    <t>-1414810111</t>
  </si>
  <si>
    <t>Poznámka k položce:
cena zahrnuje komplentí porvedneí vč. dodávky potřebného materiálu, kotvení, kování a povrchové úpravy dle výkresu VÚ .008  a knihy specifikací VÚ852.1002</t>
  </si>
  <si>
    <t>318003</t>
  </si>
  <si>
    <t>Kompl. dod. + mtž. branka pletivo</t>
  </si>
  <si>
    <t>-341703010</t>
  </si>
  <si>
    <t>Poznámka k položce:
cena zahrnuje komplentí porvedneí vč. dodávky potřebného materiálu, kotvení, kování a povrchové úpravy dle výkresu VÚ .008  a knihy specifikací VÚ852.1001</t>
  </si>
  <si>
    <t>338171123</t>
  </si>
  <si>
    <t>Osazování sloupků a vzpěr plotových ocelových v do 2,60 m se zabetonováním</t>
  </si>
  <si>
    <t>928600926</t>
  </si>
  <si>
    <t>28+3+9</t>
  </si>
  <si>
    <t>553422551</t>
  </si>
  <si>
    <t>sloupek plotový poplastovaný v. 2 400</t>
  </si>
  <si>
    <t>-1737721856</t>
  </si>
  <si>
    <t>553422552</t>
  </si>
  <si>
    <t>sloupek plotový žárový pozink</t>
  </si>
  <si>
    <t>33655160</t>
  </si>
  <si>
    <t>553422741</t>
  </si>
  <si>
    <t>vzpěra plotová  poplastovaná</t>
  </si>
  <si>
    <t>1508563497</t>
  </si>
  <si>
    <t>592325461</t>
  </si>
  <si>
    <t xml:space="preserve">držák podhrabové desky </t>
  </si>
  <si>
    <t>1451667388</t>
  </si>
  <si>
    <t>339921133</t>
  </si>
  <si>
    <t>Osazování betonových palisád do betonového základu v řadě výšky prvku přes 1 do 1,5 m</t>
  </si>
  <si>
    <t>712260979</t>
  </si>
  <si>
    <t>59228411</t>
  </si>
  <si>
    <t>palisáda betonová  přírodní 160x160x1200mm</t>
  </si>
  <si>
    <t>-670472967</t>
  </si>
  <si>
    <t>Poznámka k položce:
dle knihy specifikací VÚ856.1001</t>
  </si>
  <si>
    <t>592284101</t>
  </si>
  <si>
    <t>palisáda betonová přírodní 160x160x1000mm</t>
  </si>
  <si>
    <t>461135879</t>
  </si>
  <si>
    <t>592284091</t>
  </si>
  <si>
    <t>palisáda betonová  přírodní 160x160x600mm</t>
  </si>
  <si>
    <t>-1079114830</t>
  </si>
  <si>
    <t>348121211</t>
  </si>
  <si>
    <t>Osazení podhrabových desek dl do 2 m na ocelové plotové sloupky</t>
  </si>
  <si>
    <t>1627024282</t>
  </si>
  <si>
    <t>28+3</t>
  </si>
  <si>
    <t>592331191</t>
  </si>
  <si>
    <t>deska plotová betonová 2000x50x200mm</t>
  </si>
  <si>
    <t>-1697441508</t>
  </si>
  <si>
    <t>31,000*1,02</t>
  </si>
  <si>
    <t>348272515R</t>
  </si>
  <si>
    <t xml:space="preserve">Betonová stříška pro zeď tl 200 mm z tvarovek hladkých </t>
  </si>
  <si>
    <t>-1057249082</t>
  </si>
  <si>
    <t>Poznámka k položce:
dle knihy specifikací VÚ854.1002</t>
  </si>
  <si>
    <t>5,9*1,1</t>
  </si>
  <si>
    <t>348401130</t>
  </si>
  <si>
    <t>Montáž oplocení ze strojového pletiva s napínacími dráty v přes 1,6 do 2,0 m</t>
  </si>
  <si>
    <t>404368568</t>
  </si>
  <si>
    <t>313248411</t>
  </si>
  <si>
    <t>pletivo poplastované v 1500mm</t>
  </si>
  <si>
    <t>-1960178141</t>
  </si>
  <si>
    <t>Poznámka k položce:
dle knihy specifikací VÚ852.1001</t>
  </si>
  <si>
    <t>64,100*1,05</t>
  </si>
  <si>
    <t>313001</t>
  </si>
  <si>
    <t>pomocný materiál pro oplocení - napínáky, napínací a vázací drát</t>
  </si>
  <si>
    <t>174956611</t>
  </si>
  <si>
    <t>Lože pod potrubí otevřený výkop ze štěrkopísku</t>
  </si>
  <si>
    <t>1301859114</t>
  </si>
  <si>
    <t>"přípojky vpustí"</t>
  </si>
  <si>
    <t>19,1*(1,1*0,6-pi*(0,1)^2)</t>
  </si>
  <si>
    <t>452311131</t>
  </si>
  <si>
    <t>Podkladní desky z betonu prostého tř. C 12/15 otevřený výkop</t>
  </si>
  <si>
    <t>-687407040</t>
  </si>
  <si>
    <t>"pod sedimentační jímku"</t>
  </si>
  <si>
    <t>0,5</t>
  </si>
  <si>
    <t>Komunikace pozemní</t>
  </si>
  <si>
    <t>564841011</t>
  </si>
  <si>
    <t>Podklad ze štěrkodrtě ŠD plochy do 100 m2 tl 120 mm</t>
  </si>
  <si>
    <t>-1224663149</t>
  </si>
  <si>
    <t>B1+B2</t>
  </si>
  <si>
    <t>564851011</t>
  </si>
  <si>
    <t>Podklad ze štěrkodrtě ŠD plochy do 100 m2 tl 150 mm</t>
  </si>
  <si>
    <t>-91466843</t>
  </si>
  <si>
    <t>A1+B1+B2+D1+C2</t>
  </si>
  <si>
    <t>564861011</t>
  </si>
  <si>
    <t>Podklad ze štěrkodrtě ŠD plochy do 100 m2 tl 200 mm</t>
  </si>
  <si>
    <t>-1083612364</t>
  </si>
  <si>
    <t>564871011</t>
  </si>
  <si>
    <t>Podklad ze štěrkodrtě ŠD plochy do 100 m2 tl 250 mm</t>
  </si>
  <si>
    <t>1514918965</t>
  </si>
  <si>
    <t>565155101</t>
  </si>
  <si>
    <t>Asfaltový beton vrstva podkladní ACP 16 (obalované kamenivo OKS) tl 70 mm š do 1,5 m</t>
  </si>
  <si>
    <t>1885641075</t>
  </si>
  <si>
    <t>566901133</t>
  </si>
  <si>
    <t>Vyspravení podkladu po překopech inženýrských sítí plochy do 15 m2 štěrkodrtí tl. 200 mm</t>
  </si>
  <si>
    <t>-146199960</t>
  </si>
  <si>
    <t>573111112</t>
  </si>
  <si>
    <t>Postřik živičný infiltrační s posypem z asfaltu množství 1 kg/m2</t>
  </si>
  <si>
    <t>444305324</t>
  </si>
  <si>
    <t>573211106</t>
  </si>
  <si>
    <t>Postřik živičný spojovací z asfaltu v množství 0,20 kg/m2</t>
  </si>
  <si>
    <t>616886225</t>
  </si>
  <si>
    <t>2*A1</t>
  </si>
  <si>
    <t>577134111</t>
  </si>
  <si>
    <t>Asfaltový beton vrstva obrusná ACO 11 (ABS) tř. I tl 40 mm š do 3 m z nemodifikovaného asfaltu</t>
  </si>
  <si>
    <t>1359564658</t>
  </si>
  <si>
    <t>596211110</t>
  </si>
  <si>
    <t>Kladení zámkové dlažby komunikací pro pěší ručně tl 60 mm skupiny A pl do 50 m2</t>
  </si>
  <si>
    <t>302981323</t>
  </si>
  <si>
    <t>"zpětné použití původní dlažby"</t>
  </si>
  <si>
    <t>596212211</t>
  </si>
  <si>
    <t>Kladení zámkové dlažby pozemních komunikací ručně tl 80 mm skupiny A pl přes 50 do 100 m2</t>
  </si>
  <si>
    <t>1519543371</t>
  </si>
  <si>
    <t>592452131</t>
  </si>
  <si>
    <t>betonová dlažba dle knihy specifikací VÚ851.1001 - šedá</t>
  </si>
  <si>
    <t>-732477846</t>
  </si>
  <si>
    <t>B1*1,05</t>
  </si>
  <si>
    <t>592452132</t>
  </si>
  <si>
    <t>betonová dlažba dle knihy specifikací VÚ851.1002 - červená</t>
  </si>
  <si>
    <t>1889574190</t>
  </si>
  <si>
    <t>B2*1,05</t>
  </si>
  <si>
    <t>5929001</t>
  </si>
  <si>
    <t>betonová dlažba dle knihy specifikací VÚ851.1003</t>
  </si>
  <si>
    <t>730587018</t>
  </si>
  <si>
    <t>(C1+C2)*8*1,05</t>
  </si>
  <si>
    <t>"zaokrouhlení"  263-262,416</t>
  </si>
  <si>
    <t>596811121</t>
  </si>
  <si>
    <t>Kladení betonové dlažby komunikací pro pěší do lože z kameniva velikosti do 0,09 m2 pl přes 50 do 100 m2</t>
  </si>
  <si>
    <t>-549096164</t>
  </si>
  <si>
    <t>592480051</t>
  </si>
  <si>
    <t>dlažba betonová dle knihy specifkikací VÚ851.1004</t>
  </si>
  <si>
    <t>-497887525</t>
  </si>
  <si>
    <t>D1*1,05</t>
  </si>
  <si>
    <t>622631011</t>
  </si>
  <si>
    <t>Spárování spárovací maltou vnějších pohledových ploch stěn z tvárnic nebo kamene</t>
  </si>
  <si>
    <t>-2092895867</t>
  </si>
  <si>
    <t>56,98*2</t>
  </si>
  <si>
    <t>1191270907</t>
  </si>
  <si>
    <t>"opěrná stěna"  10,8</t>
  </si>
  <si>
    <t>871355221</t>
  </si>
  <si>
    <t>Kanalizační potrubí z tvrdého PVC jednovrstvé tuhost třídy SN8 DN 200</t>
  </si>
  <si>
    <t>1265283709</t>
  </si>
  <si>
    <t>19,1</t>
  </si>
  <si>
    <t>890411811R</t>
  </si>
  <si>
    <t>Odstranění uliční vpustě</t>
  </si>
  <si>
    <t>1539728379</t>
  </si>
  <si>
    <t>894411311</t>
  </si>
  <si>
    <t>Osazení betonových nebo železobetonových dílců pro šachty skruží rovných</t>
  </si>
  <si>
    <t>1976455682</t>
  </si>
  <si>
    <t>59224052</t>
  </si>
  <si>
    <t>skruž pro kanalizační šachty se zabudovanými stupadly 100x100x12cm</t>
  </si>
  <si>
    <t>-1116693703</t>
  </si>
  <si>
    <t>59224051</t>
  </si>
  <si>
    <t>skruž pro kanalizační šachty se zabudovanými stupadly 100x50x12cm</t>
  </si>
  <si>
    <t>-2138894811</t>
  </si>
  <si>
    <t>894414111</t>
  </si>
  <si>
    <t>Osazení betonových nebo železobetonových dílců pro šachty skruží základových (dno)</t>
  </si>
  <si>
    <t>1859376692</t>
  </si>
  <si>
    <t>592240631</t>
  </si>
  <si>
    <t>dno betonové šachtové  1000x1000</t>
  </si>
  <si>
    <t>-248198459</t>
  </si>
  <si>
    <t>895941301R</t>
  </si>
  <si>
    <t>Kompl. dod. + mtž. uliční vpusť</t>
  </si>
  <si>
    <t>518385723</t>
  </si>
  <si>
    <t xml:space="preserve">Poznámka k položce:
cena zahrnuje komplentí porvedení dle výkresu VÚ.012 vč. dodávky potřebného materiálu a litinové mříže
</t>
  </si>
  <si>
    <t>899001</t>
  </si>
  <si>
    <t>Kompl. dod. + mtž. zakrytí sedimentační jímky</t>
  </si>
  <si>
    <t>235298653</t>
  </si>
  <si>
    <t>Poznámka k položce:
cena zahrnuje kompletní provedení dle výkresu VÚ.013 vč, dodávky potřebného materiálu:
-monolitický rám
-pororošt+úhelník</t>
  </si>
  <si>
    <t>899002</t>
  </si>
  <si>
    <t>Kompl. dod.+mtž. prostup do sedimentační jímky vč. těsnění</t>
  </si>
  <si>
    <t>-488526874</t>
  </si>
  <si>
    <t>914111111</t>
  </si>
  <si>
    <t>Montáž svislé dopravní značky do velikosti 1 m2 objímkami na sloupek nebo konzolu</t>
  </si>
  <si>
    <t>1804529610</t>
  </si>
  <si>
    <t>404456011</t>
  </si>
  <si>
    <t xml:space="preserve"> dopravní značky</t>
  </si>
  <si>
    <t>-1627445614</t>
  </si>
  <si>
    <t>Poznámka k položce:
dle výkresu VÚ.006</t>
  </si>
  <si>
    <t>914511111</t>
  </si>
  <si>
    <t>Montáž sloupku dopravních značek délky do 3,5 m s betonovým základem</t>
  </si>
  <si>
    <t>1342787170</t>
  </si>
  <si>
    <t>40445230</t>
  </si>
  <si>
    <t>sloupek pro dopravní značku Zn D 70mm v 3,5m</t>
  </si>
  <si>
    <t>640911917</t>
  </si>
  <si>
    <t>915121111</t>
  </si>
  <si>
    <t>Vodorovné dopravní značení vodící čáry souvislé š 250 mm základní bílá barva</t>
  </si>
  <si>
    <t>342993947</t>
  </si>
  <si>
    <t>915131111</t>
  </si>
  <si>
    <t>Vodorovné dopravní značení přechody pro chodce, šipky, symboly základní bílá barva</t>
  </si>
  <si>
    <t>320939247</t>
  </si>
  <si>
    <t>915491211</t>
  </si>
  <si>
    <t>Osazení vodícího proužku z betonových desek do betonového lože tl do 100 mm š proužku 250 mm</t>
  </si>
  <si>
    <t>-1665115502</t>
  </si>
  <si>
    <t>C1/0,25</t>
  </si>
  <si>
    <t>916131213</t>
  </si>
  <si>
    <t>Osazení silničního obrubníku betonového stojatého s boční opěrou do lože z betonu prostého</t>
  </si>
  <si>
    <t>206634075</t>
  </si>
  <si>
    <t>59217031</t>
  </si>
  <si>
    <t>obrubník betonový silniční 1000x150x250mm</t>
  </si>
  <si>
    <t>539748422</t>
  </si>
  <si>
    <t>167,5*1,02</t>
  </si>
  <si>
    <t>916231213</t>
  </si>
  <si>
    <t>Osazení chodníkového obrubníku betonového stojatého s boční opěrou do lože z betonu prostého</t>
  </si>
  <si>
    <t>1701038768</t>
  </si>
  <si>
    <t>592170361</t>
  </si>
  <si>
    <t>obrubník betonový  1000x80x250mm</t>
  </si>
  <si>
    <t>1425650821</t>
  </si>
  <si>
    <t>85,8*1,02</t>
  </si>
  <si>
    <t>916991121</t>
  </si>
  <si>
    <t>Lože pod obrubníky, krajníky nebo obruby z dlažebních kostek z betonu prostého</t>
  </si>
  <si>
    <t>264140871</t>
  </si>
  <si>
    <t>(60,72+167,5+85,8)*0,2*0,3</t>
  </si>
  <si>
    <t>935111111</t>
  </si>
  <si>
    <t>Osazení příkopového žlabu do štěrkopísku tl 100 mm z betonových tvárnic š 500 mm</t>
  </si>
  <si>
    <t>-199944309</t>
  </si>
  <si>
    <t>592270511</t>
  </si>
  <si>
    <t>žlabovka příkopová betonová dle knihy specifikací VÚ855.1001</t>
  </si>
  <si>
    <t>982988421</t>
  </si>
  <si>
    <t>40,300*1,05</t>
  </si>
  <si>
    <t>953945123R</t>
  </si>
  <si>
    <t>Kotva pro provázání nadbetonávky vč. vyvrtání otvoru a odávky kotvy</t>
  </si>
  <si>
    <t>866547682</t>
  </si>
  <si>
    <t>962041314R</t>
  </si>
  <si>
    <t>Demontáž podhrabových desek</t>
  </si>
  <si>
    <t>1840284628</t>
  </si>
  <si>
    <t>14,5*0,4</t>
  </si>
  <si>
    <t>962041315</t>
  </si>
  <si>
    <t>Bourání příček z betonu prostého tl do 150 mm</t>
  </si>
  <si>
    <t>2130839314</t>
  </si>
  <si>
    <t>"sokl u vstupu do restaurace"  1,5</t>
  </si>
  <si>
    <t>962042321</t>
  </si>
  <si>
    <t>Bourání zdiva nadzákladového z betonu prostého přes 1 m3</t>
  </si>
  <si>
    <t>-380687080</t>
  </si>
  <si>
    <t>"betonová podezdívka"  51,5*0,3*0,5</t>
  </si>
  <si>
    <t>"část opěrné stěny"  0,6</t>
  </si>
  <si>
    <t>966071822R</t>
  </si>
  <si>
    <t>Rozebrání oplocení  vč. sloupků</t>
  </si>
  <si>
    <t>-1844849045</t>
  </si>
  <si>
    <t>70+6</t>
  </si>
  <si>
    <t>979051121</t>
  </si>
  <si>
    <t>Očištění zámkových dlaždic se spárováním z kameniva těženého při překopech inženýrských sítí</t>
  </si>
  <si>
    <t>166966861</t>
  </si>
  <si>
    <t>985312114</t>
  </si>
  <si>
    <t>Stěrka k vyrovnání betonových ploch stěn tl do 5 mm</t>
  </si>
  <si>
    <t>-757888203</t>
  </si>
  <si>
    <t>Poznámka k položce:
dle knhy specifikací VÚ858.1001</t>
  </si>
  <si>
    <t>"opěrná zeď"</t>
  </si>
  <si>
    <t>17,4*1,1</t>
  </si>
  <si>
    <t>985324211</t>
  </si>
  <si>
    <t>Ochranný akrylátový nátěr betonu dvojnásobný s impregnací (OS-B)</t>
  </si>
  <si>
    <t>-1014276077</t>
  </si>
  <si>
    <t>Poznámka k položce:
dle knhy specifikací VÚ858.1002</t>
  </si>
  <si>
    <t>985671113R</t>
  </si>
  <si>
    <t>Nadbetonávka opěrné stěny</t>
  </si>
  <si>
    <t>-1136912137</t>
  </si>
  <si>
    <t>Poznámka k položce:
cena zahrnuje kompletní provedení vč. potřebného bednění</t>
  </si>
  <si>
    <t>0,67*1,1</t>
  </si>
  <si>
    <t>9999001</t>
  </si>
  <si>
    <t>Odstranění čistící rohože vč. vpusti</t>
  </si>
  <si>
    <t>2071784261</t>
  </si>
  <si>
    <t>9999002</t>
  </si>
  <si>
    <t>Odstranění stožáru VO vč. základu</t>
  </si>
  <si>
    <t>2042558459</t>
  </si>
  <si>
    <t>9999003</t>
  </si>
  <si>
    <t>Demontáž ocelového schodiště</t>
  </si>
  <si>
    <t>-1491002888</t>
  </si>
  <si>
    <t>9999004</t>
  </si>
  <si>
    <t>Demontáž ocelového přístřešku vč. chladícího boxu</t>
  </si>
  <si>
    <t>-1965114742</t>
  </si>
  <si>
    <t>602906565</t>
  </si>
  <si>
    <t>-595734346</t>
  </si>
  <si>
    <t>845,498*8 'Přepočtené koeficientem množství</t>
  </si>
  <si>
    <t>616560481</t>
  </si>
  <si>
    <t>998225111</t>
  </si>
  <si>
    <t>Přesun hmot pro pozemní komunikace s krytem z kamene, monolitickým betonovým nebo živičným</t>
  </si>
  <si>
    <t>-702546268</t>
  </si>
  <si>
    <t>711113115R</t>
  </si>
  <si>
    <t>Izolace proti vlhkosti na vodorovné ploše za studena dle knihy specifikací VÚ853.1001</t>
  </si>
  <si>
    <t>-1107941422</t>
  </si>
  <si>
    <t>3,8*1,1</t>
  </si>
  <si>
    <t>-1076833536</t>
  </si>
  <si>
    <t>"u palisád"</t>
  </si>
  <si>
    <t>4,2*1,3</t>
  </si>
  <si>
    <t>998711201</t>
  </si>
  <si>
    <t>Přesun hmot procentní pro izolace proti vodě, vlhkosti a plynům v objektech v do 6 m</t>
  </si>
  <si>
    <t>1164756802</t>
  </si>
  <si>
    <t>762341138R</t>
  </si>
  <si>
    <t>Bednění střech rovných sklon do 60° z cementovláknitých desek tl 26 mm</t>
  </si>
  <si>
    <t>1276838718</t>
  </si>
  <si>
    <t>"boky" 7,4*(0,35+0,55)*0,5*1,2</t>
  </si>
  <si>
    <t>998762201</t>
  </si>
  <si>
    <t>Přesun hmot procentní pro kce tesařské v objektech v do 6 m</t>
  </si>
  <si>
    <t>-954141439</t>
  </si>
  <si>
    <t>764141401</t>
  </si>
  <si>
    <t>Krytina střechy rovné drážkováním ze svitků z TiZn předzvětralého plechu rš 500 mm sklonu do 30°</t>
  </si>
  <si>
    <t>-918543737</t>
  </si>
  <si>
    <t>Poznámka k položce:
dle knihy specifikací  VÚ852.1055</t>
  </si>
  <si>
    <t>"dle skladby S01"</t>
  </si>
  <si>
    <t>18,1*1,1</t>
  </si>
  <si>
    <t>764241416R</t>
  </si>
  <si>
    <t>Oplechování hřebene z TiZn předzvětralého plechu rš 350 + 250  mm</t>
  </si>
  <si>
    <t>-1943492682</t>
  </si>
  <si>
    <t>"K01"  10,9</t>
  </si>
  <si>
    <t>764242419R</t>
  </si>
  <si>
    <t>Štítové lemování z TiZn předzvětralého plechu ozn. K04</t>
  </si>
  <si>
    <t>-1318959282</t>
  </si>
  <si>
    <t>"K07"  7,4*(0,35+0,55)*0,5*1,2</t>
  </si>
  <si>
    <t>764242430R</t>
  </si>
  <si>
    <t>Kryí plech z TiZn předzvětralého plechu rš 60 mm</t>
  </si>
  <si>
    <t>-1778073034</t>
  </si>
  <si>
    <t>"K03"  10,9</t>
  </si>
  <si>
    <t>764242437R</t>
  </si>
  <si>
    <t>Okapnicový pás z TiZn předzvětralého plechu rš 350+250 mm</t>
  </si>
  <si>
    <t>-912339627</t>
  </si>
  <si>
    <t>"K02"  10,9</t>
  </si>
  <si>
    <t>998764201</t>
  </si>
  <si>
    <t>Přesun hmot procentní pro konstrukce klempířské v objektech v do 6 m</t>
  </si>
  <si>
    <t>544138328</t>
  </si>
  <si>
    <t>765</t>
  </si>
  <si>
    <t>Krytina skládaná</t>
  </si>
  <si>
    <t>765193001</t>
  </si>
  <si>
    <t>Montáž podkladního vyrovnávacího pásu</t>
  </si>
  <si>
    <t>-897114571</t>
  </si>
  <si>
    <t>69331044</t>
  </si>
  <si>
    <t>rohož drenážní PE nelaminovaná 900g/m2</t>
  </si>
  <si>
    <t>387792495</t>
  </si>
  <si>
    <t>Poznámka k položce:
dle knihy specifikací  VÚ857.1001</t>
  </si>
  <si>
    <t>S01*1,1</t>
  </si>
  <si>
    <t>998765201</t>
  </si>
  <si>
    <t>Přesun hmot procentní pro krytiny skládané v objektech v do 6 m</t>
  </si>
  <si>
    <t>306273694</t>
  </si>
  <si>
    <t>Demontáž, uskladnění a zpětná montáž vjezdové brány</t>
  </si>
  <si>
    <t>-1243748434</t>
  </si>
  <si>
    <t>Kompl. dod. + mtž. zábradlí TAHOKOV v. 800 mm</t>
  </si>
  <si>
    <t>1267883392</t>
  </si>
  <si>
    <t xml:space="preserve">Poznámka k položce:
cena zahrnuje kompletní provedení dle výkresu VÚ.009 a dle knihy specifikací VÚ852.1004 vč. dodávky potřebného materiálu a kotvení
</t>
  </si>
  <si>
    <t>Kompl. dod. + mtž. zábradlí TAHOKOV v. 1 100 mm</t>
  </si>
  <si>
    <t>-1941184106</t>
  </si>
  <si>
    <t>Kompl. dod. + mtž. ocelová konstrukce přístřešek na kontejnery</t>
  </si>
  <si>
    <t>-401269165</t>
  </si>
  <si>
    <t xml:space="preserve">Poznámka k položce:
cena zahrnuje kompletní provedení dle výkresu VÚ.010 vč. dodávky potřebného materiálu, kotvení a povrchové úpravy - nátě
</t>
  </si>
  <si>
    <t>"HEA 160"  4,7*31,2</t>
  </si>
  <si>
    <t>"HEA 140"  2,8*25,3</t>
  </si>
  <si>
    <t>"HEA 100"  1,42*17,1</t>
  </si>
  <si>
    <t>"IPE 160"  24,3*15,8</t>
  </si>
  <si>
    <t>"IPE 120"  9,7*10,6</t>
  </si>
  <si>
    <t>"na kotvení a spojovací materiál"  728,522*0,1</t>
  </si>
  <si>
    <t>767161813</t>
  </si>
  <si>
    <t>Demontáž zábradlí rovného nerozebíratelného hmotnosti 1 m zábradlí do 20 kg do suti</t>
  </si>
  <si>
    <t>-1611083246</t>
  </si>
  <si>
    <t>9+3+10,5</t>
  </si>
  <si>
    <t>767391112</t>
  </si>
  <si>
    <t>Montáž krytiny z tvarovaných plechů šroubováním</t>
  </si>
  <si>
    <t>1642015195</t>
  </si>
  <si>
    <t>154841131</t>
  </si>
  <si>
    <t>plech trapézový 50/250 Pz</t>
  </si>
  <si>
    <t>1223570872</t>
  </si>
  <si>
    <t>998767201</t>
  </si>
  <si>
    <t>Přesun hmot procentní pro zámečnické konstrukce v objektech v do 6 m</t>
  </si>
  <si>
    <t>-1838547023</t>
  </si>
  <si>
    <t xml:space="preserve">Likvidace septiku </t>
  </si>
  <si>
    <t>-399538488</t>
  </si>
  <si>
    <t>Poznámka k položce:
cena zahrnuje kompletní provedení - vyčerpání a likvidace obsahu, vybourání</t>
  </si>
  <si>
    <t>01-012 - Venkovní kanalizace</t>
  </si>
  <si>
    <t>D1 - SO-31.1: PŘELOŽKA PŘÍPOJKY SPLAŠKOVÉ KANALIZACE</t>
  </si>
  <si>
    <t xml:space="preserve">    D2 - 001: Zemní práce</t>
  </si>
  <si>
    <t xml:space="preserve">    D3 - 008: Trubní vedení</t>
  </si>
  <si>
    <t xml:space="preserve">    D4 - 099: Přesun hmot HSV</t>
  </si>
  <si>
    <t>D5 - SO-31.2: VNĚJŠÍ ROZVODY VNITŘNÍ SPLAŠKOVÉ KANALIZACE</t>
  </si>
  <si>
    <t xml:space="preserve">    D6 - 009: Ostatní konstrukce a práce</t>
  </si>
  <si>
    <t>D7 - SO-31.3: VNĚJŠÍ ROZVODY VNITŘNÍ DEŠŤOVÉ KANALIZACE</t>
  </si>
  <si>
    <t>SO-31.1: PŘELOŽKA PŘÍPOJKY SPLAŠKOVÉ KANALIZACE</t>
  </si>
  <si>
    <t>Potrubí PE 100 RC kanalizační SDR11 63 x 5,8 mm</t>
  </si>
  <si>
    <t>871211141</t>
  </si>
  <si>
    <t>Montáž potrubí z PE100 SDR 11 otevřený výkop svařovaných na tupo D 63 x 5,8 mm</t>
  </si>
  <si>
    <t>871211195</t>
  </si>
  <si>
    <t>Propojení stávajícího potrubí PE 63 s novým potrubím PE 100 RC 63 x 5,8 mm</t>
  </si>
  <si>
    <t>892241111</t>
  </si>
  <si>
    <t>Tlaková zkouška vodou potrubí do 80</t>
  </si>
  <si>
    <t>SO-31.2: VNĚJŠÍ ROZVODY VNITŘNÍ SPLAŠKOVÉ KANALIZACE</t>
  </si>
  <si>
    <t>212750101</t>
  </si>
  <si>
    <t>Trativod z drenážních trubek PVC-U SN 4 perforace 360° včetně lože otevřený výkop DN 100 pro budovy plocha pro vtékání vody min. 80 cm2/m</t>
  </si>
  <si>
    <t>230140036</t>
  </si>
  <si>
    <t>Montáž trubek z nerezavějící oceli tř.17 D 57 mm, tl 2 mm</t>
  </si>
  <si>
    <t>230140166</t>
  </si>
  <si>
    <t>Montáž trubní dílce přivařovací z nerezavějící oceli tř.17 D 57 mm, tl 2 mm</t>
  </si>
  <si>
    <t>28611361</t>
  </si>
  <si>
    <t>Koleno kanalizace plastové KGB 150x45°</t>
  </si>
  <si>
    <t>28611392</t>
  </si>
  <si>
    <t>Odbočka kanalizační plastová s hrdlem KGEA-150/150/45°</t>
  </si>
  <si>
    <t>28611568</t>
  </si>
  <si>
    <t>Objímka převlečná kanalizace plastové KGU DN 150</t>
  </si>
  <si>
    <t>380901111</t>
  </si>
  <si>
    <t>Napojení potrubí KG 160 na stávající kanalizaci DN 150</t>
  </si>
  <si>
    <t>386121113</t>
  </si>
  <si>
    <t>Montáž odlučovače tuků a olejů železobetonového průtoku 7 l/s</t>
  </si>
  <si>
    <t>451535111</t>
  </si>
  <si>
    <t>Podkladní vrstva tl do 300 mm ze štěrku frakce 0/63 mm</t>
  </si>
  <si>
    <t>452311161</t>
  </si>
  <si>
    <t>Podkladní desky z betonu prostého tř. C 25/30 otevřený výkop</t>
  </si>
  <si>
    <t>452351101</t>
  </si>
  <si>
    <t>Bednění podkladních desek nebo bloků nebo sedlového lože otevřený výkop</t>
  </si>
  <si>
    <t>72010000</t>
  </si>
  <si>
    <t>Zkouška vodotěsnosti kanalizace</t>
  </si>
  <si>
    <t>72020125</t>
  </si>
  <si>
    <t>Šachtový poklop BEGU-B 125 + rám</t>
  </si>
  <si>
    <t>72020400</t>
  </si>
  <si>
    <t>Šachtový poklop BEGU-B-1-D 400T + rám</t>
  </si>
  <si>
    <t>72021670</t>
  </si>
  <si>
    <t>Šachtový kónus SH-M 1000/625x670 (PS+K)</t>
  </si>
  <si>
    <t>72022250</t>
  </si>
  <si>
    <t>Šachtová skruž SR-M 1000x250 PS</t>
  </si>
  <si>
    <t>72022500</t>
  </si>
  <si>
    <t>Šachtová skruž SR-M 1000x500 PS</t>
  </si>
  <si>
    <t>72023651</t>
  </si>
  <si>
    <t>Šachtové dno SU-M 1000x585 DN 150 (PS,KK)</t>
  </si>
  <si>
    <t>72023661</t>
  </si>
  <si>
    <t>Šachtové dno SU-M 1000x685 DN 250 (PS,KK)</t>
  </si>
  <si>
    <t>72023676</t>
  </si>
  <si>
    <t>Šachtové dno SU-M 1000x985 DN 250 (PS,KK)</t>
  </si>
  <si>
    <t>72024330</t>
  </si>
  <si>
    <t>Zákrytová deska TBK 1500-625/180 D400 se dvěma otvory DN 625 mm</t>
  </si>
  <si>
    <t>72024345</t>
  </si>
  <si>
    <t>Skruž TBS 1500/1500/120</t>
  </si>
  <si>
    <t>72024350</t>
  </si>
  <si>
    <t>Spodní díl TBZ 1500/1500/120 (stavební výška 1650 mm)</t>
  </si>
  <si>
    <t>72035060</t>
  </si>
  <si>
    <t>Vyrovnávací prstenec AR-V 625x60 mm</t>
  </si>
  <si>
    <t>72035080</t>
  </si>
  <si>
    <t>Vyrovnávací prstenec AR-V 625x80 mm</t>
  </si>
  <si>
    <t>72035100</t>
  </si>
  <si>
    <t>Vyrovnávací prstenec AR-V 625x100 mm</t>
  </si>
  <si>
    <t>72075020</t>
  </si>
  <si>
    <t>Lapák tuku, betonový prefabrikát, NS7 - Kód číslo VK451.0250 dle knihy specifikací</t>
  </si>
  <si>
    <t>871315221</t>
  </si>
  <si>
    <t>Kanalizační potrubí z tvrdého PVC-systém KG tuhost třídy SN8 DN150</t>
  </si>
  <si>
    <t>871365221</t>
  </si>
  <si>
    <t>Kanalizační potrubí z tvrdého PVC-systém KG tuhost třídy SN8 DN250</t>
  </si>
  <si>
    <t>891211200</t>
  </si>
  <si>
    <t>Ponorné mělnící kalové čerpadlo (400 V, P2=1,5 kW, q=10,5 m3/h, h=13,6 m) - Kód číslo VK451.0610 dle knihy specifikací</t>
  </si>
  <si>
    <t>891211201</t>
  </si>
  <si>
    <t>Závěsné zařízení s patním kolenem DN 40/50 a držákem trubky</t>
  </si>
  <si>
    <t>891211202</t>
  </si>
  <si>
    <t>Vodící trubka 26,9 x 2 mm z pozinkované oceli</t>
  </si>
  <si>
    <t>891211203</t>
  </si>
  <si>
    <t>Zpětná klapka kalová přírubová DN 50 s epoxidovou ochranou vrstvou</t>
  </si>
  <si>
    <t>891211204</t>
  </si>
  <si>
    <t>Uzavírací šoupě přírubové DN 50 pro odpadní vodu - Kód číslo VK451.0100 dle knihy specifikací</t>
  </si>
  <si>
    <t>891211205</t>
  </si>
  <si>
    <t>Řetězová sada z pozinkované oceli, nosnost 400 kg, délka 5 m</t>
  </si>
  <si>
    <t>891211206</t>
  </si>
  <si>
    <t>Spínací přístroj pro řízení dvou ponorných motorových čerpadel</t>
  </si>
  <si>
    <t>891211207</t>
  </si>
  <si>
    <t>Snímač hladiny 0-2,5 m v.s. kabel délky 30 m</t>
  </si>
  <si>
    <t>891211210</t>
  </si>
  <si>
    <t>Signální houkačka pro připojení ke spínacímu přístroji, 230V</t>
  </si>
  <si>
    <t>891211215</t>
  </si>
  <si>
    <t>Litinový kruhový poklop s rámem a pantem, D400 - Kód číslo VK451.0550 dle knihy specifikací</t>
  </si>
  <si>
    <t>891211217</t>
  </si>
  <si>
    <t>Kompozitní žebřík včetně kotvících prvků, délka 2,3 m, vzdálenost bočnic 400 mm</t>
  </si>
  <si>
    <t>891211218</t>
  </si>
  <si>
    <t>Ocelový nerezový U-profil 100 x 50 x 60 mm, délka 1,20 m + 2 x plotna pro ukotvení</t>
  </si>
  <si>
    <t>891211219</t>
  </si>
  <si>
    <t>Ocelový nerezový U-profil 100 x 50 x 60 mm, délka 1,35 m + 2 x plotna pro ukotvení</t>
  </si>
  <si>
    <t>891211222</t>
  </si>
  <si>
    <t>Montáž vodovodních šoupátek s ručním kolečkem v šachtách DN 50</t>
  </si>
  <si>
    <t>891215321</t>
  </si>
  <si>
    <t>Montáž zpětné klapky přírubové DN 50</t>
  </si>
  <si>
    <t>891211240</t>
  </si>
  <si>
    <t>Montáž kalového čerpadla včetně patního kolena a závěsného zařízení s vodícími tyčemi</t>
  </si>
  <si>
    <t>891211250</t>
  </si>
  <si>
    <t>Montáž elektrického příslušenství k čerpadlu</t>
  </si>
  <si>
    <t>891211251</t>
  </si>
  <si>
    <t>Montáž kompozitního žebříku v šachtě</t>
  </si>
  <si>
    <t>891211300</t>
  </si>
  <si>
    <t>Trubka nerezová svařovaná kruhová DIN 1.4404 D 54 x 2 mm</t>
  </si>
  <si>
    <t>891211301</t>
  </si>
  <si>
    <t>Koleno z nerezové oceli DIN 1.4404 D 54 x 2 mm</t>
  </si>
  <si>
    <t>891211302</t>
  </si>
  <si>
    <t>T-kus z nerezové oceli DIN 1.4404 D 54/54/54 x 2 mm</t>
  </si>
  <si>
    <t>891211303</t>
  </si>
  <si>
    <t>Příruba nerezová přivařovací DIN 1.4404 DN 50/54/ PN 16</t>
  </si>
  <si>
    <t>891211304</t>
  </si>
  <si>
    <t>Nerezové hrdlo závitové DIN 1.4404 D 54 x 2 mm / 2"</t>
  </si>
  <si>
    <t>891211310</t>
  </si>
  <si>
    <t>Pevná spojka C52 - pro proplach potrubí</t>
  </si>
  <si>
    <t>891211311</t>
  </si>
  <si>
    <t>Přírubový spoj pro PE potrubí DN 50/63 jištěný proti posunu, tvárná litina</t>
  </si>
  <si>
    <t>891211312</t>
  </si>
  <si>
    <t>Prostupové těsnění do kruhového otvoru DN 100 pro PE potrubí D 63</t>
  </si>
  <si>
    <t>891211318</t>
  </si>
  <si>
    <t>Kabelová chránička HDPE dvouplášťová DN 63</t>
  </si>
  <si>
    <t>Osazení železobetonových dílců pro šachty skruží rovných</t>
  </si>
  <si>
    <t>894412411</t>
  </si>
  <si>
    <t>Osazení železobetonových dílců pro šachty skruží přechodových</t>
  </si>
  <si>
    <t>Osazení železobetonových dílců pro šachty skruží základových</t>
  </si>
  <si>
    <t>894608211</t>
  </si>
  <si>
    <t>Výztuž šachet ze svařovaných sítí typu Kari</t>
  </si>
  <si>
    <t>899103112</t>
  </si>
  <si>
    <t>Osazení poklopů litinových nebo ocelových včetně rámů pro třídu zatížení B125, C250</t>
  </si>
  <si>
    <t>899104112</t>
  </si>
  <si>
    <t>Osazení poklopů litinových nebo ocelových včetně rámů pro třídu zatížení D400, E600</t>
  </si>
  <si>
    <t>899501150</t>
  </si>
  <si>
    <t>Vrtané těsnění PVC 150  160/186 SBR do prefabrikované skruže</t>
  </si>
  <si>
    <t>899501250</t>
  </si>
  <si>
    <t>Vrtané těsnění PVC 250  250/276 SBR do prefabrikované skruže</t>
  </si>
  <si>
    <t>977151118</t>
  </si>
  <si>
    <t>Jádrové vrty diamantovými korunkami do D 100 mm do stavebních materiálů</t>
  </si>
  <si>
    <t>977151123</t>
  </si>
  <si>
    <t>Jádrové vrty diamantovými korunkami do D 160 mm do stavebních materiálů</t>
  </si>
  <si>
    <t>977151124</t>
  </si>
  <si>
    <t>Jádrové vrty diamantovými korunkami do D 186 mm do stavebních materiálů</t>
  </si>
  <si>
    <t>977151128</t>
  </si>
  <si>
    <t>Jádrové vrty diamantovými korunkami do D 276 mm do stavebních materiálů</t>
  </si>
  <si>
    <t>899104211</t>
  </si>
  <si>
    <t>Demontáž poklopů litinových nebo ocelových včetně rámů hmotnosti přes 150 kg</t>
  </si>
  <si>
    <t>899104310</t>
  </si>
  <si>
    <t>Demontáž technologického zařízení čerpací šachty</t>
  </si>
  <si>
    <t>890431851</t>
  </si>
  <si>
    <t>Bourání šachet z prefabrikovaných skruží strojně obestavěného prostoru přes 1,5 do 3 m3</t>
  </si>
  <si>
    <t>96111230</t>
  </si>
  <si>
    <t>Vyvezení bezodtoké odpadní jímky do objemu 6 m3</t>
  </si>
  <si>
    <t>969021110</t>
  </si>
  <si>
    <t>Přeříznutí kameninové trouby DN 150</t>
  </si>
  <si>
    <t>830311811</t>
  </si>
  <si>
    <t>Bourání stávajícího kameninového potrubí DN do 150</t>
  </si>
  <si>
    <t>997002511</t>
  </si>
  <si>
    <t>Vodorovné přemístění suti a vybouraných hmot bez naložení ale se složením a urovnáním do 1 km</t>
  </si>
  <si>
    <t>997002519</t>
  </si>
  <si>
    <t>Příplatek ZKD 1 km přemístění suti a vybouraných hmot</t>
  </si>
  <si>
    <t>997002611</t>
  </si>
  <si>
    <t>Nakládání suti a vybouraných hmot</t>
  </si>
  <si>
    <t>997013602</t>
  </si>
  <si>
    <t>Poplatek za uložení na skládce (skládkovné) stavebního odpadu železobetonového kód odpadu 17 01 01</t>
  </si>
  <si>
    <t>SO-31.3: VNĚJŠÍ ROZVODY VNITŘNÍ DEŠŤOVÉ KANALIZACE</t>
  </si>
  <si>
    <t>131351104</t>
  </si>
  <si>
    <t>Hloubení jam nezapažených v hornině třídy těžitelnosti II skupiny 4 objem do 500 m3 strojně</t>
  </si>
  <si>
    <t>132351254</t>
  </si>
  <si>
    <t>Hloubení rýh nezapažených š do 2000 mm v hornině třídy těžitelnosti II skupiny 4 objem do 500 m3 strojně</t>
  </si>
  <si>
    <t>28611356</t>
  </si>
  <si>
    <t>Koleno kanalizace plastové KGB 125x45°</t>
  </si>
  <si>
    <t>28611363</t>
  </si>
  <si>
    <t>Koleno kanalizace plastové KGB 150x87°</t>
  </si>
  <si>
    <t>28611366</t>
  </si>
  <si>
    <t>Koleno kanalizace plastové KGB 200x45°</t>
  </si>
  <si>
    <t>28611368</t>
  </si>
  <si>
    <t>Koleno kanalizace plastové KGB 200x87°</t>
  </si>
  <si>
    <t>28611391</t>
  </si>
  <si>
    <t>Odbočka kanalizační plastová s hrdlem KGEA-150/125/45°</t>
  </si>
  <si>
    <t>28611394</t>
  </si>
  <si>
    <t>Odbočka kanalizační plastová s hrdlem KGEA-200/125/45°</t>
  </si>
  <si>
    <t>28611400</t>
  </si>
  <si>
    <t>Odbočka kanalizační plastová s hrdlem KGEA-250/200/45°</t>
  </si>
  <si>
    <t>28611570</t>
  </si>
  <si>
    <t>Objímka převlečná kanalizace plastové KGU DN 200</t>
  </si>
  <si>
    <t>386110107</t>
  </si>
  <si>
    <t>Montáž odlučovače ropných látek betonového průtoku 30 l/s</t>
  </si>
  <si>
    <t>632452113</t>
  </si>
  <si>
    <t>Potěr cementový dna šachet hlazený ocelovým hladítkem</t>
  </si>
  <si>
    <t>72020401</t>
  </si>
  <si>
    <t>Šachtový poklop BEGU-S-1-D 400T s odv. + rám</t>
  </si>
  <si>
    <t>72021671</t>
  </si>
  <si>
    <t>Šachtový kónus TBR-Q2 800x625/600/90</t>
  </si>
  <si>
    <t>72022999</t>
  </si>
  <si>
    <t>Šachtová skruž SR-M 1000x1000 PS</t>
  </si>
  <si>
    <t>72023025</t>
  </si>
  <si>
    <t>Šachtová skruž TBS-Q2 800/250/90</t>
  </si>
  <si>
    <t>72023655</t>
  </si>
  <si>
    <t>Šachtové dno SU-M 1000x635 DN 200 (PS,BB)</t>
  </si>
  <si>
    <t>72023660</t>
  </si>
  <si>
    <t>Šachtové dno SU-M 1000x685 DN 250 (PS,BB)</t>
  </si>
  <si>
    <t>72023700</t>
  </si>
  <si>
    <t>Šachtové dno TBZ-Q.1 1000/1000/120 vč. spádování dna</t>
  </si>
  <si>
    <t>72023710</t>
  </si>
  <si>
    <t>Těsnění skružové DN 1000/20 mm</t>
  </si>
  <si>
    <t>72035040</t>
  </si>
  <si>
    <t>Vyrovnávací prstenec AR-V 625x40 mm</t>
  </si>
  <si>
    <t>72075010</t>
  </si>
  <si>
    <t>Odlučovač ropných látek, betonový prefabrikát, NS 30, C10-C40 do 1 mg/l - Kód číslo VK451.0201 dle knihy specifikací</t>
  </si>
  <si>
    <t>72076050</t>
  </si>
  <si>
    <t>Vertikální vírový ventil DN 50 - regulace odtoku z RN - Kód číslo VK451.0300 dle knihy specifikací</t>
  </si>
  <si>
    <t>72076060</t>
  </si>
  <si>
    <t>Filtr na dešťovou vodu DN 150 - Kód číslo VK451.0700 dle knihy specifikací</t>
  </si>
  <si>
    <t>72076061</t>
  </si>
  <si>
    <t>Filtr na dešťovou vodu DN 200 - Kód číslo VK451.0701 dle knihy specifikací</t>
  </si>
  <si>
    <t>72076070</t>
  </si>
  <si>
    <t>Filtr DN 250 do retenční nádrže, T-kus + sítko</t>
  </si>
  <si>
    <t>72077100</t>
  </si>
  <si>
    <t>Dešťová nádrž - betonové prafabrikované dno PNO 240/710/238/14 BZP, objem 39,53 m3 - Kód číslo VK451.0260 dle knihy specifikací</t>
  </si>
  <si>
    <t>72077101</t>
  </si>
  <si>
    <t>Dešťová nárž - betonová prafabrikovaná zákrytová deska PNO 240/710/25 ZDP - 14 - Kód číslo VK451.0260 dle knihy specifikací</t>
  </si>
  <si>
    <t>871265211</t>
  </si>
  <si>
    <t>Kanalizační potrubí z tvrdého PVC-systém KG tuhost třídy SN4 DN100</t>
  </si>
  <si>
    <t>871275211</t>
  </si>
  <si>
    <t>Kanalizační potrubí z tvrdého PVC-systém KG tuhost třídy SN4 DN125</t>
  </si>
  <si>
    <t>Kanalizační potrubí z tvrdého PVC-systém KG tuhost třídy SN8 DN200</t>
  </si>
  <si>
    <t>894201161</t>
  </si>
  <si>
    <t>Dno šachet tl nad 200 mm z prostého betonu se zvýšenými nároky na prostředí tř. C 30/37</t>
  </si>
  <si>
    <t>894201221</t>
  </si>
  <si>
    <t>Stěny šachet tl nad 200 mm z prostého betonu bez zvýšených nároků na prostředí tř. C 25/30 - výplň mezi RN</t>
  </si>
  <si>
    <t>894201261</t>
  </si>
  <si>
    <t>Stěny šachet tl nad 200 mm z prostého se zvýšenými nároky na prostředí tř. C 30/37</t>
  </si>
  <si>
    <t>894204161</t>
  </si>
  <si>
    <t>Žlaby šachet průřezu o poloměru do 500 mm z betonu prostého tř. C 25/30</t>
  </si>
  <si>
    <t>382122124</t>
  </si>
  <si>
    <t>Montáž dna ŽB prefabrikovaných pravoúhlých nádrží včetně těsnění výšky přes 1 do 3 m hmotnosti do 22 t délky přes 6,5 do 8,5 m</t>
  </si>
  <si>
    <t>382122314</t>
  </si>
  <si>
    <t>Montáž zákrytové desky ŽB prefabrikovaných pravoúhlých nádrží délky přes 6,5 do 8,5 m</t>
  </si>
  <si>
    <t>894502101</t>
  </si>
  <si>
    <t>Bednění stěn šachet pravoúhlých nebo vícehranných jednostranné</t>
  </si>
  <si>
    <t>894502401</t>
  </si>
  <si>
    <t>Bednění stěn šachet kruhových oboustranné</t>
  </si>
  <si>
    <t>894812211</t>
  </si>
  <si>
    <t>Revizní a čistící šachta z PP šachtové dno DN 425/150 úhel 90°</t>
  </si>
  <si>
    <t>894812212</t>
  </si>
  <si>
    <t>Revizní a čistící šachta z PP šachtové dno DN 425/150 sběrná X</t>
  </si>
  <si>
    <t>894812231</t>
  </si>
  <si>
    <t>Revizní a čistící šachta z PP DN 425 šachtová roura korugovaná bez hrdla světlé hloubky 1500 mm</t>
  </si>
  <si>
    <t>894812242</t>
  </si>
  <si>
    <t>Revizní a čistící šachta z PP DN 425 šachtová roura teleskopická světlé hloubky 750 mm</t>
  </si>
  <si>
    <t>894812262</t>
  </si>
  <si>
    <t>Revizní a čistící šachta z PP DN 425 poklop litinový plný do teleskopické trubky (40 t)</t>
  </si>
  <si>
    <t>894812270</t>
  </si>
  <si>
    <t>Montáž plastové revizní šachty DN 425</t>
  </si>
  <si>
    <t>891211312.1</t>
  </si>
  <si>
    <t>Prostupové těsnění do kruhového otvoru DN 100 pro PE potrubí D 40 až D 50</t>
  </si>
  <si>
    <t>899501100</t>
  </si>
  <si>
    <t>Vrtané těsnění PVC 110  110/138 SBR do prefabrikované skruže</t>
  </si>
  <si>
    <t>899501125</t>
  </si>
  <si>
    <t>Vrtané těsnění PVC 125  125/151 SBR do prefabrikované skruže</t>
  </si>
  <si>
    <t>899501200</t>
  </si>
  <si>
    <t>Vrtané těsnění PVC 200  200/226 SBR do prefabrikované skruže</t>
  </si>
  <si>
    <t>899501221</t>
  </si>
  <si>
    <t>Stupadla do šachet ocelová s PE povlakem</t>
  </si>
  <si>
    <t>977151126</t>
  </si>
  <si>
    <t>Jádrové vrty diamantovými korunkami do D 225 mm do stavebních materiálů</t>
  </si>
  <si>
    <t>01-013 - Areálové rozvody NN</t>
  </si>
  <si>
    <t>D1 - SO-35.2 - Areálové rozvody NN</t>
  </si>
  <si>
    <t xml:space="preserve">    D2 - 310. Elektroinstalační úložný materiál</t>
  </si>
  <si>
    <t xml:space="preserve">    D3 - 320. Kabely a vodiče</t>
  </si>
  <si>
    <t xml:space="preserve">    D4 - 350. Svítidla a osvětlovací zařízení</t>
  </si>
  <si>
    <t xml:space="preserve">    D5 - 390. Náhradní zdroje</t>
  </si>
  <si>
    <t xml:space="preserve">    D6 - Montáže, zkoušky a revize</t>
  </si>
  <si>
    <t xml:space="preserve">    D7 - Zemní a pomocné stavební práce</t>
  </si>
  <si>
    <t>SO-35.2 - Areálové rozvody NN</t>
  </si>
  <si>
    <t>741 11-0372</t>
  </si>
  <si>
    <t>Dvouplášťová chránička korugovaná, ohebná, HDPE, vnější Ø75 - kód NN312.152 dle knihy specifikací</t>
  </si>
  <si>
    <t>741 11-0303</t>
  </si>
  <si>
    <t>Trubka kanalizační KGEM 250x6,2x2m</t>
  </si>
  <si>
    <t>Kabel instalační, izolace PVC, CYKY-J 3x2,5 pevně</t>
  </si>
  <si>
    <t>Kabel instalační, izolace PVC, 1-CYKY-J 5x6, pevně</t>
  </si>
  <si>
    <t>741 12-2033.1</t>
  </si>
  <si>
    <t>Kabel instalační, izolace PVC, 1-CYKY-J 5x10, pevně</t>
  </si>
  <si>
    <t>741 12-2033.2</t>
  </si>
  <si>
    <t>Kabel instalační, izolace PVC, 1-CYKY-J 5x16, pevně</t>
  </si>
  <si>
    <t>Kabel pryžový ohebný H05RR-F 3x1,5</t>
  </si>
  <si>
    <t>741 13-0115</t>
  </si>
  <si>
    <t>Ukončení šňůr se zapojením 3x0,35 až 4mm2</t>
  </si>
  <si>
    <t>741 13-0006</t>
  </si>
  <si>
    <t>Ukončení vodičů izolovaných s označením a zapojením v rozvaděči, průřezu žíly do 16 mm2</t>
  </si>
  <si>
    <t>741 41-0021</t>
  </si>
  <si>
    <t>Zemnící pásek pozinkovaný FeZn 30x4, v zemi</t>
  </si>
  <si>
    <t>741 42-0021</t>
  </si>
  <si>
    <t>Svorka připojovací SP</t>
  </si>
  <si>
    <t>741 42-0021.1</t>
  </si>
  <si>
    <t>Svorka páska - drát SR 3a</t>
  </si>
  <si>
    <t>741 42-0022</t>
  </si>
  <si>
    <t>Svorka páska - páska SR 2a</t>
  </si>
  <si>
    <t>741 37-3002</t>
  </si>
  <si>
    <t>LED svítidlo, tělo Al, barva šedá, kryt sklo, 28W, 3200lm, 5000K, IP65; včetně recyklačních poplatků - kód NN353.010 dle knihy specifikací</t>
  </si>
  <si>
    <t>748 71-1200</t>
  </si>
  <si>
    <t>Stožár bezpaticový dvoustupňový, sadový, žárový zinek, dřík Ø60, 6m</t>
  </si>
  <si>
    <t>748 74-1000</t>
  </si>
  <si>
    <t>Stožárová svorkovnice, včetně pojistkové vložky</t>
  </si>
  <si>
    <t>Pol10</t>
  </si>
  <si>
    <t>Dieselagregát 44 kVA/ 35 kW, provedení EUROSILENT s kapotou, ekologická vana, ATS, nouzový STOP - kód NN391.010 dle knihy specifikací</t>
  </si>
  <si>
    <t>Pol11</t>
  </si>
  <si>
    <t>Dobíjecí stanice pro elektromobilitu, max. 22kW, 400V AC, inteligentní vyvažování dostupného výkonu, sloupek, IP55 - kód NN391.101 dle knihy specifikací</t>
  </si>
  <si>
    <t>741 81-0002</t>
  </si>
  <si>
    <t>Celková prohlídka a vyhotovení revizní zprávy pro objem prací přes 100 do 500 tis. Kč</t>
  </si>
  <si>
    <t>Pol12</t>
  </si>
  <si>
    <t>460 01-0024</t>
  </si>
  <si>
    <t>Vytyčení trasy vedení kabelového, v zastavěném prostoru</t>
  </si>
  <si>
    <t>km</t>
  </si>
  <si>
    <t>460 03-0172</t>
  </si>
  <si>
    <t>Odstranění podkladu nebo krytu komunikace ze živice tloušŤky přes 5 do 10cm</t>
  </si>
  <si>
    <t>460 03-0192</t>
  </si>
  <si>
    <t>Řezání spár v podkladu nebo krytu živičném, tlošťky přes 5 do 10cm</t>
  </si>
  <si>
    <t>460 15-0163</t>
  </si>
  <si>
    <t>Hloubení kabelových rýh ručně, s přemístěním výkopku do 3m šířky 35cm, hloubky 80cm, v hornině třídy 3</t>
  </si>
  <si>
    <t>460 15-0303</t>
  </si>
  <si>
    <t>Hloubení kabelových rýh ručně, s přemístěním výkopku do 3m šířky 50cm, hloubky 120cm, v hornině třídy 3</t>
  </si>
  <si>
    <t>460 05-0003</t>
  </si>
  <si>
    <t>Hloubení nezapažených jam pro stožáry, na rovině, délky přes 6 do 8m, v hornině třídy 3</t>
  </si>
  <si>
    <t>460 08-0013</t>
  </si>
  <si>
    <t>Základ bez bednění do rostlé zeminy, z monolitického betonu tř. C 12/15</t>
  </si>
  <si>
    <t>460 42-1201</t>
  </si>
  <si>
    <t>Kabelové lože včetně podsypu, zhutnění a urovnání povrchu z prohozeného výkopku tloušťka 5cm nad kabel, šířky do 65cm</t>
  </si>
  <si>
    <t>460 42-1201.1</t>
  </si>
  <si>
    <t>Kabelové lože včetně podsypu, zhutnění a urovnání povrchu z písku s přísadou cementu, tloušťky 12cm nad kabel, šířky do 100cm</t>
  </si>
  <si>
    <t>460 56-0163</t>
  </si>
  <si>
    <t>Zásyp kabelových rýh ručně, s uložením výkopku ve vrstvách, včetně zhutnění a urovnání povrchu, šířky 35cm, hloubky 80cm, v hornině třídy 3</t>
  </si>
  <si>
    <t>460 56-0030</t>
  </si>
  <si>
    <t>Zásyp kabelových rýh ručně, s uložením výkopku ve vrstvách, včetně zhutnění a urovnání povrchu, šířky 50cm, hloubky 120cm, v hornině třídy 3</t>
  </si>
  <si>
    <t>460 49-0012</t>
  </si>
  <si>
    <t>Krytí kabelů výstražnou fólií z PVC, šířky do 25cm</t>
  </si>
  <si>
    <t>460 65-0053</t>
  </si>
  <si>
    <t>Zřízení podkladní vrstvy ze štěrkopísku, včetně zhutnění, tloušťky přes 10 do 15cm</t>
  </si>
  <si>
    <t>460 65-0122</t>
  </si>
  <si>
    <t>Kryt vozovky z betonuprostého, tloušťky přes 5 do 10cm</t>
  </si>
  <si>
    <t>SEZNAM FIGUR</t>
  </si>
  <si>
    <t>Výměra</t>
  </si>
  <si>
    <t xml:space="preserve"> 01/ 01-001</t>
  </si>
  <si>
    <t>Použití figury:</t>
  </si>
  <si>
    <t>2,45*5,2</t>
  </si>
  <si>
    <t>4,9*3,8</t>
  </si>
  <si>
    <t>4,9*3,7</t>
  </si>
  <si>
    <t>6,9*2,6</t>
  </si>
  <si>
    <t>2,1*3,8</t>
  </si>
  <si>
    <t>5,9*4,4</t>
  </si>
  <si>
    <t>2,7*3,5</t>
  </si>
  <si>
    <t>1,72*1</t>
  </si>
  <si>
    <t>4,3*4,9</t>
  </si>
  <si>
    <t>3,01*2,95</t>
  </si>
  <si>
    <t>3,5*1,1</t>
  </si>
  <si>
    <t>3,5*2,2</t>
  </si>
  <si>
    <t>9,2*6,45</t>
  </si>
  <si>
    <t>6,4*6,9</t>
  </si>
  <si>
    <t>6,4*4,5+3,7*0,5</t>
  </si>
  <si>
    <t>1,92*3,8</t>
  </si>
  <si>
    <t>1,95*2,6</t>
  </si>
  <si>
    <t>4,95*10,9+4,8*1,6</t>
  </si>
  <si>
    <t>6,9*3,3+2,3*0,5</t>
  </si>
  <si>
    <t>4,2*8+5*2+3,7*1,9</t>
  </si>
  <si>
    <t>3,6*3</t>
  </si>
  <si>
    <t>1,6*3</t>
  </si>
  <si>
    <t>1,9*0,5</t>
  </si>
  <si>
    <t>2,8*5,3</t>
  </si>
  <si>
    <t>2,4*1</t>
  </si>
  <si>
    <t>5,8*1,95</t>
  </si>
  <si>
    <t>4,1*2,4</t>
  </si>
  <si>
    <t>2,4*3,3</t>
  </si>
  <si>
    <t>2,5*2,5+5*2,5</t>
  </si>
  <si>
    <t>3,1*2,1</t>
  </si>
  <si>
    <t>5,25*(8,8+6,7)</t>
  </si>
  <si>
    <t>4,6*9,5+3*1,2</t>
  </si>
  <si>
    <t>3,1*10,1</t>
  </si>
  <si>
    <t>5,5*2,8</t>
  </si>
  <si>
    <t>6,3*1,75+2,5*0,5</t>
  </si>
  <si>
    <t>7*3,8+4*4,5</t>
  </si>
  <si>
    <t>8,5*3,8+2,6*3,8</t>
  </si>
  <si>
    <t>4,5*2,4+2,6*6,9+11,2*2,6</t>
  </si>
  <si>
    <t>5,2*(6,9+8,8)</t>
  </si>
  <si>
    <t>13*4,6+3,1*1,2</t>
  </si>
  <si>
    <t>3,1*5,1</t>
  </si>
  <si>
    <t>1,6*5,7+2,5*0,9</t>
  </si>
  <si>
    <t xml:space="preserve">"3.NP"  </t>
  </si>
  <si>
    <t>6,5*7,1</t>
  </si>
  <si>
    <t>1,5*2,8+1,6*3,6</t>
  </si>
  <si>
    <t>9,8*6,5</t>
  </si>
  <si>
    <t>5,2*8,8</t>
  </si>
  <si>
    <t>2,8*5,4</t>
  </si>
  <si>
    <t>5,8*1,8+2,6*0,5</t>
  </si>
  <si>
    <t>4,2*5,3</t>
  </si>
  <si>
    <t>4,6*9,5+3,2*1,1</t>
  </si>
  <si>
    <t>3,2*5+3,8*0,45</t>
  </si>
  <si>
    <t>2,3*2,5</t>
  </si>
  <si>
    <t xml:space="preserve"> 01/ 01-002</t>
  </si>
  <si>
    <t>1,72*2,75</t>
  </si>
  <si>
    <t>-0,98*2,24</t>
  </si>
  <si>
    <t>(0,98+2*2,24)*0,5</t>
  </si>
  <si>
    <t>1,9*2,75</t>
  </si>
  <si>
    <t>-1,2*2,1</t>
  </si>
  <si>
    <t>(1,2+2*2,1)*0,5</t>
  </si>
  <si>
    <t>(2,45+1,5*2)*2,75</t>
  </si>
  <si>
    <t>-(1,2*2,1+0,6*0,6)</t>
  </si>
  <si>
    <t>(0,99+0,7*2)*0,5</t>
  </si>
  <si>
    <t>(3,53+2,45)*2,75</t>
  </si>
  <si>
    <t>(4,9+3,8)*2*2,75</t>
  </si>
  <si>
    <t>-0,8*1,97</t>
  </si>
  <si>
    <t>(4,9+3,7)*2*2,75</t>
  </si>
  <si>
    <t>(4,9+4,3)*2*2,75</t>
  </si>
  <si>
    <t>(5,4+2,6)*2,75</t>
  </si>
  <si>
    <t>(7+1,72+2,5)*2,75</t>
  </si>
  <si>
    <t>-(0,8*1,97*3+0,9*1,97)</t>
  </si>
  <si>
    <t>(3*1,1+2*2,55)*0,4</t>
  </si>
  <si>
    <t>(1,9+2,7)*2,75</t>
  </si>
  <si>
    <t>(2*4,1+5,9)*2,75</t>
  </si>
  <si>
    <t>-(0,8*1,97*2+0,9*1,97)</t>
  </si>
  <si>
    <t>3*(1,1+2*2,5)*0,4</t>
  </si>
  <si>
    <t>(2,5+1,4+0,3)*2,75</t>
  </si>
  <si>
    <t>29,3</t>
  </si>
  <si>
    <t>(3,53+0,3)*2,75</t>
  </si>
  <si>
    <t>(4,7+1,8)*2,75</t>
  </si>
  <si>
    <t>(0,81+0,3+3,5+2,7+1,61)*2,75</t>
  </si>
  <si>
    <t>(2*0,3+5,9)*2,75</t>
  </si>
  <si>
    <t>(1,6+2,1+3,7+0,5)*2,75</t>
  </si>
  <si>
    <t>(6,8+1,2+0,3)*2,75</t>
  </si>
  <si>
    <t>11,5</t>
  </si>
  <si>
    <t>"svisle"</t>
  </si>
  <si>
    <t>(0,7+0,42)*2,3</t>
  </si>
  <si>
    <t>(0,55+0,61)*2,3</t>
  </si>
  <si>
    <t>(6,8+0,37+0,6)*2,3</t>
  </si>
  <si>
    <t>"vodorovně pod stropem"</t>
  </si>
  <si>
    <t>4,2*0,42</t>
  </si>
  <si>
    <t>4,8*0,37</t>
  </si>
  <si>
    <t>1,4*0,37</t>
  </si>
  <si>
    <t>4,53*0,43</t>
  </si>
  <si>
    <t>3,8*0,56</t>
  </si>
  <si>
    <t>1,6*0,615</t>
  </si>
  <si>
    <t>6*0,52</t>
  </si>
  <si>
    <t>2,51*0,77</t>
  </si>
  <si>
    <t>3,7*0,82</t>
  </si>
  <si>
    <t>4,4*0,82</t>
  </si>
  <si>
    <t>7,8*0,75</t>
  </si>
  <si>
    <t>4,9</t>
  </si>
  <si>
    <t>2*7,1*0,4+2*23,4*0,4</t>
  </si>
  <si>
    <t>(6,6-1,9-1)*0,35</t>
  </si>
  <si>
    <t>2*1,5*0,5</t>
  </si>
  <si>
    <t>2,7</t>
  </si>
  <si>
    <t>"plošná injektáž"</t>
  </si>
  <si>
    <t>(3,53+0,3)*2,3</t>
  </si>
  <si>
    <t>(4,7+1,8)*2,3</t>
  </si>
  <si>
    <t>(0,81+0,3+3,5+2,7+1,61)*2,3</t>
  </si>
  <si>
    <t>(2*0,3+5,9)*2,3</t>
  </si>
  <si>
    <t>(1,6+2,1+3,7+0,5)*2,3</t>
  </si>
  <si>
    <t>(6,8+1,2+0,3)*2,3</t>
  </si>
  <si>
    <t>77,5*1,1</t>
  </si>
  <si>
    <t>2,5*1</t>
  </si>
  <si>
    <t>103,8*1,1</t>
  </si>
  <si>
    <t>18*1,1</t>
  </si>
  <si>
    <t>53,2*1,1</t>
  </si>
  <si>
    <t>457,7*1,1</t>
  </si>
  <si>
    <t>131,9*1,1</t>
  </si>
  <si>
    <t>262,3*1,1</t>
  </si>
  <si>
    <t>17,8*1,1</t>
  </si>
  <si>
    <t>96,2*1,1</t>
  </si>
  <si>
    <t>39,8*1,1</t>
  </si>
  <si>
    <t xml:space="preserve"> 01/ 01-011</t>
  </si>
  <si>
    <t>651,5*1,1</t>
  </si>
  <si>
    <t>"měřeno elektornicky"</t>
  </si>
  <si>
    <t>"šedá"</t>
  </si>
  <si>
    <t>203,4*1,1</t>
  </si>
  <si>
    <t>"červená"</t>
  </si>
  <si>
    <t>13,8*1,1</t>
  </si>
  <si>
    <t>14,6*1,1</t>
  </si>
  <si>
    <t>95*1,1</t>
  </si>
  <si>
    <t>odvoz</t>
  </si>
  <si>
    <t>rýha-zásyp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</si>
</sst>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72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51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53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52</v>
      </c>
      <c r="AI60" s="43"/>
      <c r="AJ60" s="43"/>
      <c r="AK60" s="43"/>
      <c r="AL60" s="43"/>
      <c r="AM60" s="65" t="s">
        <v>53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55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52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53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52</v>
      </c>
      <c r="AI75" s="43"/>
      <c r="AJ75" s="43"/>
      <c r="AK75" s="43"/>
      <c r="AL75" s="43"/>
      <c r="AM75" s="65" t="s">
        <v>53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56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210103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Centrum odborného vzdělávání Volanovská, Trutnov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Trutnov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23. 3. 2022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Královehradecký kraj, Hrade Králové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ATIP a.s. Trutnov</v>
      </c>
      <c r="AN89" s="72"/>
      <c r="AO89" s="72"/>
      <c r="AP89" s="72"/>
      <c r="AQ89" s="41"/>
      <c r="AR89" s="45"/>
      <c r="AS89" s="82" t="s">
        <v>57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Ing. Lenka Kasperová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58</v>
      </c>
      <c r="D92" s="95"/>
      <c r="E92" s="95"/>
      <c r="F92" s="95"/>
      <c r="G92" s="95"/>
      <c r="H92" s="96"/>
      <c r="I92" s="97" t="s">
        <v>59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60</v>
      </c>
      <c r="AH92" s="95"/>
      <c r="AI92" s="95"/>
      <c r="AJ92" s="95"/>
      <c r="AK92" s="95"/>
      <c r="AL92" s="95"/>
      <c r="AM92" s="95"/>
      <c r="AN92" s="97" t="s">
        <v>61</v>
      </c>
      <c r="AO92" s="95"/>
      <c r="AP92" s="99"/>
      <c r="AQ92" s="100" t="s">
        <v>62</v>
      </c>
      <c r="AR92" s="45"/>
      <c r="AS92" s="101" t="s">
        <v>63</v>
      </c>
      <c r="AT92" s="102" t="s">
        <v>64</v>
      </c>
      <c r="AU92" s="102" t="s">
        <v>65</v>
      </c>
      <c r="AV92" s="102" t="s">
        <v>66</v>
      </c>
      <c r="AW92" s="102" t="s">
        <v>67</v>
      </c>
      <c r="AX92" s="102" t="s">
        <v>68</v>
      </c>
      <c r="AY92" s="102" t="s">
        <v>69</v>
      </c>
      <c r="AZ92" s="102" t="s">
        <v>70</v>
      </c>
      <c r="BA92" s="102" t="s">
        <v>71</v>
      </c>
      <c r="BB92" s="102" t="s">
        <v>72</v>
      </c>
      <c r="BC92" s="102" t="s">
        <v>73</v>
      </c>
      <c r="BD92" s="103" t="s">
        <v>74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75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ROUND(SUM(AV94:AW94),2)</f>
        <v>0</v>
      </c>
      <c r="AU94" s="116">
        <f>ROUND(AU95,5)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ROUND(AZ95,2)</f>
        <v>0</v>
      </c>
      <c r="BA94" s="115">
        <f>ROUND(BA95,2)</f>
        <v>0</v>
      </c>
      <c r="BB94" s="115">
        <f>ROUND(BB95,2)</f>
        <v>0</v>
      </c>
      <c r="BC94" s="115">
        <f>ROUND(BC95,2)</f>
        <v>0</v>
      </c>
      <c r="BD94" s="117">
        <f>ROUND(BD95,2)</f>
        <v>0</v>
      </c>
      <c r="BE94" s="6"/>
      <c r="BS94" s="118" t="s">
        <v>76</v>
      </c>
      <c r="BT94" s="118" t="s">
        <v>77</v>
      </c>
      <c r="BU94" s="119" t="s">
        <v>78</v>
      </c>
      <c r="BV94" s="118" t="s">
        <v>79</v>
      </c>
      <c r="BW94" s="118" t="s">
        <v>5</v>
      </c>
      <c r="BX94" s="118" t="s">
        <v>80</v>
      </c>
      <c r="CL94" s="118" t="s">
        <v>1</v>
      </c>
    </row>
    <row r="95" spans="1:91" s="7" customFormat="1" ht="16.5" customHeight="1">
      <c r="A95" s="7"/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ROUND(AG96+SUM(AG97:AG100)+SUM(AG103:AG111),2)</f>
        <v>0</v>
      </c>
      <c r="AH95" s="123"/>
      <c r="AI95" s="123"/>
      <c r="AJ95" s="123"/>
      <c r="AK95" s="123"/>
      <c r="AL95" s="123"/>
      <c r="AM95" s="123"/>
      <c r="AN95" s="125">
        <f>SUM(AG95,AT95)</f>
        <v>0</v>
      </c>
      <c r="AO95" s="123"/>
      <c r="AP95" s="123"/>
      <c r="AQ95" s="126" t="s">
        <v>83</v>
      </c>
      <c r="AR95" s="127"/>
      <c r="AS95" s="128">
        <f>ROUND(AS96+SUM(AS97:AS100)+SUM(AS103:AS111),2)</f>
        <v>0</v>
      </c>
      <c r="AT95" s="129">
        <f>ROUND(SUM(AV95:AW95),2)</f>
        <v>0</v>
      </c>
      <c r="AU95" s="130">
        <f>ROUND(AU96+SUM(AU97:AU100)+SUM(AU103:AU111),5)</f>
        <v>0</v>
      </c>
      <c r="AV95" s="129">
        <f>ROUND(AZ95*L29,2)</f>
        <v>0</v>
      </c>
      <c r="AW95" s="129">
        <f>ROUND(BA95*L30,2)</f>
        <v>0</v>
      </c>
      <c r="AX95" s="129">
        <f>ROUND(BB95*L29,2)</f>
        <v>0</v>
      </c>
      <c r="AY95" s="129">
        <f>ROUND(BC95*L30,2)</f>
        <v>0</v>
      </c>
      <c r="AZ95" s="129">
        <f>ROUND(AZ96+SUM(AZ97:AZ100)+SUM(AZ103:AZ111),2)</f>
        <v>0</v>
      </c>
      <c r="BA95" s="129">
        <f>ROUND(BA96+SUM(BA97:BA100)+SUM(BA103:BA111),2)</f>
        <v>0</v>
      </c>
      <c r="BB95" s="129">
        <f>ROUND(BB96+SUM(BB97:BB100)+SUM(BB103:BB111),2)</f>
        <v>0</v>
      </c>
      <c r="BC95" s="129">
        <f>ROUND(BC96+SUM(BC97:BC100)+SUM(BC103:BC111),2)</f>
        <v>0</v>
      </c>
      <c r="BD95" s="131">
        <f>ROUND(BD96+SUM(BD97:BD100)+SUM(BD103:BD111),2)</f>
        <v>0</v>
      </c>
      <c r="BE95" s="7"/>
      <c r="BS95" s="132" t="s">
        <v>76</v>
      </c>
      <c r="BT95" s="132" t="s">
        <v>84</v>
      </c>
      <c r="BU95" s="132" t="s">
        <v>78</v>
      </c>
      <c r="BV95" s="132" t="s">
        <v>79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0" s="4" customFormat="1" ht="16.5" customHeight="1">
      <c r="A96" s="133" t="s">
        <v>87</v>
      </c>
      <c r="B96" s="71"/>
      <c r="C96" s="134"/>
      <c r="D96" s="134"/>
      <c r="E96" s="135" t="s">
        <v>88</v>
      </c>
      <c r="F96" s="135"/>
      <c r="G96" s="135"/>
      <c r="H96" s="135"/>
      <c r="I96" s="135"/>
      <c r="J96" s="134"/>
      <c r="K96" s="135" t="s">
        <v>89</v>
      </c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6">
        <f>'01-000 - Vedlejší a ostat...'!J32</f>
        <v>0</v>
      </c>
      <c r="AH96" s="134"/>
      <c r="AI96" s="134"/>
      <c r="AJ96" s="134"/>
      <c r="AK96" s="134"/>
      <c r="AL96" s="134"/>
      <c r="AM96" s="134"/>
      <c r="AN96" s="136">
        <f>SUM(AG96,AT96)</f>
        <v>0</v>
      </c>
      <c r="AO96" s="134"/>
      <c r="AP96" s="134"/>
      <c r="AQ96" s="137" t="s">
        <v>90</v>
      </c>
      <c r="AR96" s="73"/>
      <c r="AS96" s="138">
        <v>0</v>
      </c>
      <c r="AT96" s="139">
        <f>ROUND(SUM(AV96:AW96),2)</f>
        <v>0</v>
      </c>
      <c r="AU96" s="140">
        <f>'01-000 - Vedlejší a ostat...'!P124</f>
        <v>0</v>
      </c>
      <c r="AV96" s="139">
        <f>'01-000 - Vedlejší a ostat...'!J35</f>
        <v>0</v>
      </c>
      <c r="AW96" s="139">
        <f>'01-000 - Vedlejší a ostat...'!J36</f>
        <v>0</v>
      </c>
      <c r="AX96" s="139">
        <f>'01-000 - Vedlejší a ostat...'!J37</f>
        <v>0</v>
      </c>
      <c r="AY96" s="139">
        <f>'01-000 - Vedlejší a ostat...'!J38</f>
        <v>0</v>
      </c>
      <c r="AZ96" s="139">
        <f>'01-000 - Vedlejší a ostat...'!F35</f>
        <v>0</v>
      </c>
      <c r="BA96" s="139">
        <f>'01-000 - Vedlejší a ostat...'!F36</f>
        <v>0</v>
      </c>
      <c r="BB96" s="139">
        <f>'01-000 - Vedlejší a ostat...'!F37</f>
        <v>0</v>
      </c>
      <c r="BC96" s="139">
        <f>'01-000 - Vedlejší a ostat...'!F38</f>
        <v>0</v>
      </c>
      <c r="BD96" s="141">
        <f>'01-000 - Vedlejší a ostat...'!F39</f>
        <v>0</v>
      </c>
      <c r="BE96" s="4"/>
      <c r="BT96" s="142" t="s">
        <v>86</v>
      </c>
      <c r="BV96" s="142" t="s">
        <v>79</v>
      </c>
      <c r="BW96" s="142" t="s">
        <v>91</v>
      </c>
      <c r="BX96" s="142" t="s">
        <v>85</v>
      </c>
      <c r="CL96" s="142" t="s">
        <v>1</v>
      </c>
    </row>
    <row r="97" spans="1:90" s="4" customFormat="1" ht="16.5" customHeight="1">
      <c r="A97" s="133" t="s">
        <v>87</v>
      </c>
      <c r="B97" s="71"/>
      <c r="C97" s="134"/>
      <c r="D97" s="134"/>
      <c r="E97" s="135" t="s">
        <v>92</v>
      </c>
      <c r="F97" s="135"/>
      <c r="G97" s="135"/>
      <c r="H97" s="135"/>
      <c r="I97" s="135"/>
      <c r="J97" s="134"/>
      <c r="K97" s="135" t="s">
        <v>93</v>
      </c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6">
        <f>'01-001 - Bourací práce'!J32</f>
        <v>0</v>
      </c>
      <c r="AH97" s="134"/>
      <c r="AI97" s="134"/>
      <c r="AJ97" s="134"/>
      <c r="AK97" s="134"/>
      <c r="AL97" s="134"/>
      <c r="AM97" s="134"/>
      <c r="AN97" s="136">
        <f>SUM(AG97,AT97)</f>
        <v>0</v>
      </c>
      <c r="AO97" s="134"/>
      <c r="AP97" s="134"/>
      <c r="AQ97" s="137" t="s">
        <v>90</v>
      </c>
      <c r="AR97" s="73"/>
      <c r="AS97" s="138">
        <v>0</v>
      </c>
      <c r="AT97" s="139">
        <f>ROUND(SUM(AV97:AW97),2)</f>
        <v>0</v>
      </c>
      <c r="AU97" s="140">
        <f>'01-001 - Bourací práce'!P135</f>
        <v>0</v>
      </c>
      <c r="AV97" s="139">
        <f>'01-001 - Bourací práce'!J35</f>
        <v>0</v>
      </c>
      <c r="AW97" s="139">
        <f>'01-001 - Bourací práce'!J36</f>
        <v>0</v>
      </c>
      <c r="AX97" s="139">
        <f>'01-001 - Bourací práce'!J37</f>
        <v>0</v>
      </c>
      <c r="AY97" s="139">
        <f>'01-001 - Bourací práce'!J38</f>
        <v>0</v>
      </c>
      <c r="AZ97" s="139">
        <f>'01-001 - Bourací práce'!F35</f>
        <v>0</v>
      </c>
      <c r="BA97" s="139">
        <f>'01-001 - Bourací práce'!F36</f>
        <v>0</v>
      </c>
      <c r="BB97" s="139">
        <f>'01-001 - Bourací práce'!F37</f>
        <v>0</v>
      </c>
      <c r="BC97" s="139">
        <f>'01-001 - Bourací práce'!F38</f>
        <v>0</v>
      </c>
      <c r="BD97" s="141">
        <f>'01-001 - Bourací práce'!F39</f>
        <v>0</v>
      </c>
      <c r="BE97" s="4"/>
      <c r="BT97" s="142" t="s">
        <v>86</v>
      </c>
      <c r="BV97" s="142" t="s">
        <v>79</v>
      </c>
      <c r="BW97" s="142" t="s">
        <v>94</v>
      </c>
      <c r="BX97" s="142" t="s">
        <v>85</v>
      </c>
      <c r="CL97" s="142" t="s">
        <v>1</v>
      </c>
    </row>
    <row r="98" spans="1:90" s="4" customFormat="1" ht="16.5" customHeight="1">
      <c r="A98" s="133" t="s">
        <v>87</v>
      </c>
      <c r="B98" s="71"/>
      <c r="C98" s="134"/>
      <c r="D98" s="134"/>
      <c r="E98" s="135" t="s">
        <v>95</v>
      </c>
      <c r="F98" s="135"/>
      <c r="G98" s="135"/>
      <c r="H98" s="135"/>
      <c r="I98" s="135"/>
      <c r="J98" s="134"/>
      <c r="K98" s="135" t="s">
        <v>96</v>
      </c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6">
        <f>'01-002 - Stavební část'!J32</f>
        <v>0</v>
      </c>
      <c r="AH98" s="134"/>
      <c r="AI98" s="134"/>
      <c r="AJ98" s="134"/>
      <c r="AK98" s="134"/>
      <c r="AL98" s="134"/>
      <c r="AM98" s="134"/>
      <c r="AN98" s="136">
        <f>SUM(AG98,AT98)</f>
        <v>0</v>
      </c>
      <c r="AO98" s="134"/>
      <c r="AP98" s="134"/>
      <c r="AQ98" s="137" t="s">
        <v>90</v>
      </c>
      <c r="AR98" s="73"/>
      <c r="AS98" s="138">
        <v>0</v>
      </c>
      <c r="AT98" s="139">
        <f>ROUND(SUM(AV98:AW98),2)</f>
        <v>0</v>
      </c>
      <c r="AU98" s="140">
        <f>'01-002 - Stavební část'!P146</f>
        <v>0</v>
      </c>
      <c r="AV98" s="139">
        <f>'01-002 - Stavební část'!J35</f>
        <v>0</v>
      </c>
      <c r="AW98" s="139">
        <f>'01-002 - Stavební část'!J36</f>
        <v>0</v>
      </c>
      <c r="AX98" s="139">
        <f>'01-002 - Stavební část'!J37</f>
        <v>0</v>
      </c>
      <c r="AY98" s="139">
        <f>'01-002 - Stavební část'!J38</f>
        <v>0</v>
      </c>
      <c r="AZ98" s="139">
        <f>'01-002 - Stavební část'!F35</f>
        <v>0</v>
      </c>
      <c r="BA98" s="139">
        <f>'01-002 - Stavební část'!F36</f>
        <v>0</v>
      </c>
      <c r="BB98" s="139">
        <f>'01-002 - Stavební část'!F37</f>
        <v>0</v>
      </c>
      <c r="BC98" s="139">
        <f>'01-002 - Stavební část'!F38</f>
        <v>0</v>
      </c>
      <c r="BD98" s="141">
        <f>'01-002 - Stavební část'!F39</f>
        <v>0</v>
      </c>
      <c r="BE98" s="4"/>
      <c r="BT98" s="142" t="s">
        <v>86</v>
      </c>
      <c r="BV98" s="142" t="s">
        <v>79</v>
      </c>
      <c r="BW98" s="142" t="s">
        <v>97</v>
      </c>
      <c r="BX98" s="142" t="s">
        <v>85</v>
      </c>
      <c r="CL98" s="142" t="s">
        <v>1</v>
      </c>
    </row>
    <row r="99" spans="1:90" s="4" customFormat="1" ht="16.5" customHeight="1">
      <c r="A99" s="133" t="s">
        <v>87</v>
      </c>
      <c r="B99" s="71"/>
      <c r="C99" s="134"/>
      <c r="D99" s="134"/>
      <c r="E99" s="135" t="s">
        <v>98</v>
      </c>
      <c r="F99" s="135"/>
      <c r="G99" s="135"/>
      <c r="H99" s="135"/>
      <c r="I99" s="135"/>
      <c r="J99" s="134"/>
      <c r="K99" s="135" t="s">
        <v>99</v>
      </c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6">
        <f>'01-003 - Interiér'!J32</f>
        <v>0</v>
      </c>
      <c r="AH99" s="134"/>
      <c r="AI99" s="134"/>
      <c r="AJ99" s="134"/>
      <c r="AK99" s="134"/>
      <c r="AL99" s="134"/>
      <c r="AM99" s="134"/>
      <c r="AN99" s="136">
        <f>SUM(AG99,AT99)</f>
        <v>0</v>
      </c>
      <c r="AO99" s="134"/>
      <c r="AP99" s="134"/>
      <c r="AQ99" s="137" t="s">
        <v>90</v>
      </c>
      <c r="AR99" s="73"/>
      <c r="AS99" s="138">
        <v>0</v>
      </c>
      <c r="AT99" s="139">
        <f>ROUND(SUM(AV99:AW99),2)</f>
        <v>0</v>
      </c>
      <c r="AU99" s="140">
        <f>'01-003 - Interiér'!P124</f>
        <v>0</v>
      </c>
      <c r="AV99" s="139">
        <f>'01-003 - Interiér'!J35</f>
        <v>0</v>
      </c>
      <c r="AW99" s="139">
        <f>'01-003 - Interiér'!J36</f>
        <v>0</v>
      </c>
      <c r="AX99" s="139">
        <f>'01-003 - Interiér'!J37</f>
        <v>0</v>
      </c>
      <c r="AY99" s="139">
        <f>'01-003 - Interiér'!J38</f>
        <v>0</v>
      </c>
      <c r="AZ99" s="139">
        <f>'01-003 - Interiér'!F35</f>
        <v>0</v>
      </c>
      <c r="BA99" s="139">
        <f>'01-003 - Interiér'!F36</f>
        <v>0</v>
      </c>
      <c r="BB99" s="139">
        <f>'01-003 - Interiér'!F37</f>
        <v>0</v>
      </c>
      <c r="BC99" s="139">
        <f>'01-003 - Interiér'!F38</f>
        <v>0</v>
      </c>
      <c r="BD99" s="141">
        <f>'01-003 - Interiér'!F39</f>
        <v>0</v>
      </c>
      <c r="BE99" s="4"/>
      <c r="BT99" s="142" t="s">
        <v>86</v>
      </c>
      <c r="BV99" s="142" t="s">
        <v>79</v>
      </c>
      <c r="BW99" s="142" t="s">
        <v>100</v>
      </c>
      <c r="BX99" s="142" t="s">
        <v>85</v>
      </c>
      <c r="CL99" s="142" t="s">
        <v>1</v>
      </c>
    </row>
    <row r="100" spans="1:90" s="4" customFormat="1" ht="16.5" customHeight="1">
      <c r="A100" s="4"/>
      <c r="B100" s="71"/>
      <c r="C100" s="134"/>
      <c r="D100" s="134"/>
      <c r="E100" s="135" t="s">
        <v>101</v>
      </c>
      <c r="F100" s="135"/>
      <c r="G100" s="135"/>
      <c r="H100" s="135"/>
      <c r="I100" s="135"/>
      <c r="J100" s="134"/>
      <c r="K100" s="135" t="s">
        <v>102</v>
      </c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43">
        <f>ROUND(SUM(AG101:AG102),2)</f>
        <v>0</v>
      </c>
      <c r="AH100" s="134"/>
      <c r="AI100" s="134"/>
      <c r="AJ100" s="134"/>
      <c r="AK100" s="134"/>
      <c r="AL100" s="134"/>
      <c r="AM100" s="134"/>
      <c r="AN100" s="136">
        <f>SUM(AG100,AT100)</f>
        <v>0</v>
      </c>
      <c r="AO100" s="134"/>
      <c r="AP100" s="134"/>
      <c r="AQ100" s="137" t="s">
        <v>90</v>
      </c>
      <c r="AR100" s="73"/>
      <c r="AS100" s="138">
        <f>ROUND(SUM(AS101:AS102),2)</f>
        <v>0</v>
      </c>
      <c r="AT100" s="139">
        <f>ROUND(SUM(AV100:AW100),2)</f>
        <v>0</v>
      </c>
      <c r="AU100" s="140">
        <f>ROUND(SUM(AU101:AU102),5)</f>
        <v>0</v>
      </c>
      <c r="AV100" s="139">
        <f>ROUND(AZ100*L29,2)</f>
        <v>0</v>
      </c>
      <c r="AW100" s="139">
        <f>ROUND(BA100*L30,2)</f>
        <v>0</v>
      </c>
      <c r="AX100" s="139">
        <f>ROUND(BB100*L29,2)</f>
        <v>0</v>
      </c>
      <c r="AY100" s="139">
        <f>ROUND(BC100*L30,2)</f>
        <v>0</v>
      </c>
      <c r="AZ100" s="139">
        <f>ROUND(SUM(AZ101:AZ102),2)</f>
        <v>0</v>
      </c>
      <c r="BA100" s="139">
        <f>ROUND(SUM(BA101:BA102),2)</f>
        <v>0</v>
      </c>
      <c r="BB100" s="139">
        <f>ROUND(SUM(BB101:BB102),2)</f>
        <v>0</v>
      </c>
      <c r="BC100" s="139">
        <f>ROUND(SUM(BC101:BC102),2)</f>
        <v>0</v>
      </c>
      <c r="BD100" s="141">
        <f>ROUND(SUM(BD101:BD102),2)</f>
        <v>0</v>
      </c>
      <c r="BE100" s="4"/>
      <c r="BS100" s="142" t="s">
        <v>76</v>
      </c>
      <c r="BT100" s="142" t="s">
        <v>86</v>
      </c>
      <c r="BU100" s="142" t="s">
        <v>78</v>
      </c>
      <c r="BV100" s="142" t="s">
        <v>79</v>
      </c>
      <c r="BW100" s="142" t="s">
        <v>103</v>
      </c>
      <c r="BX100" s="142" t="s">
        <v>85</v>
      </c>
      <c r="CL100" s="142" t="s">
        <v>1</v>
      </c>
    </row>
    <row r="101" spans="1:90" s="4" customFormat="1" ht="16.5" customHeight="1">
      <c r="A101" s="133" t="s">
        <v>87</v>
      </c>
      <c r="B101" s="71"/>
      <c r="C101" s="134"/>
      <c r="D101" s="134"/>
      <c r="E101" s="134"/>
      <c r="F101" s="135" t="s">
        <v>104</v>
      </c>
      <c r="G101" s="135"/>
      <c r="H101" s="135"/>
      <c r="I101" s="135"/>
      <c r="J101" s="135"/>
      <c r="K101" s="134"/>
      <c r="L101" s="135" t="s">
        <v>105</v>
      </c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6">
        <f>'01-004a - Vnitřní kanalizace'!J34</f>
        <v>0</v>
      </c>
      <c r="AH101" s="134"/>
      <c r="AI101" s="134"/>
      <c r="AJ101" s="134"/>
      <c r="AK101" s="134"/>
      <c r="AL101" s="134"/>
      <c r="AM101" s="134"/>
      <c r="AN101" s="136">
        <f>SUM(AG101,AT101)</f>
        <v>0</v>
      </c>
      <c r="AO101" s="134"/>
      <c r="AP101" s="134"/>
      <c r="AQ101" s="137" t="s">
        <v>90</v>
      </c>
      <c r="AR101" s="73"/>
      <c r="AS101" s="138">
        <v>0</v>
      </c>
      <c r="AT101" s="139">
        <f>ROUND(SUM(AV101:AW101),2)</f>
        <v>0</v>
      </c>
      <c r="AU101" s="140">
        <f>'01-004a - Vnitřní kanalizace'!P129</f>
        <v>0</v>
      </c>
      <c r="AV101" s="139">
        <f>'01-004a - Vnitřní kanalizace'!J37</f>
        <v>0</v>
      </c>
      <c r="AW101" s="139">
        <f>'01-004a - Vnitřní kanalizace'!J38</f>
        <v>0</v>
      </c>
      <c r="AX101" s="139">
        <f>'01-004a - Vnitřní kanalizace'!J39</f>
        <v>0</v>
      </c>
      <c r="AY101" s="139">
        <f>'01-004a - Vnitřní kanalizace'!J40</f>
        <v>0</v>
      </c>
      <c r="AZ101" s="139">
        <f>'01-004a - Vnitřní kanalizace'!F37</f>
        <v>0</v>
      </c>
      <c r="BA101" s="139">
        <f>'01-004a - Vnitřní kanalizace'!F38</f>
        <v>0</v>
      </c>
      <c r="BB101" s="139">
        <f>'01-004a - Vnitřní kanalizace'!F39</f>
        <v>0</v>
      </c>
      <c r="BC101" s="139">
        <f>'01-004a - Vnitřní kanalizace'!F40</f>
        <v>0</v>
      </c>
      <c r="BD101" s="141">
        <f>'01-004a - Vnitřní kanalizace'!F41</f>
        <v>0</v>
      </c>
      <c r="BE101" s="4"/>
      <c r="BT101" s="142" t="s">
        <v>106</v>
      </c>
      <c r="BV101" s="142" t="s">
        <v>79</v>
      </c>
      <c r="BW101" s="142" t="s">
        <v>107</v>
      </c>
      <c r="BX101" s="142" t="s">
        <v>103</v>
      </c>
      <c r="CL101" s="142" t="s">
        <v>1</v>
      </c>
    </row>
    <row r="102" spans="1:90" s="4" customFormat="1" ht="16.5" customHeight="1">
      <c r="A102" s="133" t="s">
        <v>87</v>
      </c>
      <c r="B102" s="71"/>
      <c r="C102" s="134"/>
      <c r="D102" s="134"/>
      <c r="E102" s="134"/>
      <c r="F102" s="135" t="s">
        <v>108</v>
      </c>
      <c r="G102" s="135"/>
      <c r="H102" s="135"/>
      <c r="I102" s="135"/>
      <c r="J102" s="135"/>
      <c r="K102" s="134"/>
      <c r="L102" s="135" t="s">
        <v>109</v>
      </c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6">
        <f>'01-004b - Vnitřní vodovod'!J34</f>
        <v>0</v>
      </c>
      <c r="AH102" s="134"/>
      <c r="AI102" s="134"/>
      <c r="AJ102" s="134"/>
      <c r="AK102" s="134"/>
      <c r="AL102" s="134"/>
      <c r="AM102" s="134"/>
      <c r="AN102" s="136">
        <f>SUM(AG102,AT102)</f>
        <v>0</v>
      </c>
      <c r="AO102" s="134"/>
      <c r="AP102" s="134"/>
      <c r="AQ102" s="137" t="s">
        <v>90</v>
      </c>
      <c r="AR102" s="73"/>
      <c r="AS102" s="138">
        <v>0</v>
      </c>
      <c r="AT102" s="139">
        <f>ROUND(SUM(AV102:AW102),2)</f>
        <v>0</v>
      </c>
      <c r="AU102" s="140">
        <f>'01-004b - Vnitřní vodovod'!P132</f>
        <v>0</v>
      </c>
      <c r="AV102" s="139">
        <f>'01-004b - Vnitřní vodovod'!J37</f>
        <v>0</v>
      </c>
      <c r="AW102" s="139">
        <f>'01-004b - Vnitřní vodovod'!J38</f>
        <v>0</v>
      </c>
      <c r="AX102" s="139">
        <f>'01-004b - Vnitřní vodovod'!J39</f>
        <v>0</v>
      </c>
      <c r="AY102" s="139">
        <f>'01-004b - Vnitřní vodovod'!J40</f>
        <v>0</v>
      </c>
      <c r="AZ102" s="139">
        <f>'01-004b - Vnitřní vodovod'!F37</f>
        <v>0</v>
      </c>
      <c r="BA102" s="139">
        <f>'01-004b - Vnitřní vodovod'!F38</f>
        <v>0</v>
      </c>
      <c r="BB102" s="139">
        <f>'01-004b - Vnitřní vodovod'!F39</f>
        <v>0</v>
      </c>
      <c r="BC102" s="139">
        <f>'01-004b - Vnitřní vodovod'!F40</f>
        <v>0</v>
      </c>
      <c r="BD102" s="141">
        <f>'01-004b - Vnitřní vodovod'!F41</f>
        <v>0</v>
      </c>
      <c r="BE102" s="4"/>
      <c r="BT102" s="142" t="s">
        <v>106</v>
      </c>
      <c r="BV102" s="142" t="s">
        <v>79</v>
      </c>
      <c r="BW102" s="142" t="s">
        <v>110</v>
      </c>
      <c r="BX102" s="142" t="s">
        <v>103</v>
      </c>
      <c r="CL102" s="142" t="s">
        <v>1</v>
      </c>
    </row>
    <row r="103" spans="1:90" s="4" customFormat="1" ht="16.5" customHeight="1">
      <c r="A103" s="133" t="s">
        <v>87</v>
      </c>
      <c r="B103" s="71"/>
      <c r="C103" s="134"/>
      <c r="D103" s="134"/>
      <c r="E103" s="135" t="s">
        <v>111</v>
      </c>
      <c r="F103" s="135"/>
      <c r="G103" s="135"/>
      <c r="H103" s="135"/>
      <c r="I103" s="135"/>
      <c r="J103" s="134"/>
      <c r="K103" s="135" t="s">
        <v>112</v>
      </c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6">
        <f>'01-005 - Ústřední vytápění'!J32</f>
        <v>0</v>
      </c>
      <c r="AH103" s="134"/>
      <c r="AI103" s="134"/>
      <c r="AJ103" s="134"/>
      <c r="AK103" s="134"/>
      <c r="AL103" s="134"/>
      <c r="AM103" s="134"/>
      <c r="AN103" s="136">
        <f>SUM(AG103,AT103)</f>
        <v>0</v>
      </c>
      <c r="AO103" s="134"/>
      <c r="AP103" s="134"/>
      <c r="AQ103" s="137" t="s">
        <v>90</v>
      </c>
      <c r="AR103" s="73"/>
      <c r="AS103" s="138">
        <v>0</v>
      </c>
      <c r="AT103" s="139">
        <f>ROUND(SUM(AV103:AW103),2)</f>
        <v>0</v>
      </c>
      <c r="AU103" s="140">
        <f>'01-005 - Ústřední vytápění'!P130</f>
        <v>0</v>
      </c>
      <c r="AV103" s="139">
        <f>'01-005 - Ústřední vytápění'!J35</f>
        <v>0</v>
      </c>
      <c r="AW103" s="139">
        <f>'01-005 - Ústřední vytápění'!J36</f>
        <v>0</v>
      </c>
      <c r="AX103" s="139">
        <f>'01-005 - Ústřední vytápění'!J37</f>
        <v>0</v>
      </c>
      <c r="AY103" s="139">
        <f>'01-005 - Ústřední vytápění'!J38</f>
        <v>0</v>
      </c>
      <c r="AZ103" s="139">
        <f>'01-005 - Ústřední vytápění'!F35</f>
        <v>0</v>
      </c>
      <c r="BA103" s="139">
        <f>'01-005 - Ústřední vytápění'!F36</f>
        <v>0</v>
      </c>
      <c r="BB103" s="139">
        <f>'01-005 - Ústřední vytápění'!F37</f>
        <v>0</v>
      </c>
      <c r="BC103" s="139">
        <f>'01-005 - Ústřední vytápění'!F38</f>
        <v>0</v>
      </c>
      <c r="BD103" s="141">
        <f>'01-005 - Ústřední vytápění'!F39</f>
        <v>0</v>
      </c>
      <c r="BE103" s="4"/>
      <c r="BT103" s="142" t="s">
        <v>86</v>
      </c>
      <c r="BV103" s="142" t="s">
        <v>79</v>
      </c>
      <c r="BW103" s="142" t="s">
        <v>113</v>
      </c>
      <c r="BX103" s="142" t="s">
        <v>85</v>
      </c>
      <c r="CL103" s="142" t="s">
        <v>1</v>
      </c>
    </row>
    <row r="104" spans="1:90" s="4" customFormat="1" ht="16.5" customHeight="1">
      <c r="A104" s="133" t="s">
        <v>87</v>
      </c>
      <c r="B104" s="71"/>
      <c r="C104" s="134"/>
      <c r="D104" s="134"/>
      <c r="E104" s="135" t="s">
        <v>114</v>
      </c>
      <c r="F104" s="135"/>
      <c r="G104" s="135"/>
      <c r="H104" s="135"/>
      <c r="I104" s="135"/>
      <c r="J104" s="134"/>
      <c r="K104" s="135" t="s">
        <v>115</v>
      </c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6">
        <f>'01-006 - Vzduchotechnika'!J32</f>
        <v>0</v>
      </c>
      <c r="AH104" s="134"/>
      <c r="AI104" s="134"/>
      <c r="AJ104" s="134"/>
      <c r="AK104" s="134"/>
      <c r="AL104" s="134"/>
      <c r="AM104" s="134"/>
      <c r="AN104" s="136">
        <f>SUM(AG104,AT104)</f>
        <v>0</v>
      </c>
      <c r="AO104" s="134"/>
      <c r="AP104" s="134"/>
      <c r="AQ104" s="137" t="s">
        <v>90</v>
      </c>
      <c r="AR104" s="73"/>
      <c r="AS104" s="138">
        <v>0</v>
      </c>
      <c r="AT104" s="139">
        <f>ROUND(SUM(AV104:AW104),2)</f>
        <v>0</v>
      </c>
      <c r="AU104" s="140">
        <f>'01-006 - Vzduchotechnika'!P139</f>
        <v>0</v>
      </c>
      <c r="AV104" s="139">
        <f>'01-006 - Vzduchotechnika'!J35</f>
        <v>0</v>
      </c>
      <c r="AW104" s="139">
        <f>'01-006 - Vzduchotechnika'!J36</f>
        <v>0</v>
      </c>
      <c r="AX104" s="139">
        <f>'01-006 - Vzduchotechnika'!J37</f>
        <v>0</v>
      </c>
      <c r="AY104" s="139">
        <f>'01-006 - Vzduchotechnika'!J38</f>
        <v>0</v>
      </c>
      <c r="AZ104" s="139">
        <f>'01-006 - Vzduchotechnika'!F35</f>
        <v>0</v>
      </c>
      <c r="BA104" s="139">
        <f>'01-006 - Vzduchotechnika'!F36</f>
        <v>0</v>
      </c>
      <c r="BB104" s="139">
        <f>'01-006 - Vzduchotechnika'!F37</f>
        <v>0</v>
      </c>
      <c r="BC104" s="139">
        <f>'01-006 - Vzduchotechnika'!F38</f>
        <v>0</v>
      </c>
      <c r="BD104" s="141">
        <f>'01-006 - Vzduchotechnika'!F39</f>
        <v>0</v>
      </c>
      <c r="BE104" s="4"/>
      <c r="BT104" s="142" t="s">
        <v>86</v>
      </c>
      <c r="BV104" s="142" t="s">
        <v>79</v>
      </c>
      <c r="BW104" s="142" t="s">
        <v>116</v>
      </c>
      <c r="BX104" s="142" t="s">
        <v>85</v>
      </c>
      <c r="CL104" s="142" t="s">
        <v>1</v>
      </c>
    </row>
    <row r="105" spans="1:90" s="4" customFormat="1" ht="16.5" customHeight="1">
      <c r="A105" s="133" t="s">
        <v>87</v>
      </c>
      <c r="B105" s="71"/>
      <c r="C105" s="134"/>
      <c r="D105" s="134"/>
      <c r="E105" s="135" t="s">
        <v>117</v>
      </c>
      <c r="F105" s="135"/>
      <c r="G105" s="135"/>
      <c r="H105" s="135"/>
      <c r="I105" s="135"/>
      <c r="J105" s="134"/>
      <c r="K105" s="135" t="s">
        <v>118</v>
      </c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6">
        <f>'01-007 - Silnoproudé rozvody'!J32</f>
        <v>0</v>
      </c>
      <c r="AH105" s="134"/>
      <c r="AI105" s="134"/>
      <c r="AJ105" s="134"/>
      <c r="AK105" s="134"/>
      <c r="AL105" s="134"/>
      <c r="AM105" s="134"/>
      <c r="AN105" s="136">
        <f>SUM(AG105,AT105)</f>
        <v>0</v>
      </c>
      <c r="AO105" s="134"/>
      <c r="AP105" s="134"/>
      <c r="AQ105" s="137" t="s">
        <v>90</v>
      </c>
      <c r="AR105" s="73"/>
      <c r="AS105" s="138">
        <v>0</v>
      </c>
      <c r="AT105" s="139">
        <f>ROUND(SUM(AV105:AW105),2)</f>
        <v>0</v>
      </c>
      <c r="AU105" s="140">
        <f>'01-007 - Silnoproudé rozvody'!P128</f>
        <v>0</v>
      </c>
      <c r="AV105" s="139">
        <f>'01-007 - Silnoproudé rozvody'!J35</f>
        <v>0</v>
      </c>
      <c r="AW105" s="139">
        <f>'01-007 - Silnoproudé rozvody'!J36</f>
        <v>0</v>
      </c>
      <c r="AX105" s="139">
        <f>'01-007 - Silnoproudé rozvody'!J37</f>
        <v>0</v>
      </c>
      <c r="AY105" s="139">
        <f>'01-007 - Silnoproudé rozvody'!J38</f>
        <v>0</v>
      </c>
      <c r="AZ105" s="139">
        <f>'01-007 - Silnoproudé rozvody'!F35</f>
        <v>0</v>
      </c>
      <c r="BA105" s="139">
        <f>'01-007 - Silnoproudé rozvody'!F36</f>
        <v>0</v>
      </c>
      <c r="BB105" s="139">
        <f>'01-007 - Silnoproudé rozvody'!F37</f>
        <v>0</v>
      </c>
      <c r="BC105" s="139">
        <f>'01-007 - Silnoproudé rozvody'!F38</f>
        <v>0</v>
      </c>
      <c r="BD105" s="141">
        <f>'01-007 - Silnoproudé rozvody'!F39</f>
        <v>0</v>
      </c>
      <c r="BE105" s="4"/>
      <c r="BT105" s="142" t="s">
        <v>86</v>
      </c>
      <c r="BV105" s="142" t="s">
        <v>79</v>
      </c>
      <c r="BW105" s="142" t="s">
        <v>119</v>
      </c>
      <c r="BX105" s="142" t="s">
        <v>85</v>
      </c>
      <c r="CL105" s="142" t="s">
        <v>1</v>
      </c>
    </row>
    <row r="106" spans="1:90" s="4" customFormat="1" ht="16.5" customHeight="1">
      <c r="A106" s="133" t="s">
        <v>87</v>
      </c>
      <c r="B106" s="71"/>
      <c r="C106" s="134"/>
      <c r="D106" s="134"/>
      <c r="E106" s="135" t="s">
        <v>120</v>
      </c>
      <c r="F106" s="135"/>
      <c r="G106" s="135"/>
      <c r="H106" s="135"/>
      <c r="I106" s="135"/>
      <c r="J106" s="134"/>
      <c r="K106" s="135" t="s">
        <v>121</v>
      </c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6">
        <f>'01-008 - Slaboproudé rozvody'!J32</f>
        <v>0</v>
      </c>
      <c r="AH106" s="134"/>
      <c r="AI106" s="134"/>
      <c r="AJ106" s="134"/>
      <c r="AK106" s="134"/>
      <c r="AL106" s="134"/>
      <c r="AM106" s="134"/>
      <c r="AN106" s="136">
        <f>SUM(AG106,AT106)</f>
        <v>0</v>
      </c>
      <c r="AO106" s="134"/>
      <c r="AP106" s="134"/>
      <c r="AQ106" s="137" t="s">
        <v>90</v>
      </c>
      <c r="AR106" s="73"/>
      <c r="AS106" s="138">
        <v>0</v>
      </c>
      <c r="AT106" s="139">
        <f>ROUND(SUM(AV106:AW106),2)</f>
        <v>0</v>
      </c>
      <c r="AU106" s="140">
        <f>'01-008 - Slaboproudé rozvody'!P129</f>
        <v>0</v>
      </c>
      <c r="AV106" s="139">
        <f>'01-008 - Slaboproudé rozvody'!J35</f>
        <v>0</v>
      </c>
      <c r="AW106" s="139">
        <f>'01-008 - Slaboproudé rozvody'!J36</f>
        <v>0</v>
      </c>
      <c r="AX106" s="139">
        <f>'01-008 - Slaboproudé rozvody'!J37</f>
        <v>0</v>
      </c>
      <c r="AY106" s="139">
        <f>'01-008 - Slaboproudé rozvody'!J38</f>
        <v>0</v>
      </c>
      <c r="AZ106" s="139">
        <f>'01-008 - Slaboproudé rozvody'!F35</f>
        <v>0</v>
      </c>
      <c r="BA106" s="139">
        <f>'01-008 - Slaboproudé rozvody'!F36</f>
        <v>0</v>
      </c>
      <c r="BB106" s="139">
        <f>'01-008 - Slaboproudé rozvody'!F37</f>
        <v>0</v>
      </c>
      <c r="BC106" s="139">
        <f>'01-008 - Slaboproudé rozvody'!F38</f>
        <v>0</v>
      </c>
      <c r="BD106" s="141">
        <f>'01-008 - Slaboproudé rozvody'!F39</f>
        <v>0</v>
      </c>
      <c r="BE106" s="4"/>
      <c r="BT106" s="142" t="s">
        <v>86</v>
      </c>
      <c r="BV106" s="142" t="s">
        <v>79</v>
      </c>
      <c r="BW106" s="142" t="s">
        <v>122</v>
      </c>
      <c r="BX106" s="142" t="s">
        <v>85</v>
      </c>
      <c r="CL106" s="142" t="s">
        <v>1</v>
      </c>
    </row>
    <row r="107" spans="1:90" s="4" customFormat="1" ht="16.5" customHeight="1">
      <c r="A107" s="133" t="s">
        <v>87</v>
      </c>
      <c r="B107" s="71"/>
      <c r="C107" s="134"/>
      <c r="D107" s="134"/>
      <c r="E107" s="135" t="s">
        <v>123</v>
      </c>
      <c r="F107" s="135"/>
      <c r="G107" s="135"/>
      <c r="H107" s="135"/>
      <c r="I107" s="135"/>
      <c r="J107" s="134"/>
      <c r="K107" s="135" t="s">
        <v>124</v>
      </c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6">
        <f>'01-009 - Měření a regulace'!J32</f>
        <v>0</v>
      </c>
      <c r="AH107" s="134"/>
      <c r="AI107" s="134"/>
      <c r="AJ107" s="134"/>
      <c r="AK107" s="134"/>
      <c r="AL107" s="134"/>
      <c r="AM107" s="134"/>
      <c r="AN107" s="136">
        <f>SUM(AG107,AT107)</f>
        <v>0</v>
      </c>
      <c r="AO107" s="134"/>
      <c r="AP107" s="134"/>
      <c r="AQ107" s="137" t="s">
        <v>90</v>
      </c>
      <c r="AR107" s="73"/>
      <c r="AS107" s="138">
        <v>0</v>
      </c>
      <c r="AT107" s="139">
        <f>ROUND(SUM(AV107:AW107),2)</f>
        <v>0</v>
      </c>
      <c r="AU107" s="140">
        <f>'01-009 - Měření a regulace'!P127</f>
        <v>0</v>
      </c>
      <c r="AV107" s="139">
        <f>'01-009 - Měření a regulace'!J35</f>
        <v>0</v>
      </c>
      <c r="AW107" s="139">
        <f>'01-009 - Měření a regulace'!J36</f>
        <v>0</v>
      </c>
      <c r="AX107" s="139">
        <f>'01-009 - Měření a regulace'!J37</f>
        <v>0</v>
      </c>
      <c r="AY107" s="139">
        <f>'01-009 - Měření a regulace'!J38</f>
        <v>0</v>
      </c>
      <c r="AZ107" s="139">
        <f>'01-009 - Měření a regulace'!F35</f>
        <v>0</v>
      </c>
      <c r="BA107" s="139">
        <f>'01-009 - Měření a regulace'!F36</f>
        <v>0</v>
      </c>
      <c r="BB107" s="139">
        <f>'01-009 - Měření a regulace'!F37</f>
        <v>0</v>
      </c>
      <c r="BC107" s="139">
        <f>'01-009 - Měření a regulace'!F38</f>
        <v>0</v>
      </c>
      <c r="BD107" s="141">
        <f>'01-009 - Měření a regulace'!F39</f>
        <v>0</v>
      </c>
      <c r="BE107" s="4"/>
      <c r="BT107" s="142" t="s">
        <v>86</v>
      </c>
      <c r="BV107" s="142" t="s">
        <v>79</v>
      </c>
      <c r="BW107" s="142" t="s">
        <v>125</v>
      </c>
      <c r="BX107" s="142" t="s">
        <v>85</v>
      </c>
      <c r="CL107" s="142" t="s">
        <v>1</v>
      </c>
    </row>
    <row r="108" spans="1:90" s="4" customFormat="1" ht="16.5" customHeight="1">
      <c r="A108" s="133" t="s">
        <v>87</v>
      </c>
      <c r="B108" s="71"/>
      <c r="C108" s="134"/>
      <c r="D108" s="134"/>
      <c r="E108" s="135" t="s">
        <v>126</v>
      </c>
      <c r="F108" s="135"/>
      <c r="G108" s="135"/>
      <c r="H108" s="135"/>
      <c r="I108" s="135"/>
      <c r="J108" s="134"/>
      <c r="K108" s="135" t="s">
        <v>127</v>
      </c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6">
        <f>'01-010 - Plyn'!J32</f>
        <v>0</v>
      </c>
      <c r="AH108" s="134"/>
      <c r="AI108" s="134"/>
      <c r="AJ108" s="134"/>
      <c r="AK108" s="134"/>
      <c r="AL108" s="134"/>
      <c r="AM108" s="134"/>
      <c r="AN108" s="136">
        <f>SUM(AG108,AT108)</f>
        <v>0</v>
      </c>
      <c r="AO108" s="134"/>
      <c r="AP108" s="134"/>
      <c r="AQ108" s="137" t="s">
        <v>90</v>
      </c>
      <c r="AR108" s="73"/>
      <c r="AS108" s="138">
        <v>0</v>
      </c>
      <c r="AT108" s="139">
        <f>ROUND(SUM(AV108:AW108),2)</f>
        <v>0</v>
      </c>
      <c r="AU108" s="140">
        <f>'01-010 - Plyn'!P122</f>
        <v>0</v>
      </c>
      <c r="AV108" s="139">
        <f>'01-010 - Plyn'!J35</f>
        <v>0</v>
      </c>
      <c r="AW108" s="139">
        <f>'01-010 - Plyn'!J36</f>
        <v>0</v>
      </c>
      <c r="AX108" s="139">
        <f>'01-010 - Plyn'!J37</f>
        <v>0</v>
      </c>
      <c r="AY108" s="139">
        <f>'01-010 - Plyn'!J38</f>
        <v>0</v>
      </c>
      <c r="AZ108" s="139">
        <f>'01-010 - Plyn'!F35</f>
        <v>0</v>
      </c>
      <c r="BA108" s="139">
        <f>'01-010 - Plyn'!F36</f>
        <v>0</v>
      </c>
      <c r="BB108" s="139">
        <f>'01-010 - Plyn'!F37</f>
        <v>0</v>
      </c>
      <c r="BC108" s="139">
        <f>'01-010 - Plyn'!F38</f>
        <v>0</v>
      </c>
      <c r="BD108" s="141">
        <f>'01-010 - Plyn'!F39</f>
        <v>0</v>
      </c>
      <c r="BE108" s="4"/>
      <c r="BT108" s="142" t="s">
        <v>86</v>
      </c>
      <c r="BV108" s="142" t="s">
        <v>79</v>
      </c>
      <c r="BW108" s="142" t="s">
        <v>128</v>
      </c>
      <c r="BX108" s="142" t="s">
        <v>85</v>
      </c>
      <c r="CL108" s="142" t="s">
        <v>1</v>
      </c>
    </row>
    <row r="109" spans="1:90" s="4" customFormat="1" ht="16.5" customHeight="1">
      <c r="A109" s="133" t="s">
        <v>87</v>
      </c>
      <c r="B109" s="71"/>
      <c r="C109" s="134"/>
      <c r="D109" s="134"/>
      <c r="E109" s="135" t="s">
        <v>129</v>
      </c>
      <c r="F109" s="135"/>
      <c r="G109" s="135"/>
      <c r="H109" s="135"/>
      <c r="I109" s="135"/>
      <c r="J109" s="134"/>
      <c r="K109" s="135" t="s">
        <v>130</v>
      </c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6">
        <f>'01-011 - Venkovní úpravy'!J32</f>
        <v>0</v>
      </c>
      <c r="AH109" s="134"/>
      <c r="AI109" s="134"/>
      <c r="AJ109" s="134"/>
      <c r="AK109" s="134"/>
      <c r="AL109" s="134"/>
      <c r="AM109" s="134"/>
      <c r="AN109" s="136">
        <f>SUM(AG109,AT109)</f>
        <v>0</v>
      </c>
      <c r="AO109" s="134"/>
      <c r="AP109" s="134"/>
      <c r="AQ109" s="137" t="s">
        <v>90</v>
      </c>
      <c r="AR109" s="73"/>
      <c r="AS109" s="138">
        <v>0</v>
      </c>
      <c r="AT109" s="139">
        <f>ROUND(SUM(AV109:AW109),2)</f>
        <v>0</v>
      </c>
      <c r="AU109" s="140">
        <f>'01-011 - Venkovní úpravy'!P138</f>
        <v>0</v>
      </c>
      <c r="AV109" s="139">
        <f>'01-011 - Venkovní úpravy'!J35</f>
        <v>0</v>
      </c>
      <c r="AW109" s="139">
        <f>'01-011 - Venkovní úpravy'!J36</f>
        <v>0</v>
      </c>
      <c r="AX109" s="139">
        <f>'01-011 - Venkovní úpravy'!J37</f>
        <v>0</v>
      </c>
      <c r="AY109" s="139">
        <f>'01-011 - Venkovní úpravy'!J38</f>
        <v>0</v>
      </c>
      <c r="AZ109" s="139">
        <f>'01-011 - Venkovní úpravy'!F35</f>
        <v>0</v>
      </c>
      <c r="BA109" s="139">
        <f>'01-011 - Venkovní úpravy'!F36</f>
        <v>0</v>
      </c>
      <c r="BB109" s="139">
        <f>'01-011 - Venkovní úpravy'!F37</f>
        <v>0</v>
      </c>
      <c r="BC109" s="139">
        <f>'01-011 - Venkovní úpravy'!F38</f>
        <v>0</v>
      </c>
      <c r="BD109" s="141">
        <f>'01-011 - Venkovní úpravy'!F39</f>
        <v>0</v>
      </c>
      <c r="BE109" s="4"/>
      <c r="BT109" s="142" t="s">
        <v>86</v>
      </c>
      <c r="BV109" s="142" t="s">
        <v>79</v>
      </c>
      <c r="BW109" s="142" t="s">
        <v>131</v>
      </c>
      <c r="BX109" s="142" t="s">
        <v>85</v>
      </c>
      <c r="CL109" s="142" t="s">
        <v>1</v>
      </c>
    </row>
    <row r="110" spans="1:90" s="4" customFormat="1" ht="16.5" customHeight="1">
      <c r="A110" s="133" t="s">
        <v>87</v>
      </c>
      <c r="B110" s="71"/>
      <c r="C110" s="134"/>
      <c r="D110" s="134"/>
      <c r="E110" s="135" t="s">
        <v>132</v>
      </c>
      <c r="F110" s="135"/>
      <c r="G110" s="135"/>
      <c r="H110" s="135"/>
      <c r="I110" s="135"/>
      <c r="J110" s="134"/>
      <c r="K110" s="135" t="s">
        <v>133</v>
      </c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6">
        <f>'01-012 - Venkovní kanalizace'!J32</f>
        <v>0</v>
      </c>
      <c r="AH110" s="134"/>
      <c r="AI110" s="134"/>
      <c r="AJ110" s="134"/>
      <c r="AK110" s="134"/>
      <c r="AL110" s="134"/>
      <c r="AM110" s="134"/>
      <c r="AN110" s="136">
        <f>SUM(AG110,AT110)</f>
        <v>0</v>
      </c>
      <c r="AO110" s="134"/>
      <c r="AP110" s="134"/>
      <c r="AQ110" s="137" t="s">
        <v>90</v>
      </c>
      <c r="AR110" s="73"/>
      <c r="AS110" s="138">
        <v>0</v>
      </c>
      <c r="AT110" s="139">
        <f>ROUND(SUM(AV110:AW110),2)</f>
        <v>0</v>
      </c>
      <c r="AU110" s="140">
        <f>'01-012 - Venkovní kanalizace'!P133</f>
        <v>0</v>
      </c>
      <c r="AV110" s="139">
        <f>'01-012 - Venkovní kanalizace'!J35</f>
        <v>0</v>
      </c>
      <c r="AW110" s="139">
        <f>'01-012 - Venkovní kanalizace'!J36</f>
        <v>0</v>
      </c>
      <c r="AX110" s="139">
        <f>'01-012 - Venkovní kanalizace'!J37</f>
        <v>0</v>
      </c>
      <c r="AY110" s="139">
        <f>'01-012 - Venkovní kanalizace'!J38</f>
        <v>0</v>
      </c>
      <c r="AZ110" s="139">
        <f>'01-012 - Venkovní kanalizace'!F35</f>
        <v>0</v>
      </c>
      <c r="BA110" s="139">
        <f>'01-012 - Venkovní kanalizace'!F36</f>
        <v>0</v>
      </c>
      <c r="BB110" s="139">
        <f>'01-012 - Venkovní kanalizace'!F37</f>
        <v>0</v>
      </c>
      <c r="BC110" s="139">
        <f>'01-012 - Venkovní kanalizace'!F38</f>
        <v>0</v>
      </c>
      <c r="BD110" s="141">
        <f>'01-012 - Venkovní kanalizace'!F39</f>
        <v>0</v>
      </c>
      <c r="BE110" s="4"/>
      <c r="BT110" s="142" t="s">
        <v>86</v>
      </c>
      <c r="BV110" s="142" t="s">
        <v>79</v>
      </c>
      <c r="BW110" s="142" t="s">
        <v>134</v>
      </c>
      <c r="BX110" s="142" t="s">
        <v>85</v>
      </c>
      <c r="CL110" s="142" t="s">
        <v>1</v>
      </c>
    </row>
    <row r="111" spans="1:90" s="4" customFormat="1" ht="16.5" customHeight="1">
      <c r="A111" s="133" t="s">
        <v>87</v>
      </c>
      <c r="B111" s="71"/>
      <c r="C111" s="134"/>
      <c r="D111" s="134"/>
      <c r="E111" s="135" t="s">
        <v>135</v>
      </c>
      <c r="F111" s="135"/>
      <c r="G111" s="135"/>
      <c r="H111" s="135"/>
      <c r="I111" s="135"/>
      <c r="J111" s="134"/>
      <c r="K111" s="135" t="s">
        <v>136</v>
      </c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6">
        <f>'01-013 - Areálové rozvody NN'!J32</f>
        <v>0</v>
      </c>
      <c r="AH111" s="134"/>
      <c r="AI111" s="134"/>
      <c r="AJ111" s="134"/>
      <c r="AK111" s="134"/>
      <c r="AL111" s="134"/>
      <c r="AM111" s="134"/>
      <c r="AN111" s="136">
        <f>SUM(AG111,AT111)</f>
        <v>0</v>
      </c>
      <c r="AO111" s="134"/>
      <c r="AP111" s="134"/>
      <c r="AQ111" s="137" t="s">
        <v>90</v>
      </c>
      <c r="AR111" s="73"/>
      <c r="AS111" s="144">
        <v>0</v>
      </c>
      <c r="AT111" s="145">
        <f>ROUND(SUM(AV111:AW111),2)</f>
        <v>0</v>
      </c>
      <c r="AU111" s="146">
        <f>'01-013 - Areálové rozvody NN'!P127</f>
        <v>0</v>
      </c>
      <c r="AV111" s="145">
        <f>'01-013 - Areálové rozvody NN'!J35</f>
        <v>0</v>
      </c>
      <c r="AW111" s="145">
        <f>'01-013 - Areálové rozvody NN'!J36</f>
        <v>0</v>
      </c>
      <c r="AX111" s="145">
        <f>'01-013 - Areálové rozvody NN'!J37</f>
        <v>0</v>
      </c>
      <c r="AY111" s="145">
        <f>'01-013 - Areálové rozvody NN'!J38</f>
        <v>0</v>
      </c>
      <c r="AZ111" s="145">
        <f>'01-013 - Areálové rozvody NN'!F35</f>
        <v>0</v>
      </c>
      <c r="BA111" s="145">
        <f>'01-013 - Areálové rozvody NN'!F36</f>
        <v>0</v>
      </c>
      <c r="BB111" s="145">
        <f>'01-013 - Areálové rozvody NN'!F37</f>
        <v>0</v>
      </c>
      <c r="BC111" s="145">
        <f>'01-013 - Areálové rozvody NN'!F38</f>
        <v>0</v>
      </c>
      <c r="BD111" s="147">
        <f>'01-013 - Areálové rozvody NN'!F39</f>
        <v>0</v>
      </c>
      <c r="BE111" s="4"/>
      <c r="BT111" s="142" t="s">
        <v>86</v>
      </c>
      <c r="BV111" s="142" t="s">
        <v>79</v>
      </c>
      <c r="BW111" s="142" t="s">
        <v>137</v>
      </c>
      <c r="BX111" s="142" t="s">
        <v>85</v>
      </c>
      <c r="CL111" s="142" t="s">
        <v>1</v>
      </c>
    </row>
    <row r="112" spans="1:57" s="2" customFormat="1" ht="30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5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s="2" customFormat="1" ht="6.95" customHeight="1">
      <c r="A113" s="3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45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</sheetData>
  <sheetProtection password="CC35" sheet="1" objects="1" scenarios="1" formatColumns="0" formatRows="0"/>
  <mergeCells count="106">
    <mergeCell ref="C92:G92"/>
    <mergeCell ref="D95:H95"/>
    <mergeCell ref="E104:I104"/>
    <mergeCell ref="E97:I97"/>
    <mergeCell ref="E103:I103"/>
    <mergeCell ref="E98:I98"/>
    <mergeCell ref="E96:I96"/>
    <mergeCell ref="E99:I99"/>
    <mergeCell ref="E100:I100"/>
    <mergeCell ref="F102:J102"/>
    <mergeCell ref="F101:J101"/>
    <mergeCell ref="I92:AF92"/>
    <mergeCell ref="J95:AF95"/>
    <mergeCell ref="K96:AF96"/>
    <mergeCell ref="K100:AF100"/>
    <mergeCell ref="K97:AF97"/>
    <mergeCell ref="K103:AF103"/>
    <mergeCell ref="K104:AF104"/>
    <mergeCell ref="K99:AF99"/>
    <mergeCell ref="K98:AF98"/>
    <mergeCell ref="L101:AF101"/>
    <mergeCell ref="L102:AF102"/>
    <mergeCell ref="L85:AO85"/>
    <mergeCell ref="E105:I105"/>
    <mergeCell ref="K105:AF105"/>
    <mergeCell ref="E106:I106"/>
    <mergeCell ref="K106:AF106"/>
    <mergeCell ref="E107:I107"/>
    <mergeCell ref="K107:AF107"/>
    <mergeCell ref="E108:I108"/>
    <mergeCell ref="K108:AF108"/>
    <mergeCell ref="E109:I109"/>
    <mergeCell ref="K109:AF109"/>
    <mergeCell ref="E110:I110"/>
    <mergeCell ref="K110:AF110"/>
    <mergeCell ref="E111:I111"/>
    <mergeCell ref="K111:AF111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98:AM98"/>
    <mergeCell ref="AG97:AM97"/>
    <mergeCell ref="AG96:AM96"/>
    <mergeCell ref="AG99:AM99"/>
    <mergeCell ref="AG104:AM104"/>
    <mergeCell ref="AG103:AM103"/>
    <mergeCell ref="AG92:AM92"/>
    <mergeCell ref="AG95:AM95"/>
    <mergeCell ref="AG100:AM100"/>
    <mergeCell ref="AG101:AM101"/>
    <mergeCell ref="AG102:AM102"/>
    <mergeCell ref="AM87:AN87"/>
    <mergeCell ref="AM89:AP89"/>
    <mergeCell ref="AM90:AP90"/>
    <mergeCell ref="AN103:AP103"/>
    <mergeCell ref="AN92:AP92"/>
    <mergeCell ref="AN101:AP101"/>
    <mergeCell ref="AN97:AP97"/>
    <mergeCell ref="AN100:AP100"/>
    <mergeCell ref="AN95:AP95"/>
    <mergeCell ref="AN99:AP99"/>
    <mergeCell ref="AN96:AP96"/>
    <mergeCell ref="AN104:AP104"/>
    <mergeCell ref="AN102:AP102"/>
    <mergeCell ref="AN98:AP98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94:AP94"/>
  </mergeCells>
  <hyperlinks>
    <hyperlink ref="A96" location="'01-000 - Vedlejší a ostat...'!C2" display="/"/>
    <hyperlink ref="A97" location="'01-001 - Bourací práce'!C2" display="/"/>
    <hyperlink ref="A98" location="'01-002 - Stavební část'!C2" display="/"/>
    <hyperlink ref="A99" location="'01-003 - Interiér'!C2" display="/"/>
    <hyperlink ref="A101" location="'01-004a - Vnitřní kanalizace'!C2" display="/"/>
    <hyperlink ref="A102" location="'01-004b - Vnitřní vodovod'!C2" display="/"/>
    <hyperlink ref="A103" location="'01-005 - Ústřední vytápění'!C2" display="/"/>
    <hyperlink ref="A104" location="'01-006 - Vzduchotechnika'!C2" display="/"/>
    <hyperlink ref="A105" location="'01-007 - Silnoproudé rozvody'!C2" display="/"/>
    <hyperlink ref="A106" location="'01-008 - Slaboproudé rozvody'!C2" display="/"/>
    <hyperlink ref="A107" location="'01-009 - Měření a regulace'!C2" display="/"/>
    <hyperlink ref="A108" location="'01-010 - Plyn'!C2" display="/"/>
    <hyperlink ref="A109" location="'01-011 - Venkovní úpravy'!C2" display="/"/>
    <hyperlink ref="A110" location="'01-012 - Venkovní kanalizace'!C2" display="/"/>
    <hyperlink ref="A111" location="'01-013 - Areálové rozvody N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16.5" customHeight="1">
      <c r="B7" s="21"/>
      <c r="E7" s="153" t="str">
        <f>'Rekapitulace stavby'!K6</f>
        <v>Centrum odborného vzdělávání Volanovská, Trutnov</v>
      </c>
      <c r="F7" s="152"/>
      <c r="G7" s="152"/>
      <c r="H7" s="152"/>
      <c r="L7" s="21"/>
    </row>
    <row r="8" spans="2:12" s="1" customFormat="1" ht="12" customHeight="1">
      <c r="B8" s="21"/>
      <c r="D8" s="152" t="s">
        <v>139</v>
      </c>
      <c r="L8" s="21"/>
    </row>
    <row r="9" spans="1:31" s="2" customFormat="1" ht="16.5" customHeight="1">
      <c r="A9" s="39"/>
      <c r="B9" s="45"/>
      <c r="C9" s="39"/>
      <c r="D9" s="39"/>
      <c r="E9" s="153" t="s">
        <v>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5026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3652</v>
      </c>
      <c r="G14" s="39"/>
      <c r="H14" s="39"/>
      <c r="I14" s="152" t="s">
        <v>22</v>
      </c>
      <c r="J14" s="155" t="str">
        <f>'Rekapitulace stavby'!AN8</f>
        <v>23. 3. 2022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ATIP a.s. Trutnov</v>
      </c>
      <c r="F23" s="39"/>
      <c r="G23" s="39"/>
      <c r="H23" s="39"/>
      <c r="I23" s="152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Ing. Lenka Kasperová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ROUND(J128,2)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ROUND((SUM(BE128:BE307)),2)</f>
        <v>0</v>
      </c>
      <c r="G35" s="39"/>
      <c r="H35" s="39"/>
      <c r="I35" s="166">
        <v>0.21</v>
      </c>
      <c r="J35" s="165">
        <f>ROUND(((SUM(BE128:BE307))*I35),2)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ROUND((SUM(BF128:BF307)),2)</f>
        <v>0</v>
      </c>
      <c r="G36" s="39"/>
      <c r="H36" s="39"/>
      <c r="I36" s="166">
        <v>0.15</v>
      </c>
      <c r="J36" s="165">
        <f>ROUND(((SUM(BF128:BF307))*I36),2)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ROUND((SUM(BG128:BG307)),2)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ROUND((SUM(BH128:BH307)),2)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ROUND((SUM(BI128:BI307)),2)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01-007 - Silnoproudé rozvody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23. 3. 2022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Královehradecký kraj, Hrade Králové</v>
      </c>
      <c r="G93" s="41"/>
      <c r="H93" s="41"/>
      <c r="I93" s="33" t="s">
        <v>30</v>
      </c>
      <c r="J93" s="37" t="str">
        <f>E23</f>
        <v>ATIP a.s. Trutnov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Lenka Kasperová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144</v>
      </c>
      <c r="D96" s="187"/>
      <c r="E96" s="187"/>
      <c r="F96" s="187"/>
      <c r="G96" s="187"/>
      <c r="H96" s="187"/>
      <c r="I96" s="187"/>
      <c r="J96" s="188" t="s">
        <v>145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146</v>
      </c>
      <c r="D98" s="41"/>
      <c r="E98" s="41"/>
      <c r="F98" s="41"/>
      <c r="G98" s="41"/>
      <c r="H98" s="41"/>
      <c r="I98" s="41"/>
      <c r="J98" s="111">
        <f>J128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147</v>
      </c>
    </row>
    <row r="99" spans="1:31" s="9" customFormat="1" ht="24.95" customHeight="1">
      <c r="A99" s="9"/>
      <c r="B99" s="190"/>
      <c r="C99" s="191"/>
      <c r="D99" s="192" t="s">
        <v>5027</v>
      </c>
      <c r="E99" s="193"/>
      <c r="F99" s="193"/>
      <c r="G99" s="193"/>
      <c r="H99" s="193"/>
      <c r="I99" s="193"/>
      <c r="J99" s="194">
        <f>J129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0"/>
      <c r="C100" s="191"/>
      <c r="D100" s="192" t="s">
        <v>5028</v>
      </c>
      <c r="E100" s="193"/>
      <c r="F100" s="193"/>
      <c r="G100" s="193"/>
      <c r="H100" s="193"/>
      <c r="I100" s="193"/>
      <c r="J100" s="194">
        <f>J140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0"/>
      <c r="C101" s="191"/>
      <c r="D101" s="192" t="s">
        <v>5029</v>
      </c>
      <c r="E101" s="193"/>
      <c r="F101" s="193"/>
      <c r="G101" s="193"/>
      <c r="H101" s="193"/>
      <c r="I101" s="193"/>
      <c r="J101" s="194">
        <f>J185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0"/>
      <c r="C102" s="191"/>
      <c r="D102" s="192" t="s">
        <v>5030</v>
      </c>
      <c r="E102" s="193"/>
      <c r="F102" s="193"/>
      <c r="G102" s="193"/>
      <c r="H102" s="193"/>
      <c r="I102" s="193"/>
      <c r="J102" s="194">
        <f>J247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0"/>
      <c r="C103" s="191"/>
      <c r="D103" s="192" t="s">
        <v>5031</v>
      </c>
      <c r="E103" s="193"/>
      <c r="F103" s="193"/>
      <c r="G103" s="193"/>
      <c r="H103" s="193"/>
      <c r="I103" s="193"/>
      <c r="J103" s="194">
        <f>J268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0"/>
      <c r="C104" s="191"/>
      <c r="D104" s="192" t="s">
        <v>5032</v>
      </c>
      <c r="E104" s="193"/>
      <c r="F104" s="193"/>
      <c r="G104" s="193"/>
      <c r="H104" s="193"/>
      <c r="I104" s="193"/>
      <c r="J104" s="194">
        <f>J291</f>
        <v>0</v>
      </c>
      <c r="K104" s="191"/>
      <c r="L104" s="19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0"/>
      <c r="C105" s="191"/>
      <c r="D105" s="192" t="s">
        <v>5033</v>
      </c>
      <c r="E105" s="193"/>
      <c r="F105" s="193"/>
      <c r="G105" s="193"/>
      <c r="H105" s="193"/>
      <c r="I105" s="193"/>
      <c r="J105" s="194">
        <f>J293</f>
        <v>0</v>
      </c>
      <c r="K105" s="191"/>
      <c r="L105" s="19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90"/>
      <c r="C106" s="191"/>
      <c r="D106" s="192" t="s">
        <v>5034</v>
      </c>
      <c r="E106" s="193"/>
      <c r="F106" s="193"/>
      <c r="G106" s="193"/>
      <c r="H106" s="193"/>
      <c r="I106" s="193"/>
      <c r="J106" s="194">
        <f>J302</f>
        <v>0</v>
      </c>
      <c r="K106" s="191"/>
      <c r="L106" s="19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152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85" t="str">
        <f>E7</f>
        <v>Centrum odborného vzdělávání Volanovská, Trutnov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2:12" s="1" customFormat="1" ht="12" customHeight="1">
      <c r="B117" s="22"/>
      <c r="C117" s="33" t="s">
        <v>139</v>
      </c>
      <c r="D117" s="23"/>
      <c r="E117" s="23"/>
      <c r="F117" s="23"/>
      <c r="G117" s="23"/>
      <c r="H117" s="23"/>
      <c r="I117" s="23"/>
      <c r="J117" s="23"/>
      <c r="K117" s="23"/>
      <c r="L117" s="21"/>
    </row>
    <row r="118" spans="1:31" s="2" customFormat="1" ht="16.5" customHeight="1">
      <c r="A118" s="39"/>
      <c r="B118" s="40"/>
      <c r="C118" s="41"/>
      <c r="D118" s="41"/>
      <c r="E118" s="185" t="s">
        <v>140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141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E11</f>
        <v>01-007 - Silnoproudé rozvody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F14</f>
        <v xml:space="preserve"> </v>
      </c>
      <c r="G122" s="41"/>
      <c r="H122" s="41"/>
      <c r="I122" s="33" t="s">
        <v>22</v>
      </c>
      <c r="J122" s="80" t="str">
        <f>IF(J14="","",J14)</f>
        <v>23. 3. 2022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24</v>
      </c>
      <c r="D124" s="41"/>
      <c r="E124" s="41"/>
      <c r="F124" s="28" t="str">
        <f>E17</f>
        <v>Královehradecký kraj, Hrade Králové</v>
      </c>
      <c r="G124" s="41"/>
      <c r="H124" s="41"/>
      <c r="I124" s="33" t="s">
        <v>30</v>
      </c>
      <c r="J124" s="37" t="str">
        <f>E23</f>
        <v>ATIP a.s. Trutnov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28</v>
      </c>
      <c r="D125" s="41"/>
      <c r="E125" s="41"/>
      <c r="F125" s="28" t="str">
        <f>IF(E20="","",E20)</f>
        <v>Vyplň údaj</v>
      </c>
      <c r="G125" s="41"/>
      <c r="H125" s="41"/>
      <c r="I125" s="33" t="s">
        <v>33</v>
      </c>
      <c r="J125" s="37" t="str">
        <f>E26</f>
        <v>Ing. Lenka Kasperová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201"/>
      <c r="B127" s="202"/>
      <c r="C127" s="203" t="s">
        <v>153</v>
      </c>
      <c r="D127" s="204" t="s">
        <v>62</v>
      </c>
      <c r="E127" s="204" t="s">
        <v>58</v>
      </c>
      <c r="F127" s="204" t="s">
        <v>59</v>
      </c>
      <c r="G127" s="204" t="s">
        <v>154</v>
      </c>
      <c r="H127" s="204" t="s">
        <v>155</v>
      </c>
      <c r="I127" s="204" t="s">
        <v>156</v>
      </c>
      <c r="J127" s="204" t="s">
        <v>145</v>
      </c>
      <c r="K127" s="205" t="s">
        <v>157</v>
      </c>
      <c r="L127" s="206"/>
      <c r="M127" s="101" t="s">
        <v>1</v>
      </c>
      <c r="N127" s="102" t="s">
        <v>41</v>
      </c>
      <c r="O127" s="102" t="s">
        <v>158</v>
      </c>
      <c r="P127" s="102" t="s">
        <v>159</v>
      </c>
      <c r="Q127" s="102" t="s">
        <v>160</v>
      </c>
      <c r="R127" s="102" t="s">
        <v>161</v>
      </c>
      <c r="S127" s="102" t="s">
        <v>162</v>
      </c>
      <c r="T127" s="103" t="s">
        <v>163</v>
      </c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</row>
    <row r="128" spans="1:63" s="2" customFormat="1" ht="22.8" customHeight="1">
      <c r="A128" s="39"/>
      <c r="B128" s="40"/>
      <c r="C128" s="108" t="s">
        <v>164</v>
      </c>
      <c r="D128" s="41"/>
      <c r="E128" s="41"/>
      <c r="F128" s="41"/>
      <c r="G128" s="41"/>
      <c r="H128" s="41"/>
      <c r="I128" s="41"/>
      <c r="J128" s="207">
        <f>BK128</f>
        <v>0</v>
      </c>
      <c r="K128" s="41"/>
      <c r="L128" s="45"/>
      <c r="M128" s="104"/>
      <c r="N128" s="208"/>
      <c r="O128" s="105"/>
      <c r="P128" s="209">
        <f>P129+P140+P185+P247+P268+P291+P293+P302</f>
        <v>0</v>
      </c>
      <c r="Q128" s="105"/>
      <c r="R128" s="209">
        <f>R129+R140+R185+R247+R268+R291+R293+R302</f>
        <v>0</v>
      </c>
      <c r="S128" s="105"/>
      <c r="T128" s="210">
        <f>T129+T140+T185+T247+T268+T291+T293+T302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76</v>
      </c>
      <c r="AU128" s="18" t="s">
        <v>147</v>
      </c>
      <c r="BK128" s="211">
        <f>BK129+BK140+BK185+BK247+BK268+BK291+BK293+BK302</f>
        <v>0</v>
      </c>
    </row>
    <row r="129" spans="1:63" s="12" customFormat="1" ht="25.9" customHeight="1">
      <c r="A129" s="12"/>
      <c r="B129" s="212"/>
      <c r="C129" s="213"/>
      <c r="D129" s="214" t="s">
        <v>76</v>
      </c>
      <c r="E129" s="215" t="s">
        <v>3657</v>
      </c>
      <c r="F129" s="215" t="s">
        <v>5035</v>
      </c>
      <c r="G129" s="213"/>
      <c r="H129" s="213"/>
      <c r="I129" s="216"/>
      <c r="J129" s="217">
        <f>BK129</f>
        <v>0</v>
      </c>
      <c r="K129" s="213"/>
      <c r="L129" s="218"/>
      <c r="M129" s="219"/>
      <c r="N129" s="220"/>
      <c r="O129" s="220"/>
      <c r="P129" s="221">
        <f>SUM(P130:P139)</f>
        <v>0</v>
      </c>
      <c r="Q129" s="220"/>
      <c r="R129" s="221">
        <f>SUM(R130:R139)</f>
        <v>0</v>
      </c>
      <c r="S129" s="220"/>
      <c r="T129" s="222">
        <f>SUM(T130:T139)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3" t="s">
        <v>84</v>
      </c>
      <c r="AT129" s="224" t="s">
        <v>76</v>
      </c>
      <c r="AU129" s="224" t="s">
        <v>77</v>
      </c>
      <c r="AY129" s="223" t="s">
        <v>168</v>
      </c>
      <c r="BK129" s="225">
        <f>SUM(BK130:BK139)</f>
        <v>0</v>
      </c>
    </row>
    <row r="130" spans="1:65" s="2" customFormat="1" ht="33" customHeight="1">
      <c r="A130" s="39"/>
      <c r="B130" s="40"/>
      <c r="C130" s="228" t="s">
        <v>84</v>
      </c>
      <c r="D130" s="228" t="s">
        <v>171</v>
      </c>
      <c r="E130" s="229" t="s">
        <v>5036</v>
      </c>
      <c r="F130" s="230" t="s">
        <v>5037</v>
      </c>
      <c r="G130" s="231" t="s">
        <v>1933</v>
      </c>
      <c r="H130" s="232">
        <v>581</v>
      </c>
      <c r="I130" s="233"/>
      <c r="J130" s="234">
        <f>ROUND(I130*H130,2)</f>
        <v>0</v>
      </c>
      <c r="K130" s="230" t="s">
        <v>5038</v>
      </c>
      <c r="L130" s="45"/>
      <c r="M130" s="235" t="s">
        <v>1</v>
      </c>
      <c r="N130" s="236" t="s">
        <v>42</v>
      </c>
      <c r="O130" s="92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9" t="s">
        <v>189</v>
      </c>
      <c r="AT130" s="239" t="s">
        <v>171</v>
      </c>
      <c r="AU130" s="239" t="s">
        <v>84</v>
      </c>
      <c r="AY130" s="18" t="s">
        <v>168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8" t="s">
        <v>84</v>
      </c>
      <c r="BK130" s="240">
        <f>ROUND(I130*H130,2)</f>
        <v>0</v>
      </c>
      <c r="BL130" s="18" t="s">
        <v>189</v>
      </c>
      <c r="BM130" s="239" t="s">
        <v>86</v>
      </c>
    </row>
    <row r="131" spans="1:65" s="2" customFormat="1" ht="33" customHeight="1">
      <c r="A131" s="39"/>
      <c r="B131" s="40"/>
      <c r="C131" s="228" t="s">
        <v>86</v>
      </c>
      <c r="D131" s="228" t="s">
        <v>171</v>
      </c>
      <c r="E131" s="229" t="s">
        <v>5039</v>
      </c>
      <c r="F131" s="230" t="s">
        <v>5040</v>
      </c>
      <c r="G131" s="231" t="s">
        <v>1933</v>
      </c>
      <c r="H131" s="232">
        <v>20</v>
      </c>
      <c r="I131" s="233"/>
      <c r="J131" s="234">
        <f>ROUND(I131*H131,2)</f>
        <v>0</v>
      </c>
      <c r="K131" s="230" t="s">
        <v>5038</v>
      </c>
      <c r="L131" s="45"/>
      <c r="M131" s="235" t="s">
        <v>1</v>
      </c>
      <c r="N131" s="236" t="s">
        <v>42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189</v>
      </c>
      <c r="AT131" s="239" t="s">
        <v>171</v>
      </c>
      <c r="AU131" s="239" t="s">
        <v>84</v>
      </c>
      <c r="AY131" s="18" t="s">
        <v>168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84</v>
      </c>
      <c r="BK131" s="240">
        <f>ROUND(I131*H131,2)</f>
        <v>0</v>
      </c>
      <c r="BL131" s="18" t="s">
        <v>189</v>
      </c>
      <c r="BM131" s="239" t="s">
        <v>189</v>
      </c>
    </row>
    <row r="132" spans="1:65" s="2" customFormat="1" ht="33" customHeight="1">
      <c r="A132" s="39"/>
      <c r="B132" s="40"/>
      <c r="C132" s="228" t="s">
        <v>106</v>
      </c>
      <c r="D132" s="228" t="s">
        <v>171</v>
      </c>
      <c r="E132" s="229" t="s">
        <v>5041</v>
      </c>
      <c r="F132" s="230" t="s">
        <v>5042</v>
      </c>
      <c r="G132" s="231" t="s">
        <v>1933</v>
      </c>
      <c r="H132" s="232">
        <v>10</v>
      </c>
      <c r="I132" s="233"/>
      <c r="J132" s="234">
        <f>ROUND(I132*H132,2)</f>
        <v>0</v>
      </c>
      <c r="K132" s="230" t="s">
        <v>5038</v>
      </c>
      <c r="L132" s="45"/>
      <c r="M132" s="235" t="s">
        <v>1</v>
      </c>
      <c r="N132" s="236" t="s">
        <v>42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189</v>
      </c>
      <c r="AT132" s="239" t="s">
        <v>171</v>
      </c>
      <c r="AU132" s="239" t="s">
        <v>84</v>
      </c>
      <c r="AY132" s="18" t="s">
        <v>168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84</v>
      </c>
      <c r="BK132" s="240">
        <f>ROUND(I132*H132,2)</f>
        <v>0</v>
      </c>
      <c r="BL132" s="18" t="s">
        <v>189</v>
      </c>
      <c r="BM132" s="239" t="s">
        <v>314</v>
      </c>
    </row>
    <row r="133" spans="1:65" s="2" customFormat="1" ht="24.15" customHeight="1">
      <c r="A133" s="39"/>
      <c r="B133" s="40"/>
      <c r="C133" s="228" t="s">
        <v>189</v>
      </c>
      <c r="D133" s="228" t="s">
        <v>171</v>
      </c>
      <c r="E133" s="229" t="s">
        <v>5043</v>
      </c>
      <c r="F133" s="230" t="s">
        <v>5044</v>
      </c>
      <c r="G133" s="231" t="s">
        <v>1933</v>
      </c>
      <c r="H133" s="232">
        <v>5</v>
      </c>
      <c r="I133" s="233"/>
      <c r="J133" s="234">
        <f>ROUND(I133*H133,2)</f>
        <v>0</v>
      </c>
      <c r="K133" s="230" t="s">
        <v>5038</v>
      </c>
      <c r="L133" s="45"/>
      <c r="M133" s="235" t="s">
        <v>1</v>
      </c>
      <c r="N133" s="236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189</v>
      </c>
      <c r="AT133" s="239" t="s">
        <v>171</v>
      </c>
      <c r="AU133" s="239" t="s">
        <v>84</v>
      </c>
      <c r="AY133" s="18" t="s">
        <v>168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189</v>
      </c>
      <c r="BM133" s="239" t="s">
        <v>326</v>
      </c>
    </row>
    <row r="134" spans="1:65" s="2" customFormat="1" ht="44.25" customHeight="1">
      <c r="A134" s="39"/>
      <c r="B134" s="40"/>
      <c r="C134" s="228" t="s">
        <v>167</v>
      </c>
      <c r="D134" s="228" t="s">
        <v>171</v>
      </c>
      <c r="E134" s="229" t="s">
        <v>5045</v>
      </c>
      <c r="F134" s="230" t="s">
        <v>5046</v>
      </c>
      <c r="G134" s="231" t="s">
        <v>1933</v>
      </c>
      <c r="H134" s="232">
        <v>2</v>
      </c>
      <c r="I134" s="233"/>
      <c r="J134" s="234">
        <f>ROUND(I134*H134,2)</f>
        <v>0</v>
      </c>
      <c r="K134" s="230" t="s">
        <v>5038</v>
      </c>
      <c r="L134" s="45"/>
      <c r="M134" s="235" t="s">
        <v>1</v>
      </c>
      <c r="N134" s="236" t="s">
        <v>42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189</v>
      </c>
      <c r="AT134" s="239" t="s">
        <v>171</v>
      </c>
      <c r="AU134" s="239" t="s">
        <v>84</v>
      </c>
      <c r="AY134" s="18" t="s">
        <v>168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189</v>
      </c>
      <c r="BM134" s="239" t="s">
        <v>368</v>
      </c>
    </row>
    <row r="135" spans="1:65" s="2" customFormat="1" ht="37.8" customHeight="1">
      <c r="A135" s="39"/>
      <c r="B135" s="40"/>
      <c r="C135" s="228" t="s">
        <v>314</v>
      </c>
      <c r="D135" s="228" t="s">
        <v>171</v>
      </c>
      <c r="E135" s="229" t="s">
        <v>5047</v>
      </c>
      <c r="F135" s="230" t="s">
        <v>5048</v>
      </c>
      <c r="G135" s="231" t="s">
        <v>416</v>
      </c>
      <c r="H135" s="232">
        <v>150</v>
      </c>
      <c r="I135" s="233"/>
      <c r="J135" s="234">
        <f>ROUND(I135*H135,2)</f>
        <v>0</v>
      </c>
      <c r="K135" s="230" t="s">
        <v>5038</v>
      </c>
      <c r="L135" s="45"/>
      <c r="M135" s="235" t="s">
        <v>1</v>
      </c>
      <c r="N135" s="236" t="s">
        <v>42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189</v>
      </c>
      <c r="AT135" s="239" t="s">
        <v>171</v>
      </c>
      <c r="AU135" s="239" t="s">
        <v>84</v>
      </c>
      <c r="AY135" s="18" t="s">
        <v>168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189</v>
      </c>
      <c r="BM135" s="239" t="s">
        <v>400</v>
      </c>
    </row>
    <row r="136" spans="1:65" s="2" customFormat="1" ht="37.8" customHeight="1">
      <c r="A136" s="39"/>
      <c r="B136" s="40"/>
      <c r="C136" s="228" t="s">
        <v>321</v>
      </c>
      <c r="D136" s="228" t="s">
        <v>171</v>
      </c>
      <c r="E136" s="229" t="s">
        <v>5049</v>
      </c>
      <c r="F136" s="230" t="s">
        <v>5050</v>
      </c>
      <c r="G136" s="231" t="s">
        <v>416</v>
      </c>
      <c r="H136" s="232">
        <v>80</v>
      </c>
      <c r="I136" s="233"/>
      <c r="J136" s="234">
        <f>ROUND(I136*H136,2)</f>
        <v>0</v>
      </c>
      <c r="K136" s="230" t="s">
        <v>5038</v>
      </c>
      <c r="L136" s="45"/>
      <c r="M136" s="235" t="s">
        <v>1</v>
      </c>
      <c r="N136" s="236" t="s">
        <v>42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189</v>
      </c>
      <c r="AT136" s="239" t="s">
        <v>171</v>
      </c>
      <c r="AU136" s="239" t="s">
        <v>84</v>
      </c>
      <c r="AY136" s="18" t="s">
        <v>168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189</v>
      </c>
      <c r="BM136" s="239" t="s">
        <v>413</v>
      </c>
    </row>
    <row r="137" spans="1:65" s="2" customFormat="1" ht="37.8" customHeight="1">
      <c r="A137" s="39"/>
      <c r="B137" s="40"/>
      <c r="C137" s="228" t="s">
        <v>326</v>
      </c>
      <c r="D137" s="228" t="s">
        <v>171</v>
      </c>
      <c r="E137" s="229" t="s">
        <v>5051</v>
      </c>
      <c r="F137" s="230" t="s">
        <v>5052</v>
      </c>
      <c r="G137" s="231" t="s">
        <v>416</v>
      </c>
      <c r="H137" s="232">
        <v>40</v>
      </c>
      <c r="I137" s="233"/>
      <c r="J137" s="234">
        <f>ROUND(I137*H137,2)</f>
        <v>0</v>
      </c>
      <c r="K137" s="230" t="s">
        <v>5038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189</v>
      </c>
      <c r="AT137" s="239" t="s">
        <v>171</v>
      </c>
      <c r="AU137" s="239" t="s">
        <v>84</v>
      </c>
      <c r="AY137" s="18" t="s">
        <v>168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189</v>
      </c>
      <c r="BM137" s="239" t="s">
        <v>437</v>
      </c>
    </row>
    <row r="138" spans="1:65" s="2" customFormat="1" ht="37.8" customHeight="1">
      <c r="A138" s="39"/>
      <c r="B138" s="40"/>
      <c r="C138" s="228" t="s">
        <v>319</v>
      </c>
      <c r="D138" s="228" t="s">
        <v>171</v>
      </c>
      <c r="E138" s="229" t="s">
        <v>5053</v>
      </c>
      <c r="F138" s="230" t="s">
        <v>5054</v>
      </c>
      <c r="G138" s="231" t="s">
        <v>416</v>
      </c>
      <c r="H138" s="232">
        <v>60</v>
      </c>
      <c r="I138" s="233"/>
      <c r="J138" s="234">
        <f>ROUND(I138*H138,2)</f>
        <v>0</v>
      </c>
      <c r="K138" s="230" t="s">
        <v>5038</v>
      </c>
      <c r="L138" s="45"/>
      <c r="M138" s="235" t="s">
        <v>1</v>
      </c>
      <c r="N138" s="236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189</v>
      </c>
      <c r="AT138" s="239" t="s">
        <v>171</v>
      </c>
      <c r="AU138" s="239" t="s">
        <v>84</v>
      </c>
      <c r="AY138" s="18" t="s">
        <v>168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189</v>
      </c>
      <c r="BM138" s="239" t="s">
        <v>453</v>
      </c>
    </row>
    <row r="139" spans="1:65" s="2" customFormat="1" ht="37.8" customHeight="1">
      <c r="A139" s="39"/>
      <c r="B139" s="40"/>
      <c r="C139" s="228" t="s">
        <v>368</v>
      </c>
      <c r="D139" s="228" t="s">
        <v>171</v>
      </c>
      <c r="E139" s="229" t="s">
        <v>5055</v>
      </c>
      <c r="F139" s="230" t="s">
        <v>5056</v>
      </c>
      <c r="G139" s="231" t="s">
        <v>1933</v>
      </c>
      <c r="H139" s="232">
        <v>100</v>
      </c>
      <c r="I139" s="233"/>
      <c r="J139" s="234">
        <f>ROUND(I139*H139,2)</f>
        <v>0</v>
      </c>
      <c r="K139" s="230" t="s">
        <v>5038</v>
      </c>
      <c r="L139" s="45"/>
      <c r="M139" s="235" t="s">
        <v>1</v>
      </c>
      <c r="N139" s="236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189</v>
      </c>
      <c r="AT139" s="239" t="s">
        <v>171</v>
      </c>
      <c r="AU139" s="239" t="s">
        <v>84</v>
      </c>
      <c r="AY139" s="18" t="s">
        <v>168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189</v>
      </c>
      <c r="BM139" s="239" t="s">
        <v>468</v>
      </c>
    </row>
    <row r="140" spans="1:63" s="12" customFormat="1" ht="25.9" customHeight="1">
      <c r="A140" s="12"/>
      <c r="B140" s="212"/>
      <c r="C140" s="213"/>
      <c r="D140" s="214" t="s">
        <v>76</v>
      </c>
      <c r="E140" s="215" t="s">
        <v>3741</v>
      </c>
      <c r="F140" s="215" t="s">
        <v>5057</v>
      </c>
      <c r="G140" s="213"/>
      <c r="H140" s="213"/>
      <c r="I140" s="216"/>
      <c r="J140" s="217">
        <f>BK140</f>
        <v>0</v>
      </c>
      <c r="K140" s="213"/>
      <c r="L140" s="218"/>
      <c r="M140" s="219"/>
      <c r="N140" s="220"/>
      <c r="O140" s="220"/>
      <c r="P140" s="221">
        <f>SUM(P141:P184)</f>
        <v>0</v>
      </c>
      <c r="Q140" s="220"/>
      <c r="R140" s="221">
        <f>SUM(R141:R184)</f>
        <v>0</v>
      </c>
      <c r="S140" s="220"/>
      <c r="T140" s="222">
        <f>SUM(T141:T184)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3" t="s">
        <v>84</v>
      </c>
      <c r="AT140" s="224" t="s">
        <v>76</v>
      </c>
      <c r="AU140" s="224" t="s">
        <v>77</v>
      </c>
      <c r="AY140" s="223" t="s">
        <v>168</v>
      </c>
      <c r="BK140" s="225">
        <f>SUM(BK141:BK184)</f>
        <v>0</v>
      </c>
    </row>
    <row r="141" spans="1:65" s="2" customFormat="1" ht="16.5" customHeight="1">
      <c r="A141" s="39"/>
      <c r="B141" s="40"/>
      <c r="C141" s="228" t="s">
        <v>395</v>
      </c>
      <c r="D141" s="228" t="s">
        <v>171</v>
      </c>
      <c r="E141" s="229" t="s">
        <v>5058</v>
      </c>
      <c r="F141" s="230" t="s">
        <v>5059</v>
      </c>
      <c r="G141" s="231" t="s">
        <v>416</v>
      </c>
      <c r="H141" s="232">
        <v>500</v>
      </c>
      <c r="I141" s="233"/>
      <c r="J141" s="234">
        <f>ROUND(I141*H141,2)</f>
        <v>0</v>
      </c>
      <c r="K141" s="230" t="s">
        <v>5038</v>
      </c>
      <c r="L141" s="45"/>
      <c r="M141" s="235" t="s">
        <v>1</v>
      </c>
      <c r="N141" s="236" t="s">
        <v>42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189</v>
      </c>
      <c r="AT141" s="239" t="s">
        <v>171</v>
      </c>
      <c r="AU141" s="239" t="s">
        <v>84</v>
      </c>
      <c r="AY141" s="18" t="s">
        <v>168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84</v>
      </c>
      <c r="BK141" s="240">
        <f>ROUND(I141*H141,2)</f>
        <v>0</v>
      </c>
      <c r="BL141" s="18" t="s">
        <v>189</v>
      </c>
      <c r="BM141" s="239" t="s">
        <v>484</v>
      </c>
    </row>
    <row r="142" spans="1:65" s="2" customFormat="1" ht="16.5" customHeight="1">
      <c r="A142" s="39"/>
      <c r="B142" s="40"/>
      <c r="C142" s="228" t="s">
        <v>400</v>
      </c>
      <c r="D142" s="228" t="s">
        <v>171</v>
      </c>
      <c r="E142" s="229" t="s">
        <v>5060</v>
      </c>
      <c r="F142" s="230" t="s">
        <v>5061</v>
      </c>
      <c r="G142" s="231" t="s">
        <v>416</v>
      </c>
      <c r="H142" s="232">
        <v>300</v>
      </c>
      <c r="I142" s="233"/>
      <c r="J142" s="234">
        <f>ROUND(I142*H142,2)</f>
        <v>0</v>
      </c>
      <c r="K142" s="230" t="s">
        <v>5038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189</v>
      </c>
      <c r="AT142" s="239" t="s">
        <v>171</v>
      </c>
      <c r="AU142" s="239" t="s">
        <v>84</v>
      </c>
      <c r="AY142" s="18" t="s">
        <v>168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189</v>
      </c>
      <c r="BM142" s="239" t="s">
        <v>495</v>
      </c>
    </row>
    <row r="143" spans="1:65" s="2" customFormat="1" ht="24.15" customHeight="1">
      <c r="A143" s="39"/>
      <c r="B143" s="40"/>
      <c r="C143" s="228" t="s">
        <v>407</v>
      </c>
      <c r="D143" s="228" t="s">
        <v>171</v>
      </c>
      <c r="E143" s="229" t="s">
        <v>5062</v>
      </c>
      <c r="F143" s="230" t="s">
        <v>5063</v>
      </c>
      <c r="G143" s="231" t="s">
        <v>416</v>
      </c>
      <c r="H143" s="232">
        <v>120</v>
      </c>
      <c r="I143" s="233"/>
      <c r="J143" s="234">
        <f>ROUND(I143*H143,2)</f>
        <v>0</v>
      </c>
      <c r="K143" s="230" t="s">
        <v>5038</v>
      </c>
      <c r="L143" s="45"/>
      <c r="M143" s="235" t="s">
        <v>1</v>
      </c>
      <c r="N143" s="236" t="s">
        <v>42</v>
      </c>
      <c r="O143" s="9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189</v>
      </c>
      <c r="AT143" s="239" t="s">
        <v>171</v>
      </c>
      <c r="AU143" s="239" t="s">
        <v>84</v>
      </c>
      <c r="AY143" s="18" t="s">
        <v>168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84</v>
      </c>
      <c r="BK143" s="240">
        <f>ROUND(I143*H143,2)</f>
        <v>0</v>
      </c>
      <c r="BL143" s="18" t="s">
        <v>189</v>
      </c>
      <c r="BM143" s="239" t="s">
        <v>512</v>
      </c>
    </row>
    <row r="144" spans="1:65" s="2" customFormat="1" ht="24.15" customHeight="1">
      <c r="A144" s="39"/>
      <c r="B144" s="40"/>
      <c r="C144" s="228" t="s">
        <v>413</v>
      </c>
      <c r="D144" s="228" t="s">
        <v>171</v>
      </c>
      <c r="E144" s="229" t="s">
        <v>5064</v>
      </c>
      <c r="F144" s="230" t="s">
        <v>5065</v>
      </c>
      <c r="G144" s="231" t="s">
        <v>416</v>
      </c>
      <c r="H144" s="232">
        <v>180</v>
      </c>
      <c r="I144" s="233"/>
      <c r="J144" s="234">
        <f>ROUND(I144*H144,2)</f>
        <v>0</v>
      </c>
      <c r="K144" s="230" t="s">
        <v>5038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189</v>
      </c>
      <c r="AT144" s="239" t="s">
        <v>171</v>
      </c>
      <c r="AU144" s="239" t="s">
        <v>84</v>
      </c>
      <c r="AY144" s="18" t="s">
        <v>168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189</v>
      </c>
      <c r="BM144" s="239" t="s">
        <v>534</v>
      </c>
    </row>
    <row r="145" spans="1:65" s="2" customFormat="1" ht="24.15" customHeight="1">
      <c r="A145" s="39"/>
      <c r="B145" s="40"/>
      <c r="C145" s="228" t="s">
        <v>8</v>
      </c>
      <c r="D145" s="228" t="s">
        <v>171</v>
      </c>
      <c r="E145" s="229" t="s">
        <v>5066</v>
      </c>
      <c r="F145" s="230" t="s">
        <v>5067</v>
      </c>
      <c r="G145" s="231" t="s">
        <v>416</v>
      </c>
      <c r="H145" s="232">
        <v>2800</v>
      </c>
      <c r="I145" s="233"/>
      <c r="J145" s="234">
        <f>ROUND(I145*H145,2)</f>
        <v>0</v>
      </c>
      <c r="K145" s="230" t="s">
        <v>5038</v>
      </c>
      <c r="L145" s="45"/>
      <c r="M145" s="235" t="s">
        <v>1</v>
      </c>
      <c r="N145" s="236" t="s">
        <v>42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189</v>
      </c>
      <c r="AT145" s="239" t="s">
        <v>171</v>
      </c>
      <c r="AU145" s="239" t="s">
        <v>84</v>
      </c>
      <c r="AY145" s="18" t="s">
        <v>168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84</v>
      </c>
      <c r="BK145" s="240">
        <f>ROUND(I145*H145,2)</f>
        <v>0</v>
      </c>
      <c r="BL145" s="18" t="s">
        <v>189</v>
      </c>
      <c r="BM145" s="239" t="s">
        <v>567</v>
      </c>
    </row>
    <row r="146" spans="1:65" s="2" customFormat="1" ht="24.15" customHeight="1">
      <c r="A146" s="39"/>
      <c r="B146" s="40"/>
      <c r="C146" s="228" t="s">
        <v>437</v>
      </c>
      <c r="D146" s="228" t="s">
        <v>171</v>
      </c>
      <c r="E146" s="229" t="s">
        <v>5068</v>
      </c>
      <c r="F146" s="230" t="s">
        <v>5069</v>
      </c>
      <c r="G146" s="231" t="s">
        <v>416</v>
      </c>
      <c r="H146" s="232">
        <v>2600</v>
      </c>
      <c r="I146" s="233"/>
      <c r="J146" s="234">
        <f>ROUND(I146*H146,2)</f>
        <v>0</v>
      </c>
      <c r="K146" s="230" t="s">
        <v>5038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189</v>
      </c>
      <c r="AT146" s="239" t="s">
        <v>171</v>
      </c>
      <c r="AU146" s="239" t="s">
        <v>84</v>
      </c>
      <c r="AY146" s="18" t="s">
        <v>168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189</v>
      </c>
      <c r="BM146" s="239" t="s">
        <v>352</v>
      </c>
    </row>
    <row r="147" spans="1:65" s="2" customFormat="1" ht="24.15" customHeight="1">
      <c r="A147" s="39"/>
      <c r="B147" s="40"/>
      <c r="C147" s="228" t="s">
        <v>448</v>
      </c>
      <c r="D147" s="228" t="s">
        <v>171</v>
      </c>
      <c r="E147" s="229" t="s">
        <v>5070</v>
      </c>
      <c r="F147" s="230" t="s">
        <v>5071</v>
      </c>
      <c r="G147" s="231" t="s">
        <v>416</v>
      </c>
      <c r="H147" s="232">
        <v>20</v>
      </c>
      <c r="I147" s="233"/>
      <c r="J147" s="234">
        <f>ROUND(I147*H147,2)</f>
        <v>0</v>
      </c>
      <c r="K147" s="230" t="s">
        <v>5038</v>
      </c>
      <c r="L147" s="45"/>
      <c r="M147" s="235" t="s">
        <v>1</v>
      </c>
      <c r="N147" s="236" t="s">
        <v>42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189</v>
      </c>
      <c r="AT147" s="239" t="s">
        <v>171</v>
      </c>
      <c r="AU147" s="239" t="s">
        <v>84</v>
      </c>
      <c r="AY147" s="18" t="s">
        <v>168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84</v>
      </c>
      <c r="BK147" s="240">
        <f>ROUND(I147*H147,2)</f>
        <v>0</v>
      </c>
      <c r="BL147" s="18" t="s">
        <v>189</v>
      </c>
      <c r="BM147" s="239" t="s">
        <v>643</v>
      </c>
    </row>
    <row r="148" spans="1:65" s="2" customFormat="1" ht="24.15" customHeight="1">
      <c r="A148" s="39"/>
      <c r="B148" s="40"/>
      <c r="C148" s="228" t="s">
        <v>453</v>
      </c>
      <c r="D148" s="228" t="s">
        <v>171</v>
      </c>
      <c r="E148" s="229" t="s">
        <v>5072</v>
      </c>
      <c r="F148" s="230" t="s">
        <v>5073</v>
      </c>
      <c r="G148" s="231" t="s">
        <v>416</v>
      </c>
      <c r="H148" s="232">
        <v>120</v>
      </c>
      <c r="I148" s="233"/>
      <c r="J148" s="234">
        <f>ROUND(I148*H148,2)</f>
        <v>0</v>
      </c>
      <c r="K148" s="230" t="s">
        <v>5038</v>
      </c>
      <c r="L148" s="45"/>
      <c r="M148" s="235" t="s">
        <v>1</v>
      </c>
      <c r="N148" s="236" t="s">
        <v>42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189</v>
      </c>
      <c r="AT148" s="239" t="s">
        <v>171</v>
      </c>
      <c r="AU148" s="239" t="s">
        <v>84</v>
      </c>
      <c r="AY148" s="18" t="s">
        <v>168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84</v>
      </c>
      <c r="BK148" s="240">
        <f>ROUND(I148*H148,2)</f>
        <v>0</v>
      </c>
      <c r="BL148" s="18" t="s">
        <v>189</v>
      </c>
      <c r="BM148" s="239" t="s">
        <v>654</v>
      </c>
    </row>
    <row r="149" spans="1:65" s="2" customFormat="1" ht="24.15" customHeight="1">
      <c r="A149" s="39"/>
      <c r="B149" s="40"/>
      <c r="C149" s="228" t="s">
        <v>462</v>
      </c>
      <c r="D149" s="228" t="s">
        <v>171</v>
      </c>
      <c r="E149" s="229" t="s">
        <v>5074</v>
      </c>
      <c r="F149" s="230" t="s">
        <v>5075</v>
      </c>
      <c r="G149" s="231" t="s">
        <v>416</v>
      </c>
      <c r="H149" s="232">
        <v>70</v>
      </c>
      <c r="I149" s="233"/>
      <c r="J149" s="234">
        <f>ROUND(I149*H149,2)</f>
        <v>0</v>
      </c>
      <c r="K149" s="230" t="s">
        <v>5038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189</v>
      </c>
      <c r="AT149" s="239" t="s">
        <v>171</v>
      </c>
      <c r="AU149" s="239" t="s">
        <v>84</v>
      </c>
      <c r="AY149" s="18" t="s">
        <v>168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189</v>
      </c>
      <c r="BM149" s="239" t="s">
        <v>662</v>
      </c>
    </row>
    <row r="150" spans="1:65" s="2" customFormat="1" ht="24.15" customHeight="1">
      <c r="A150" s="39"/>
      <c r="B150" s="40"/>
      <c r="C150" s="228" t="s">
        <v>468</v>
      </c>
      <c r="D150" s="228" t="s">
        <v>171</v>
      </c>
      <c r="E150" s="229" t="s">
        <v>5076</v>
      </c>
      <c r="F150" s="230" t="s">
        <v>5077</v>
      </c>
      <c r="G150" s="231" t="s">
        <v>416</v>
      </c>
      <c r="H150" s="232">
        <v>6</v>
      </c>
      <c r="I150" s="233"/>
      <c r="J150" s="234">
        <f>ROUND(I150*H150,2)</f>
        <v>0</v>
      </c>
      <c r="K150" s="230" t="s">
        <v>5038</v>
      </c>
      <c r="L150" s="45"/>
      <c r="M150" s="235" t="s">
        <v>1</v>
      </c>
      <c r="N150" s="236" t="s">
        <v>42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189</v>
      </c>
      <c r="AT150" s="239" t="s">
        <v>171</v>
      </c>
      <c r="AU150" s="239" t="s">
        <v>84</v>
      </c>
      <c r="AY150" s="18" t="s">
        <v>168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84</v>
      </c>
      <c r="BK150" s="240">
        <f>ROUND(I150*H150,2)</f>
        <v>0</v>
      </c>
      <c r="BL150" s="18" t="s">
        <v>189</v>
      </c>
      <c r="BM150" s="239" t="s">
        <v>675</v>
      </c>
    </row>
    <row r="151" spans="1:65" s="2" customFormat="1" ht="21.75" customHeight="1">
      <c r="A151" s="39"/>
      <c r="B151" s="40"/>
      <c r="C151" s="228" t="s">
        <v>7</v>
      </c>
      <c r="D151" s="228" t="s">
        <v>171</v>
      </c>
      <c r="E151" s="229" t="s">
        <v>5078</v>
      </c>
      <c r="F151" s="230" t="s">
        <v>5079</v>
      </c>
      <c r="G151" s="231" t="s">
        <v>416</v>
      </c>
      <c r="H151" s="232">
        <v>15</v>
      </c>
      <c r="I151" s="233"/>
      <c r="J151" s="234">
        <f>ROUND(I151*H151,2)</f>
        <v>0</v>
      </c>
      <c r="K151" s="230" t="s">
        <v>5038</v>
      </c>
      <c r="L151" s="45"/>
      <c r="M151" s="235" t="s">
        <v>1</v>
      </c>
      <c r="N151" s="236" t="s">
        <v>42</v>
      </c>
      <c r="O151" s="92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189</v>
      </c>
      <c r="AT151" s="239" t="s">
        <v>171</v>
      </c>
      <c r="AU151" s="239" t="s">
        <v>84</v>
      </c>
      <c r="AY151" s="18" t="s">
        <v>168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84</v>
      </c>
      <c r="BK151" s="240">
        <f>ROUND(I151*H151,2)</f>
        <v>0</v>
      </c>
      <c r="BL151" s="18" t="s">
        <v>189</v>
      </c>
      <c r="BM151" s="239" t="s">
        <v>695</v>
      </c>
    </row>
    <row r="152" spans="1:65" s="2" customFormat="1" ht="21.75" customHeight="1">
      <c r="A152" s="39"/>
      <c r="B152" s="40"/>
      <c r="C152" s="228" t="s">
        <v>484</v>
      </c>
      <c r="D152" s="228" t="s">
        <v>171</v>
      </c>
      <c r="E152" s="229" t="s">
        <v>5080</v>
      </c>
      <c r="F152" s="230" t="s">
        <v>5081</v>
      </c>
      <c r="G152" s="231" t="s">
        <v>416</v>
      </c>
      <c r="H152" s="232">
        <v>75</v>
      </c>
      <c r="I152" s="233"/>
      <c r="J152" s="234">
        <f>ROUND(I152*H152,2)</f>
        <v>0</v>
      </c>
      <c r="K152" s="230" t="s">
        <v>5038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189</v>
      </c>
      <c r="AT152" s="239" t="s">
        <v>171</v>
      </c>
      <c r="AU152" s="239" t="s">
        <v>84</v>
      </c>
      <c r="AY152" s="18" t="s">
        <v>168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189</v>
      </c>
      <c r="BM152" s="239" t="s">
        <v>705</v>
      </c>
    </row>
    <row r="153" spans="1:65" s="2" customFormat="1" ht="24.15" customHeight="1">
      <c r="A153" s="39"/>
      <c r="B153" s="40"/>
      <c r="C153" s="228" t="s">
        <v>489</v>
      </c>
      <c r="D153" s="228" t="s">
        <v>171</v>
      </c>
      <c r="E153" s="229" t="s">
        <v>5082</v>
      </c>
      <c r="F153" s="230" t="s">
        <v>5083</v>
      </c>
      <c r="G153" s="231" t="s">
        <v>416</v>
      </c>
      <c r="H153" s="232">
        <v>190</v>
      </c>
      <c r="I153" s="233"/>
      <c r="J153" s="234">
        <f>ROUND(I153*H153,2)</f>
        <v>0</v>
      </c>
      <c r="K153" s="230" t="s">
        <v>5038</v>
      </c>
      <c r="L153" s="45"/>
      <c r="M153" s="235" t="s">
        <v>1</v>
      </c>
      <c r="N153" s="236" t="s">
        <v>42</v>
      </c>
      <c r="O153" s="92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189</v>
      </c>
      <c r="AT153" s="239" t="s">
        <v>171</v>
      </c>
      <c r="AU153" s="239" t="s">
        <v>84</v>
      </c>
      <c r="AY153" s="18" t="s">
        <v>168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84</v>
      </c>
      <c r="BK153" s="240">
        <f>ROUND(I153*H153,2)</f>
        <v>0</v>
      </c>
      <c r="BL153" s="18" t="s">
        <v>189</v>
      </c>
      <c r="BM153" s="239" t="s">
        <v>713</v>
      </c>
    </row>
    <row r="154" spans="1:65" s="2" customFormat="1" ht="24.15" customHeight="1">
      <c r="A154" s="39"/>
      <c r="B154" s="40"/>
      <c r="C154" s="228" t="s">
        <v>495</v>
      </c>
      <c r="D154" s="228" t="s">
        <v>171</v>
      </c>
      <c r="E154" s="229" t="s">
        <v>5084</v>
      </c>
      <c r="F154" s="230" t="s">
        <v>5085</v>
      </c>
      <c r="G154" s="231" t="s">
        <v>416</v>
      </c>
      <c r="H154" s="232">
        <v>20</v>
      </c>
      <c r="I154" s="233"/>
      <c r="J154" s="234">
        <f>ROUND(I154*H154,2)</f>
        <v>0</v>
      </c>
      <c r="K154" s="230" t="s">
        <v>5038</v>
      </c>
      <c r="L154" s="45"/>
      <c r="M154" s="235" t="s">
        <v>1</v>
      </c>
      <c r="N154" s="236" t="s">
        <v>42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189</v>
      </c>
      <c r="AT154" s="239" t="s">
        <v>171</v>
      </c>
      <c r="AU154" s="239" t="s">
        <v>84</v>
      </c>
      <c r="AY154" s="18" t="s">
        <v>168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84</v>
      </c>
      <c r="BK154" s="240">
        <f>ROUND(I154*H154,2)</f>
        <v>0</v>
      </c>
      <c r="BL154" s="18" t="s">
        <v>189</v>
      </c>
      <c r="BM154" s="239" t="s">
        <v>722</v>
      </c>
    </row>
    <row r="155" spans="1:65" s="2" customFormat="1" ht="24.15" customHeight="1">
      <c r="A155" s="39"/>
      <c r="B155" s="40"/>
      <c r="C155" s="228" t="s">
        <v>502</v>
      </c>
      <c r="D155" s="228" t="s">
        <v>171</v>
      </c>
      <c r="E155" s="229" t="s">
        <v>5086</v>
      </c>
      <c r="F155" s="230" t="s">
        <v>5087</v>
      </c>
      <c r="G155" s="231" t="s">
        <v>416</v>
      </c>
      <c r="H155" s="232">
        <v>7</v>
      </c>
      <c r="I155" s="233"/>
      <c r="J155" s="234">
        <f>ROUND(I155*H155,2)</f>
        <v>0</v>
      </c>
      <c r="K155" s="230" t="s">
        <v>5038</v>
      </c>
      <c r="L155" s="45"/>
      <c r="M155" s="235" t="s">
        <v>1</v>
      </c>
      <c r="N155" s="236" t="s">
        <v>42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189</v>
      </c>
      <c r="AT155" s="239" t="s">
        <v>171</v>
      </c>
      <c r="AU155" s="239" t="s">
        <v>84</v>
      </c>
      <c r="AY155" s="18" t="s">
        <v>168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84</v>
      </c>
      <c r="BK155" s="240">
        <f>ROUND(I155*H155,2)</f>
        <v>0</v>
      </c>
      <c r="BL155" s="18" t="s">
        <v>189</v>
      </c>
      <c r="BM155" s="239" t="s">
        <v>733</v>
      </c>
    </row>
    <row r="156" spans="1:65" s="2" customFormat="1" ht="24.15" customHeight="1">
      <c r="A156" s="39"/>
      <c r="B156" s="40"/>
      <c r="C156" s="228" t="s">
        <v>512</v>
      </c>
      <c r="D156" s="228" t="s">
        <v>171</v>
      </c>
      <c r="E156" s="229" t="s">
        <v>5088</v>
      </c>
      <c r="F156" s="230" t="s">
        <v>5089</v>
      </c>
      <c r="G156" s="231" t="s">
        <v>416</v>
      </c>
      <c r="H156" s="232">
        <v>70</v>
      </c>
      <c r="I156" s="233"/>
      <c r="J156" s="234">
        <f>ROUND(I156*H156,2)</f>
        <v>0</v>
      </c>
      <c r="K156" s="230" t="s">
        <v>5038</v>
      </c>
      <c r="L156" s="45"/>
      <c r="M156" s="235" t="s">
        <v>1</v>
      </c>
      <c r="N156" s="236" t="s">
        <v>42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189</v>
      </c>
      <c r="AT156" s="239" t="s">
        <v>171</v>
      </c>
      <c r="AU156" s="239" t="s">
        <v>84</v>
      </c>
      <c r="AY156" s="18" t="s">
        <v>168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84</v>
      </c>
      <c r="BK156" s="240">
        <f>ROUND(I156*H156,2)</f>
        <v>0</v>
      </c>
      <c r="BL156" s="18" t="s">
        <v>189</v>
      </c>
      <c r="BM156" s="239" t="s">
        <v>747</v>
      </c>
    </row>
    <row r="157" spans="1:65" s="2" customFormat="1" ht="24.15" customHeight="1">
      <c r="A157" s="39"/>
      <c r="B157" s="40"/>
      <c r="C157" s="228" t="s">
        <v>522</v>
      </c>
      <c r="D157" s="228" t="s">
        <v>171</v>
      </c>
      <c r="E157" s="229" t="s">
        <v>5090</v>
      </c>
      <c r="F157" s="230" t="s">
        <v>5091</v>
      </c>
      <c r="G157" s="231" t="s">
        <v>416</v>
      </c>
      <c r="H157" s="232">
        <v>45</v>
      </c>
      <c r="I157" s="233"/>
      <c r="J157" s="234">
        <f>ROUND(I157*H157,2)</f>
        <v>0</v>
      </c>
      <c r="K157" s="230" t="s">
        <v>5038</v>
      </c>
      <c r="L157" s="45"/>
      <c r="M157" s="235" t="s">
        <v>1</v>
      </c>
      <c r="N157" s="236" t="s">
        <v>42</v>
      </c>
      <c r="O157" s="92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189</v>
      </c>
      <c r="AT157" s="239" t="s">
        <v>171</v>
      </c>
      <c r="AU157" s="239" t="s">
        <v>84</v>
      </c>
      <c r="AY157" s="18" t="s">
        <v>168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84</v>
      </c>
      <c r="BK157" s="240">
        <f>ROUND(I157*H157,2)</f>
        <v>0</v>
      </c>
      <c r="BL157" s="18" t="s">
        <v>189</v>
      </c>
      <c r="BM157" s="239" t="s">
        <v>766</v>
      </c>
    </row>
    <row r="158" spans="1:65" s="2" customFormat="1" ht="24.15" customHeight="1">
      <c r="A158" s="39"/>
      <c r="B158" s="40"/>
      <c r="C158" s="228" t="s">
        <v>534</v>
      </c>
      <c r="D158" s="228" t="s">
        <v>171</v>
      </c>
      <c r="E158" s="229" t="s">
        <v>5092</v>
      </c>
      <c r="F158" s="230" t="s">
        <v>5093</v>
      </c>
      <c r="G158" s="231" t="s">
        <v>416</v>
      </c>
      <c r="H158" s="232">
        <v>290</v>
      </c>
      <c r="I158" s="233"/>
      <c r="J158" s="234">
        <f>ROUND(I158*H158,2)</f>
        <v>0</v>
      </c>
      <c r="K158" s="230" t="s">
        <v>5038</v>
      </c>
      <c r="L158" s="45"/>
      <c r="M158" s="235" t="s">
        <v>1</v>
      </c>
      <c r="N158" s="236" t="s">
        <v>42</v>
      </c>
      <c r="O158" s="92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9" t="s">
        <v>189</v>
      </c>
      <c r="AT158" s="239" t="s">
        <v>171</v>
      </c>
      <c r="AU158" s="239" t="s">
        <v>84</v>
      </c>
      <c r="AY158" s="18" t="s">
        <v>168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8" t="s">
        <v>84</v>
      </c>
      <c r="BK158" s="240">
        <f>ROUND(I158*H158,2)</f>
        <v>0</v>
      </c>
      <c r="BL158" s="18" t="s">
        <v>189</v>
      </c>
      <c r="BM158" s="239" t="s">
        <v>778</v>
      </c>
    </row>
    <row r="159" spans="1:65" s="2" customFormat="1" ht="24.15" customHeight="1">
      <c r="A159" s="39"/>
      <c r="B159" s="40"/>
      <c r="C159" s="228" t="s">
        <v>540</v>
      </c>
      <c r="D159" s="228" t="s">
        <v>171</v>
      </c>
      <c r="E159" s="229" t="s">
        <v>5094</v>
      </c>
      <c r="F159" s="230" t="s">
        <v>5095</v>
      </c>
      <c r="G159" s="231" t="s">
        <v>416</v>
      </c>
      <c r="H159" s="232">
        <v>10</v>
      </c>
      <c r="I159" s="233"/>
      <c r="J159" s="234">
        <f>ROUND(I159*H159,2)</f>
        <v>0</v>
      </c>
      <c r="K159" s="230" t="s">
        <v>5038</v>
      </c>
      <c r="L159" s="45"/>
      <c r="M159" s="235" t="s">
        <v>1</v>
      </c>
      <c r="N159" s="236" t="s">
        <v>42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189</v>
      </c>
      <c r="AT159" s="239" t="s">
        <v>171</v>
      </c>
      <c r="AU159" s="239" t="s">
        <v>84</v>
      </c>
      <c r="AY159" s="18" t="s">
        <v>168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84</v>
      </c>
      <c r="BK159" s="240">
        <f>ROUND(I159*H159,2)</f>
        <v>0</v>
      </c>
      <c r="BL159" s="18" t="s">
        <v>189</v>
      </c>
      <c r="BM159" s="239" t="s">
        <v>791</v>
      </c>
    </row>
    <row r="160" spans="1:65" s="2" customFormat="1" ht="24.15" customHeight="1">
      <c r="A160" s="39"/>
      <c r="B160" s="40"/>
      <c r="C160" s="228" t="s">
        <v>567</v>
      </c>
      <c r="D160" s="228" t="s">
        <v>171</v>
      </c>
      <c r="E160" s="229" t="s">
        <v>5096</v>
      </c>
      <c r="F160" s="230" t="s">
        <v>5097</v>
      </c>
      <c r="G160" s="231" t="s">
        <v>416</v>
      </c>
      <c r="H160" s="232">
        <v>10</v>
      </c>
      <c r="I160" s="233"/>
      <c r="J160" s="234">
        <f>ROUND(I160*H160,2)</f>
        <v>0</v>
      </c>
      <c r="K160" s="230" t="s">
        <v>5038</v>
      </c>
      <c r="L160" s="45"/>
      <c r="M160" s="235" t="s">
        <v>1</v>
      </c>
      <c r="N160" s="236" t="s">
        <v>42</v>
      </c>
      <c r="O160" s="9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189</v>
      </c>
      <c r="AT160" s="239" t="s">
        <v>171</v>
      </c>
      <c r="AU160" s="239" t="s">
        <v>84</v>
      </c>
      <c r="AY160" s="18" t="s">
        <v>168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84</v>
      </c>
      <c r="BK160" s="240">
        <f>ROUND(I160*H160,2)</f>
        <v>0</v>
      </c>
      <c r="BL160" s="18" t="s">
        <v>189</v>
      </c>
      <c r="BM160" s="239" t="s">
        <v>802</v>
      </c>
    </row>
    <row r="161" spans="1:65" s="2" customFormat="1" ht="24.15" customHeight="1">
      <c r="A161" s="39"/>
      <c r="B161" s="40"/>
      <c r="C161" s="228" t="s">
        <v>572</v>
      </c>
      <c r="D161" s="228" t="s">
        <v>171</v>
      </c>
      <c r="E161" s="229" t="s">
        <v>5098</v>
      </c>
      <c r="F161" s="230" t="s">
        <v>5099</v>
      </c>
      <c r="G161" s="231" t="s">
        <v>416</v>
      </c>
      <c r="H161" s="232">
        <v>150</v>
      </c>
      <c r="I161" s="233"/>
      <c r="J161" s="234">
        <f>ROUND(I161*H161,2)</f>
        <v>0</v>
      </c>
      <c r="K161" s="230" t="s">
        <v>5038</v>
      </c>
      <c r="L161" s="45"/>
      <c r="M161" s="235" t="s">
        <v>1</v>
      </c>
      <c r="N161" s="236" t="s">
        <v>42</v>
      </c>
      <c r="O161" s="9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189</v>
      </c>
      <c r="AT161" s="239" t="s">
        <v>171</v>
      </c>
      <c r="AU161" s="239" t="s">
        <v>84</v>
      </c>
      <c r="AY161" s="18" t="s">
        <v>168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84</v>
      </c>
      <c r="BK161" s="240">
        <f>ROUND(I161*H161,2)</f>
        <v>0</v>
      </c>
      <c r="BL161" s="18" t="s">
        <v>189</v>
      </c>
      <c r="BM161" s="239" t="s">
        <v>814</v>
      </c>
    </row>
    <row r="162" spans="1:65" s="2" customFormat="1" ht="24.15" customHeight="1">
      <c r="A162" s="39"/>
      <c r="B162" s="40"/>
      <c r="C162" s="228" t="s">
        <v>352</v>
      </c>
      <c r="D162" s="228" t="s">
        <v>171</v>
      </c>
      <c r="E162" s="229" t="s">
        <v>5100</v>
      </c>
      <c r="F162" s="230" t="s">
        <v>5101</v>
      </c>
      <c r="G162" s="231" t="s">
        <v>416</v>
      </c>
      <c r="H162" s="232">
        <v>40</v>
      </c>
      <c r="I162" s="233"/>
      <c r="J162" s="234">
        <f>ROUND(I162*H162,2)</f>
        <v>0</v>
      </c>
      <c r="K162" s="230" t="s">
        <v>5038</v>
      </c>
      <c r="L162" s="45"/>
      <c r="M162" s="235" t="s">
        <v>1</v>
      </c>
      <c r="N162" s="236" t="s">
        <v>42</v>
      </c>
      <c r="O162" s="92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189</v>
      </c>
      <c r="AT162" s="239" t="s">
        <v>171</v>
      </c>
      <c r="AU162" s="239" t="s">
        <v>84</v>
      </c>
      <c r="AY162" s="18" t="s">
        <v>168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84</v>
      </c>
      <c r="BK162" s="240">
        <f>ROUND(I162*H162,2)</f>
        <v>0</v>
      </c>
      <c r="BL162" s="18" t="s">
        <v>189</v>
      </c>
      <c r="BM162" s="239" t="s">
        <v>828</v>
      </c>
    </row>
    <row r="163" spans="1:65" s="2" customFormat="1" ht="24.15" customHeight="1">
      <c r="A163" s="39"/>
      <c r="B163" s="40"/>
      <c r="C163" s="228" t="s">
        <v>622</v>
      </c>
      <c r="D163" s="228" t="s">
        <v>171</v>
      </c>
      <c r="E163" s="229" t="s">
        <v>5102</v>
      </c>
      <c r="F163" s="230" t="s">
        <v>5103</v>
      </c>
      <c r="G163" s="231" t="s">
        <v>416</v>
      </c>
      <c r="H163" s="232">
        <v>45</v>
      </c>
      <c r="I163" s="233"/>
      <c r="J163" s="234">
        <f>ROUND(I163*H163,2)</f>
        <v>0</v>
      </c>
      <c r="K163" s="230" t="s">
        <v>5038</v>
      </c>
      <c r="L163" s="45"/>
      <c r="M163" s="235" t="s">
        <v>1</v>
      </c>
      <c r="N163" s="236" t="s">
        <v>42</v>
      </c>
      <c r="O163" s="92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189</v>
      </c>
      <c r="AT163" s="239" t="s">
        <v>171</v>
      </c>
      <c r="AU163" s="239" t="s">
        <v>84</v>
      </c>
      <c r="AY163" s="18" t="s">
        <v>168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84</v>
      </c>
      <c r="BK163" s="240">
        <f>ROUND(I163*H163,2)</f>
        <v>0</v>
      </c>
      <c r="BL163" s="18" t="s">
        <v>189</v>
      </c>
      <c r="BM163" s="239" t="s">
        <v>1451</v>
      </c>
    </row>
    <row r="164" spans="1:65" s="2" customFormat="1" ht="16.5" customHeight="1">
      <c r="A164" s="39"/>
      <c r="B164" s="40"/>
      <c r="C164" s="228" t="s">
        <v>643</v>
      </c>
      <c r="D164" s="228" t="s">
        <v>171</v>
      </c>
      <c r="E164" s="229" t="s">
        <v>5104</v>
      </c>
      <c r="F164" s="230" t="s">
        <v>5105</v>
      </c>
      <c r="G164" s="231" t="s">
        <v>416</v>
      </c>
      <c r="H164" s="232">
        <v>210</v>
      </c>
      <c r="I164" s="233"/>
      <c r="J164" s="234">
        <f>ROUND(I164*H164,2)</f>
        <v>0</v>
      </c>
      <c r="K164" s="230" t="s">
        <v>5038</v>
      </c>
      <c r="L164" s="45"/>
      <c r="M164" s="235" t="s">
        <v>1</v>
      </c>
      <c r="N164" s="236" t="s">
        <v>42</v>
      </c>
      <c r="O164" s="92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9" t="s">
        <v>189</v>
      </c>
      <c r="AT164" s="239" t="s">
        <v>171</v>
      </c>
      <c r="AU164" s="239" t="s">
        <v>84</v>
      </c>
      <c r="AY164" s="18" t="s">
        <v>168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8" t="s">
        <v>84</v>
      </c>
      <c r="BK164" s="240">
        <f>ROUND(I164*H164,2)</f>
        <v>0</v>
      </c>
      <c r="BL164" s="18" t="s">
        <v>189</v>
      </c>
      <c r="BM164" s="239" t="s">
        <v>1460</v>
      </c>
    </row>
    <row r="165" spans="1:65" s="2" customFormat="1" ht="16.5" customHeight="1">
      <c r="A165" s="39"/>
      <c r="B165" s="40"/>
      <c r="C165" s="228" t="s">
        <v>647</v>
      </c>
      <c r="D165" s="228" t="s">
        <v>171</v>
      </c>
      <c r="E165" s="229" t="s">
        <v>5106</v>
      </c>
      <c r="F165" s="230" t="s">
        <v>5107</v>
      </c>
      <c r="G165" s="231" t="s">
        <v>416</v>
      </c>
      <c r="H165" s="232">
        <v>150</v>
      </c>
      <c r="I165" s="233"/>
      <c r="J165" s="234">
        <f>ROUND(I165*H165,2)</f>
        <v>0</v>
      </c>
      <c r="K165" s="230" t="s">
        <v>5038</v>
      </c>
      <c r="L165" s="45"/>
      <c r="M165" s="235" t="s">
        <v>1</v>
      </c>
      <c r="N165" s="236" t="s">
        <v>42</v>
      </c>
      <c r="O165" s="9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189</v>
      </c>
      <c r="AT165" s="239" t="s">
        <v>171</v>
      </c>
      <c r="AU165" s="239" t="s">
        <v>84</v>
      </c>
      <c r="AY165" s="18" t="s">
        <v>168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84</v>
      </c>
      <c r="BK165" s="240">
        <f>ROUND(I165*H165,2)</f>
        <v>0</v>
      </c>
      <c r="BL165" s="18" t="s">
        <v>189</v>
      </c>
      <c r="BM165" s="239" t="s">
        <v>1486</v>
      </c>
    </row>
    <row r="166" spans="1:65" s="2" customFormat="1" ht="16.5" customHeight="1">
      <c r="A166" s="39"/>
      <c r="B166" s="40"/>
      <c r="C166" s="228" t="s">
        <v>654</v>
      </c>
      <c r="D166" s="228" t="s">
        <v>171</v>
      </c>
      <c r="E166" s="229" t="s">
        <v>5108</v>
      </c>
      <c r="F166" s="230" t="s">
        <v>5109</v>
      </c>
      <c r="G166" s="231" t="s">
        <v>416</v>
      </c>
      <c r="H166" s="232">
        <v>2</v>
      </c>
      <c r="I166" s="233"/>
      <c r="J166" s="234">
        <f>ROUND(I166*H166,2)</f>
        <v>0</v>
      </c>
      <c r="K166" s="230" t="s">
        <v>5038</v>
      </c>
      <c r="L166" s="45"/>
      <c r="M166" s="235" t="s">
        <v>1</v>
      </c>
      <c r="N166" s="236" t="s">
        <v>42</v>
      </c>
      <c r="O166" s="92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189</v>
      </c>
      <c r="AT166" s="239" t="s">
        <v>171</v>
      </c>
      <c r="AU166" s="239" t="s">
        <v>84</v>
      </c>
      <c r="AY166" s="18" t="s">
        <v>168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84</v>
      </c>
      <c r="BK166" s="240">
        <f>ROUND(I166*H166,2)</f>
        <v>0</v>
      </c>
      <c r="BL166" s="18" t="s">
        <v>189</v>
      </c>
      <c r="BM166" s="239" t="s">
        <v>1506</v>
      </c>
    </row>
    <row r="167" spans="1:65" s="2" customFormat="1" ht="16.5" customHeight="1">
      <c r="A167" s="39"/>
      <c r="B167" s="40"/>
      <c r="C167" s="228" t="s">
        <v>658</v>
      </c>
      <c r="D167" s="228" t="s">
        <v>171</v>
      </c>
      <c r="E167" s="229" t="s">
        <v>5110</v>
      </c>
      <c r="F167" s="230" t="s">
        <v>5111</v>
      </c>
      <c r="G167" s="231" t="s">
        <v>1933</v>
      </c>
      <c r="H167" s="232">
        <v>1</v>
      </c>
      <c r="I167" s="233"/>
      <c r="J167" s="234">
        <f>ROUND(I167*H167,2)</f>
        <v>0</v>
      </c>
      <c r="K167" s="230" t="s">
        <v>5038</v>
      </c>
      <c r="L167" s="45"/>
      <c r="M167" s="235" t="s">
        <v>1</v>
      </c>
      <c r="N167" s="236" t="s">
        <v>42</v>
      </c>
      <c r="O167" s="92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189</v>
      </c>
      <c r="AT167" s="239" t="s">
        <v>171</v>
      </c>
      <c r="AU167" s="239" t="s">
        <v>84</v>
      </c>
      <c r="AY167" s="18" t="s">
        <v>168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84</v>
      </c>
      <c r="BK167" s="240">
        <f>ROUND(I167*H167,2)</f>
        <v>0</v>
      </c>
      <c r="BL167" s="18" t="s">
        <v>189</v>
      </c>
      <c r="BM167" s="239" t="s">
        <v>1514</v>
      </c>
    </row>
    <row r="168" spans="1:65" s="2" customFormat="1" ht="16.5" customHeight="1">
      <c r="A168" s="39"/>
      <c r="B168" s="40"/>
      <c r="C168" s="228" t="s">
        <v>662</v>
      </c>
      <c r="D168" s="228" t="s">
        <v>171</v>
      </c>
      <c r="E168" s="229" t="s">
        <v>5112</v>
      </c>
      <c r="F168" s="230" t="s">
        <v>5113</v>
      </c>
      <c r="G168" s="231" t="s">
        <v>416</v>
      </c>
      <c r="H168" s="232">
        <v>15</v>
      </c>
      <c r="I168" s="233"/>
      <c r="J168" s="234">
        <f>ROUND(I168*H168,2)</f>
        <v>0</v>
      </c>
      <c r="K168" s="230" t="s">
        <v>5038</v>
      </c>
      <c r="L168" s="45"/>
      <c r="M168" s="235" t="s">
        <v>1</v>
      </c>
      <c r="N168" s="236" t="s">
        <v>42</v>
      </c>
      <c r="O168" s="92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9" t="s">
        <v>189</v>
      </c>
      <c r="AT168" s="239" t="s">
        <v>171</v>
      </c>
      <c r="AU168" s="239" t="s">
        <v>84</v>
      </c>
      <c r="AY168" s="18" t="s">
        <v>168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8" t="s">
        <v>84</v>
      </c>
      <c r="BK168" s="240">
        <f>ROUND(I168*H168,2)</f>
        <v>0</v>
      </c>
      <c r="BL168" s="18" t="s">
        <v>189</v>
      </c>
      <c r="BM168" s="239" t="s">
        <v>1530</v>
      </c>
    </row>
    <row r="169" spans="1:65" s="2" customFormat="1" ht="16.5" customHeight="1">
      <c r="A169" s="39"/>
      <c r="B169" s="40"/>
      <c r="C169" s="228" t="s">
        <v>586</v>
      </c>
      <c r="D169" s="228" t="s">
        <v>171</v>
      </c>
      <c r="E169" s="229" t="s">
        <v>5114</v>
      </c>
      <c r="F169" s="230" t="s">
        <v>5115</v>
      </c>
      <c r="G169" s="231" t="s">
        <v>416</v>
      </c>
      <c r="H169" s="232">
        <v>15</v>
      </c>
      <c r="I169" s="233"/>
      <c r="J169" s="234">
        <f>ROUND(I169*H169,2)</f>
        <v>0</v>
      </c>
      <c r="K169" s="230" t="s">
        <v>5038</v>
      </c>
      <c r="L169" s="45"/>
      <c r="M169" s="235" t="s">
        <v>1</v>
      </c>
      <c r="N169" s="236" t="s">
        <v>42</v>
      </c>
      <c r="O169" s="92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189</v>
      </c>
      <c r="AT169" s="239" t="s">
        <v>171</v>
      </c>
      <c r="AU169" s="239" t="s">
        <v>84</v>
      </c>
      <c r="AY169" s="18" t="s">
        <v>168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84</v>
      </c>
      <c r="BK169" s="240">
        <f>ROUND(I169*H169,2)</f>
        <v>0</v>
      </c>
      <c r="BL169" s="18" t="s">
        <v>189</v>
      </c>
      <c r="BM169" s="239" t="s">
        <v>1540</v>
      </c>
    </row>
    <row r="170" spans="1:65" s="2" customFormat="1" ht="16.5" customHeight="1">
      <c r="A170" s="39"/>
      <c r="B170" s="40"/>
      <c r="C170" s="228" t="s">
        <v>675</v>
      </c>
      <c r="D170" s="228" t="s">
        <v>171</v>
      </c>
      <c r="E170" s="229" t="s">
        <v>5116</v>
      </c>
      <c r="F170" s="230" t="s">
        <v>5117</v>
      </c>
      <c r="G170" s="231" t="s">
        <v>416</v>
      </c>
      <c r="H170" s="232">
        <v>50</v>
      </c>
      <c r="I170" s="233"/>
      <c r="J170" s="234">
        <f>ROUND(I170*H170,2)</f>
        <v>0</v>
      </c>
      <c r="K170" s="230" t="s">
        <v>5038</v>
      </c>
      <c r="L170" s="45"/>
      <c r="M170" s="235" t="s">
        <v>1</v>
      </c>
      <c r="N170" s="236" t="s">
        <v>42</v>
      </c>
      <c r="O170" s="9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189</v>
      </c>
      <c r="AT170" s="239" t="s">
        <v>171</v>
      </c>
      <c r="AU170" s="239" t="s">
        <v>84</v>
      </c>
      <c r="AY170" s="18" t="s">
        <v>168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84</v>
      </c>
      <c r="BK170" s="240">
        <f>ROUND(I170*H170,2)</f>
        <v>0</v>
      </c>
      <c r="BL170" s="18" t="s">
        <v>189</v>
      </c>
      <c r="BM170" s="239" t="s">
        <v>1268</v>
      </c>
    </row>
    <row r="171" spans="1:65" s="2" customFormat="1" ht="16.5" customHeight="1">
      <c r="A171" s="39"/>
      <c r="B171" s="40"/>
      <c r="C171" s="228" t="s">
        <v>683</v>
      </c>
      <c r="D171" s="228" t="s">
        <v>171</v>
      </c>
      <c r="E171" s="229" t="s">
        <v>5118</v>
      </c>
      <c r="F171" s="230" t="s">
        <v>5119</v>
      </c>
      <c r="G171" s="231" t="s">
        <v>416</v>
      </c>
      <c r="H171" s="232">
        <v>10</v>
      </c>
      <c r="I171" s="233"/>
      <c r="J171" s="234">
        <f>ROUND(I171*H171,2)</f>
        <v>0</v>
      </c>
      <c r="K171" s="230" t="s">
        <v>5038</v>
      </c>
      <c r="L171" s="45"/>
      <c r="M171" s="235" t="s">
        <v>1</v>
      </c>
      <c r="N171" s="236" t="s">
        <v>42</v>
      </c>
      <c r="O171" s="9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9" t="s">
        <v>189</v>
      </c>
      <c r="AT171" s="239" t="s">
        <v>171</v>
      </c>
      <c r="AU171" s="239" t="s">
        <v>84</v>
      </c>
      <c r="AY171" s="18" t="s">
        <v>168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8" t="s">
        <v>84</v>
      </c>
      <c r="BK171" s="240">
        <f>ROUND(I171*H171,2)</f>
        <v>0</v>
      </c>
      <c r="BL171" s="18" t="s">
        <v>189</v>
      </c>
      <c r="BM171" s="239" t="s">
        <v>1567</v>
      </c>
    </row>
    <row r="172" spans="1:65" s="2" customFormat="1" ht="16.5" customHeight="1">
      <c r="A172" s="39"/>
      <c r="B172" s="40"/>
      <c r="C172" s="228" t="s">
        <v>695</v>
      </c>
      <c r="D172" s="228" t="s">
        <v>171</v>
      </c>
      <c r="E172" s="229" t="s">
        <v>5120</v>
      </c>
      <c r="F172" s="230" t="s">
        <v>5121</v>
      </c>
      <c r="G172" s="231" t="s">
        <v>416</v>
      </c>
      <c r="H172" s="232">
        <v>15</v>
      </c>
      <c r="I172" s="233"/>
      <c r="J172" s="234">
        <f>ROUND(I172*H172,2)</f>
        <v>0</v>
      </c>
      <c r="K172" s="230" t="s">
        <v>5038</v>
      </c>
      <c r="L172" s="45"/>
      <c r="M172" s="235" t="s">
        <v>1</v>
      </c>
      <c r="N172" s="236" t="s">
        <v>42</v>
      </c>
      <c r="O172" s="9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189</v>
      </c>
      <c r="AT172" s="239" t="s">
        <v>171</v>
      </c>
      <c r="AU172" s="239" t="s">
        <v>84</v>
      </c>
      <c r="AY172" s="18" t="s">
        <v>168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84</v>
      </c>
      <c r="BK172" s="240">
        <f>ROUND(I172*H172,2)</f>
        <v>0</v>
      </c>
      <c r="BL172" s="18" t="s">
        <v>189</v>
      </c>
      <c r="BM172" s="239" t="s">
        <v>1577</v>
      </c>
    </row>
    <row r="173" spans="1:65" s="2" customFormat="1" ht="16.5" customHeight="1">
      <c r="A173" s="39"/>
      <c r="B173" s="40"/>
      <c r="C173" s="228" t="s">
        <v>699</v>
      </c>
      <c r="D173" s="228" t="s">
        <v>171</v>
      </c>
      <c r="E173" s="229" t="s">
        <v>5122</v>
      </c>
      <c r="F173" s="230" t="s">
        <v>5123</v>
      </c>
      <c r="G173" s="231" t="s">
        <v>416</v>
      </c>
      <c r="H173" s="232">
        <v>12</v>
      </c>
      <c r="I173" s="233"/>
      <c r="J173" s="234">
        <f>ROUND(I173*H173,2)</f>
        <v>0</v>
      </c>
      <c r="K173" s="230" t="s">
        <v>5038</v>
      </c>
      <c r="L173" s="45"/>
      <c r="M173" s="235" t="s">
        <v>1</v>
      </c>
      <c r="N173" s="236" t="s">
        <v>42</v>
      </c>
      <c r="O173" s="92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9" t="s">
        <v>189</v>
      </c>
      <c r="AT173" s="239" t="s">
        <v>171</v>
      </c>
      <c r="AU173" s="239" t="s">
        <v>84</v>
      </c>
      <c r="AY173" s="18" t="s">
        <v>168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8" t="s">
        <v>84</v>
      </c>
      <c r="BK173" s="240">
        <f>ROUND(I173*H173,2)</f>
        <v>0</v>
      </c>
      <c r="BL173" s="18" t="s">
        <v>189</v>
      </c>
      <c r="BM173" s="239" t="s">
        <v>1588</v>
      </c>
    </row>
    <row r="174" spans="1:65" s="2" customFormat="1" ht="24.15" customHeight="1">
      <c r="A174" s="39"/>
      <c r="B174" s="40"/>
      <c r="C174" s="228" t="s">
        <v>705</v>
      </c>
      <c r="D174" s="228" t="s">
        <v>171</v>
      </c>
      <c r="E174" s="229" t="s">
        <v>5124</v>
      </c>
      <c r="F174" s="230" t="s">
        <v>5125</v>
      </c>
      <c r="G174" s="231" t="s">
        <v>1933</v>
      </c>
      <c r="H174" s="232">
        <v>350</v>
      </c>
      <c r="I174" s="233"/>
      <c r="J174" s="234">
        <f>ROUND(I174*H174,2)</f>
        <v>0</v>
      </c>
      <c r="K174" s="230" t="s">
        <v>5038</v>
      </c>
      <c r="L174" s="45"/>
      <c r="M174" s="235" t="s">
        <v>1</v>
      </c>
      <c r="N174" s="236" t="s">
        <v>42</v>
      </c>
      <c r="O174" s="92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189</v>
      </c>
      <c r="AT174" s="239" t="s">
        <v>171</v>
      </c>
      <c r="AU174" s="239" t="s">
        <v>84</v>
      </c>
      <c r="AY174" s="18" t="s">
        <v>168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84</v>
      </c>
      <c r="BK174" s="240">
        <f>ROUND(I174*H174,2)</f>
        <v>0</v>
      </c>
      <c r="BL174" s="18" t="s">
        <v>189</v>
      </c>
      <c r="BM174" s="239" t="s">
        <v>1600</v>
      </c>
    </row>
    <row r="175" spans="1:65" s="2" customFormat="1" ht="24.15" customHeight="1">
      <c r="A175" s="39"/>
      <c r="B175" s="40"/>
      <c r="C175" s="228" t="s">
        <v>709</v>
      </c>
      <c r="D175" s="228" t="s">
        <v>171</v>
      </c>
      <c r="E175" s="229" t="s">
        <v>5126</v>
      </c>
      <c r="F175" s="230" t="s">
        <v>5127</v>
      </c>
      <c r="G175" s="231" t="s">
        <v>1933</v>
      </c>
      <c r="H175" s="232">
        <v>10</v>
      </c>
      <c r="I175" s="233"/>
      <c r="J175" s="234">
        <f>ROUND(I175*H175,2)</f>
        <v>0</v>
      </c>
      <c r="K175" s="230" t="s">
        <v>5038</v>
      </c>
      <c r="L175" s="45"/>
      <c r="M175" s="235" t="s">
        <v>1</v>
      </c>
      <c r="N175" s="236" t="s">
        <v>42</v>
      </c>
      <c r="O175" s="92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9" t="s">
        <v>189</v>
      </c>
      <c r="AT175" s="239" t="s">
        <v>171</v>
      </c>
      <c r="AU175" s="239" t="s">
        <v>84</v>
      </c>
      <c r="AY175" s="18" t="s">
        <v>168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8" t="s">
        <v>84</v>
      </c>
      <c r="BK175" s="240">
        <f>ROUND(I175*H175,2)</f>
        <v>0</v>
      </c>
      <c r="BL175" s="18" t="s">
        <v>189</v>
      </c>
      <c r="BM175" s="239" t="s">
        <v>1611</v>
      </c>
    </row>
    <row r="176" spans="1:65" s="2" customFormat="1" ht="24.15" customHeight="1">
      <c r="A176" s="39"/>
      <c r="B176" s="40"/>
      <c r="C176" s="228" t="s">
        <v>713</v>
      </c>
      <c r="D176" s="228" t="s">
        <v>171</v>
      </c>
      <c r="E176" s="229" t="s">
        <v>5128</v>
      </c>
      <c r="F176" s="230" t="s">
        <v>5129</v>
      </c>
      <c r="G176" s="231" t="s">
        <v>1933</v>
      </c>
      <c r="H176" s="232">
        <v>80</v>
      </c>
      <c r="I176" s="233"/>
      <c r="J176" s="234">
        <f>ROUND(I176*H176,2)</f>
        <v>0</v>
      </c>
      <c r="K176" s="230" t="s">
        <v>5038</v>
      </c>
      <c r="L176" s="45"/>
      <c r="M176" s="235" t="s">
        <v>1</v>
      </c>
      <c r="N176" s="236" t="s">
        <v>42</v>
      </c>
      <c r="O176" s="92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189</v>
      </c>
      <c r="AT176" s="239" t="s">
        <v>171</v>
      </c>
      <c r="AU176" s="239" t="s">
        <v>84</v>
      </c>
      <c r="AY176" s="18" t="s">
        <v>168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84</v>
      </c>
      <c r="BK176" s="240">
        <f>ROUND(I176*H176,2)</f>
        <v>0</v>
      </c>
      <c r="BL176" s="18" t="s">
        <v>189</v>
      </c>
      <c r="BM176" s="239" t="s">
        <v>1620</v>
      </c>
    </row>
    <row r="177" spans="1:65" s="2" customFormat="1" ht="24.15" customHeight="1">
      <c r="A177" s="39"/>
      <c r="B177" s="40"/>
      <c r="C177" s="228" t="s">
        <v>718</v>
      </c>
      <c r="D177" s="228" t="s">
        <v>171</v>
      </c>
      <c r="E177" s="229" t="s">
        <v>5130</v>
      </c>
      <c r="F177" s="230" t="s">
        <v>5131</v>
      </c>
      <c r="G177" s="231" t="s">
        <v>1933</v>
      </c>
      <c r="H177" s="232">
        <v>10</v>
      </c>
      <c r="I177" s="233"/>
      <c r="J177" s="234">
        <f>ROUND(I177*H177,2)</f>
        <v>0</v>
      </c>
      <c r="K177" s="230" t="s">
        <v>5038</v>
      </c>
      <c r="L177" s="45"/>
      <c r="M177" s="235" t="s">
        <v>1</v>
      </c>
      <c r="N177" s="236" t="s">
        <v>42</v>
      </c>
      <c r="O177" s="92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9" t="s">
        <v>189</v>
      </c>
      <c r="AT177" s="239" t="s">
        <v>171</v>
      </c>
      <c r="AU177" s="239" t="s">
        <v>84</v>
      </c>
      <c r="AY177" s="18" t="s">
        <v>168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8" t="s">
        <v>84</v>
      </c>
      <c r="BK177" s="240">
        <f>ROUND(I177*H177,2)</f>
        <v>0</v>
      </c>
      <c r="BL177" s="18" t="s">
        <v>189</v>
      </c>
      <c r="BM177" s="239" t="s">
        <v>1630</v>
      </c>
    </row>
    <row r="178" spans="1:65" s="2" customFormat="1" ht="24.15" customHeight="1">
      <c r="A178" s="39"/>
      <c r="B178" s="40"/>
      <c r="C178" s="228" t="s">
        <v>722</v>
      </c>
      <c r="D178" s="228" t="s">
        <v>171</v>
      </c>
      <c r="E178" s="229" t="s">
        <v>5132</v>
      </c>
      <c r="F178" s="230" t="s">
        <v>5133</v>
      </c>
      <c r="G178" s="231" t="s">
        <v>1933</v>
      </c>
      <c r="H178" s="232">
        <v>8</v>
      </c>
      <c r="I178" s="233"/>
      <c r="J178" s="234">
        <f>ROUND(I178*H178,2)</f>
        <v>0</v>
      </c>
      <c r="K178" s="230" t="s">
        <v>5038</v>
      </c>
      <c r="L178" s="45"/>
      <c r="M178" s="235" t="s">
        <v>1</v>
      </c>
      <c r="N178" s="236" t="s">
        <v>42</v>
      </c>
      <c r="O178" s="9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189</v>
      </c>
      <c r="AT178" s="239" t="s">
        <v>171</v>
      </c>
      <c r="AU178" s="239" t="s">
        <v>84</v>
      </c>
      <c r="AY178" s="18" t="s">
        <v>168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84</v>
      </c>
      <c r="BK178" s="240">
        <f>ROUND(I178*H178,2)</f>
        <v>0</v>
      </c>
      <c r="BL178" s="18" t="s">
        <v>189</v>
      </c>
      <c r="BM178" s="239" t="s">
        <v>1641</v>
      </c>
    </row>
    <row r="179" spans="1:65" s="2" customFormat="1" ht="33" customHeight="1">
      <c r="A179" s="39"/>
      <c r="B179" s="40"/>
      <c r="C179" s="228" t="s">
        <v>727</v>
      </c>
      <c r="D179" s="228" t="s">
        <v>171</v>
      </c>
      <c r="E179" s="229" t="s">
        <v>5134</v>
      </c>
      <c r="F179" s="230" t="s">
        <v>5135</v>
      </c>
      <c r="G179" s="231" t="s">
        <v>1933</v>
      </c>
      <c r="H179" s="232">
        <v>8</v>
      </c>
      <c r="I179" s="233"/>
      <c r="J179" s="234">
        <f>ROUND(I179*H179,2)</f>
        <v>0</v>
      </c>
      <c r="K179" s="230" t="s">
        <v>5038</v>
      </c>
      <c r="L179" s="45"/>
      <c r="M179" s="235" t="s">
        <v>1</v>
      </c>
      <c r="N179" s="236" t="s">
        <v>42</v>
      </c>
      <c r="O179" s="92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189</v>
      </c>
      <c r="AT179" s="239" t="s">
        <v>171</v>
      </c>
      <c r="AU179" s="239" t="s">
        <v>84</v>
      </c>
      <c r="AY179" s="18" t="s">
        <v>168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84</v>
      </c>
      <c r="BK179" s="240">
        <f>ROUND(I179*H179,2)</f>
        <v>0</v>
      </c>
      <c r="BL179" s="18" t="s">
        <v>189</v>
      </c>
      <c r="BM179" s="239" t="s">
        <v>1652</v>
      </c>
    </row>
    <row r="180" spans="1:65" s="2" customFormat="1" ht="16.5" customHeight="1">
      <c r="A180" s="39"/>
      <c r="B180" s="40"/>
      <c r="C180" s="228" t="s">
        <v>733</v>
      </c>
      <c r="D180" s="228" t="s">
        <v>171</v>
      </c>
      <c r="E180" s="229" t="s">
        <v>5136</v>
      </c>
      <c r="F180" s="230" t="s">
        <v>5137</v>
      </c>
      <c r="G180" s="231" t="s">
        <v>1933</v>
      </c>
      <c r="H180" s="232">
        <v>15</v>
      </c>
      <c r="I180" s="233"/>
      <c r="J180" s="234">
        <f>ROUND(I180*H180,2)</f>
        <v>0</v>
      </c>
      <c r="K180" s="230" t="s">
        <v>5038</v>
      </c>
      <c r="L180" s="45"/>
      <c r="M180" s="235" t="s">
        <v>1</v>
      </c>
      <c r="N180" s="236" t="s">
        <v>42</v>
      </c>
      <c r="O180" s="9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189</v>
      </c>
      <c r="AT180" s="239" t="s">
        <v>171</v>
      </c>
      <c r="AU180" s="239" t="s">
        <v>84</v>
      </c>
      <c r="AY180" s="18" t="s">
        <v>168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84</v>
      </c>
      <c r="BK180" s="240">
        <f>ROUND(I180*H180,2)</f>
        <v>0</v>
      </c>
      <c r="BL180" s="18" t="s">
        <v>189</v>
      </c>
      <c r="BM180" s="239" t="s">
        <v>1661</v>
      </c>
    </row>
    <row r="181" spans="1:65" s="2" customFormat="1" ht="16.5" customHeight="1">
      <c r="A181" s="39"/>
      <c r="B181" s="40"/>
      <c r="C181" s="228" t="s">
        <v>740</v>
      </c>
      <c r="D181" s="228" t="s">
        <v>171</v>
      </c>
      <c r="E181" s="229" t="s">
        <v>5138</v>
      </c>
      <c r="F181" s="230" t="s">
        <v>5139</v>
      </c>
      <c r="G181" s="231" t="s">
        <v>1933</v>
      </c>
      <c r="H181" s="232">
        <v>15</v>
      </c>
      <c r="I181" s="233"/>
      <c r="J181" s="234">
        <f>ROUND(I181*H181,2)</f>
        <v>0</v>
      </c>
      <c r="K181" s="230" t="s">
        <v>5038</v>
      </c>
      <c r="L181" s="45"/>
      <c r="M181" s="235" t="s">
        <v>1</v>
      </c>
      <c r="N181" s="236" t="s">
        <v>42</v>
      </c>
      <c r="O181" s="92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9" t="s">
        <v>189</v>
      </c>
      <c r="AT181" s="239" t="s">
        <v>171</v>
      </c>
      <c r="AU181" s="239" t="s">
        <v>84</v>
      </c>
      <c r="AY181" s="18" t="s">
        <v>168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8" t="s">
        <v>84</v>
      </c>
      <c r="BK181" s="240">
        <f>ROUND(I181*H181,2)</f>
        <v>0</v>
      </c>
      <c r="BL181" s="18" t="s">
        <v>189</v>
      </c>
      <c r="BM181" s="239" t="s">
        <v>1679</v>
      </c>
    </row>
    <row r="182" spans="1:65" s="2" customFormat="1" ht="16.5" customHeight="1">
      <c r="A182" s="39"/>
      <c r="B182" s="40"/>
      <c r="C182" s="228" t="s">
        <v>747</v>
      </c>
      <c r="D182" s="228" t="s">
        <v>171</v>
      </c>
      <c r="E182" s="229" t="s">
        <v>5140</v>
      </c>
      <c r="F182" s="230" t="s">
        <v>5141</v>
      </c>
      <c r="G182" s="231" t="s">
        <v>416</v>
      </c>
      <c r="H182" s="232">
        <v>5</v>
      </c>
      <c r="I182" s="233"/>
      <c r="J182" s="234">
        <f>ROUND(I182*H182,2)</f>
        <v>0</v>
      </c>
      <c r="K182" s="230" t="s">
        <v>5038</v>
      </c>
      <c r="L182" s="45"/>
      <c r="M182" s="235" t="s">
        <v>1</v>
      </c>
      <c r="N182" s="236" t="s">
        <v>42</v>
      </c>
      <c r="O182" s="92"/>
      <c r="P182" s="237">
        <f>O182*H182</f>
        <v>0</v>
      </c>
      <c r="Q182" s="237">
        <v>0</v>
      </c>
      <c r="R182" s="237">
        <f>Q182*H182</f>
        <v>0</v>
      </c>
      <c r="S182" s="237">
        <v>0</v>
      </c>
      <c r="T182" s="23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9" t="s">
        <v>189</v>
      </c>
      <c r="AT182" s="239" t="s">
        <v>171</v>
      </c>
      <c r="AU182" s="239" t="s">
        <v>84</v>
      </c>
      <c r="AY182" s="18" t="s">
        <v>168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8" t="s">
        <v>84</v>
      </c>
      <c r="BK182" s="240">
        <f>ROUND(I182*H182,2)</f>
        <v>0</v>
      </c>
      <c r="BL182" s="18" t="s">
        <v>189</v>
      </c>
      <c r="BM182" s="239" t="s">
        <v>1690</v>
      </c>
    </row>
    <row r="183" spans="1:65" s="2" customFormat="1" ht="24.15" customHeight="1">
      <c r="A183" s="39"/>
      <c r="B183" s="40"/>
      <c r="C183" s="228" t="s">
        <v>761</v>
      </c>
      <c r="D183" s="228" t="s">
        <v>171</v>
      </c>
      <c r="E183" s="229" t="s">
        <v>5142</v>
      </c>
      <c r="F183" s="230" t="s">
        <v>5143</v>
      </c>
      <c r="G183" s="231" t="s">
        <v>1933</v>
      </c>
      <c r="H183" s="232">
        <v>5</v>
      </c>
      <c r="I183" s="233"/>
      <c r="J183" s="234">
        <f>ROUND(I183*H183,2)</f>
        <v>0</v>
      </c>
      <c r="K183" s="230" t="s">
        <v>5144</v>
      </c>
      <c r="L183" s="45"/>
      <c r="M183" s="235" t="s">
        <v>1</v>
      </c>
      <c r="N183" s="236" t="s">
        <v>42</v>
      </c>
      <c r="O183" s="92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9" t="s">
        <v>189</v>
      </c>
      <c r="AT183" s="239" t="s">
        <v>171</v>
      </c>
      <c r="AU183" s="239" t="s">
        <v>84</v>
      </c>
      <c r="AY183" s="18" t="s">
        <v>168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8" t="s">
        <v>84</v>
      </c>
      <c r="BK183" s="240">
        <f>ROUND(I183*H183,2)</f>
        <v>0</v>
      </c>
      <c r="BL183" s="18" t="s">
        <v>189</v>
      </c>
      <c r="BM183" s="239" t="s">
        <v>1700</v>
      </c>
    </row>
    <row r="184" spans="1:65" s="2" customFormat="1" ht="16.5" customHeight="1">
      <c r="A184" s="39"/>
      <c r="B184" s="40"/>
      <c r="C184" s="228" t="s">
        <v>766</v>
      </c>
      <c r="D184" s="228" t="s">
        <v>171</v>
      </c>
      <c r="E184" s="229" t="s">
        <v>5145</v>
      </c>
      <c r="F184" s="230" t="s">
        <v>5146</v>
      </c>
      <c r="G184" s="231" t="s">
        <v>1933</v>
      </c>
      <c r="H184" s="232">
        <v>20</v>
      </c>
      <c r="I184" s="233"/>
      <c r="J184" s="234">
        <f>ROUND(I184*H184,2)</f>
        <v>0</v>
      </c>
      <c r="K184" s="230" t="s">
        <v>5038</v>
      </c>
      <c r="L184" s="45"/>
      <c r="M184" s="235" t="s">
        <v>1</v>
      </c>
      <c r="N184" s="236" t="s">
        <v>42</v>
      </c>
      <c r="O184" s="92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189</v>
      </c>
      <c r="AT184" s="239" t="s">
        <v>171</v>
      </c>
      <c r="AU184" s="239" t="s">
        <v>84</v>
      </c>
      <c r="AY184" s="18" t="s">
        <v>168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84</v>
      </c>
      <c r="BK184" s="240">
        <f>ROUND(I184*H184,2)</f>
        <v>0</v>
      </c>
      <c r="BL184" s="18" t="s">
        <v>189</v>
      </c>
      <c r="BM184" s="239" t="s">
        <v>1711</v>
      </c>
    </row>
    <row r="185" spans="1:63" s="12" customFormat="1" ht="25.9" customHeight="1">
      <c r="A185" s="12"/>
      <c r="B185" s="212"/>
      <c r="C185" s="213"/>
      <c r="D185" s="214" t="s">
        <v>76</v>
      </c>
      <c r="E185" s="215" t="s">
        <v>3757</v>
      </c>
      <c r="F185" s="215" t="s">
        <v>5147</v>
      </c>
      <c r="G185" s="213"/>
      <c r="H185" s="213"/>
      <c r="I185" s="216"/>
      <c r="J185" s="217">
        <f>BK185</f>
        <v>0</v>
      </c>
      <c r="K185" s="213"/>
      <c r="L185" s="218"/>
      <c r="M185" s="219"/>
      <c r="N185" s="220"/>
      <c r="O185" s="220"/>
      <c r="P185" s="221">
        <f>SUM(P186:P246)</f>
        <v>0</v>
      </c>
      <c r="Q185" s="220"/>
      <c r="R185" s="221">
        <f>SUM(R186:R246)</f>
        <v>0</v>
      </c>
      <c r="S185" s="220"/>
      <c r="T185" s="222">
        <f>SUM(T186:T246)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3" t="s">
        <v>84</v>
      </c>
      <c r="AT185" s="224" t="s">
        <v>76</v>
      </c>
      <c r="AU185" s="224" t="s">
        <v>77</v>
      </c>
      <c r="AY185" s="223" t="s">
        <v>168</v>
      </c>
      <c r="BK185" s="225">
        <f>SUM(BK186:BK246)</f>
        <v>0</v>
      </c>
    </row>
    <row r="186" spans="1:65" s="2" customFormat="1" ht="37.8" customHeight="1">
      <c r="A186" s="39"/>
      <c r="B186" s="40"/>
      <c r="C186" s="228" t="s">
        <v>771</v>
      </c>
      <c r="D186" s="228" t="s">
        <v>171</v>
      </c>
      <c r="E186" s="229" t="s">
        <v>5148</v>
      </c>
      <c r="F186" s="230" t="s">
        <v>5149</v>
      </c>
      <c r="G186" s="231" t="s">
        <v>1933</v>
      </c>
      <c r="H186" s="232">
        <v>1</v>
      </c>
      <c r="I186" s="233"/>
      <c r="J186" s="234">
        <f>ROUND(I186*H186,2)</f>
        <v>0</v>
      </c>
      <c r="K186" s="230" t="s">
        <v>5038</v>
      </c>
      <c r="L186" s="45"/>
      <c r="M186" s="235" t="s">
        <v>1</v>
      </c>
      <c r="N186" s="236" t="s">
        <v>42</v>
      </c>
      <c r="O186" s="92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9" t="s">
        <v>189</v>
      </c>
      <c r="AT186" s="239" t="s">
        <v>171</v>
      </c>
      <c r="AU186" s="239" t="s">
        <v>84</v>
      </c>
      <c r="AY186" s="18" t="s">
        <v>168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8" t="s">
        <v>84</v>
      </c>
      <c r="BK186" s="240">
        <f>ROUND(I186*H186,2)</f>
        <v>0</v>
      </c>
      <c r="BL186" s="18" t="s">
        <v>189</v>
      </c>
      <c r="BM186" s="239" t="s">
        <v>1730</v>
      </c>
    </row>
    <row r="187" spans="1:65" s="2" customFormat="1" ht="37.8" customHeight="1">
      <c r="A187" s="39"/>
      <c r="B187" s="40"/>
      <c r="C187" s="228" t="s">
        <v>778</v>
      </c>
      <c r="D187" s="228" t="s">
        <v>171</v>
      </c>
      <c r="E187" s="229" t="s">
        <v>5150</v>
      </c>
      <c r="F187" s="230" t="s">
        <v>5151</v>
      </c>
      <c r="G187" s="231" t="s">
        <v>1933</v>
      </c>
      <c r="H187" s="232">
        <v>4</v>
      </c>
      <c r="I187" s="233"/>
      <c r="J187" s="234">
        <f>ROUND(I187*H187,2)</f>
        <v>0</v>
      </c>
      <c r="K187" s="230" t="s">
        <v>5038</v>
      </c>
      <c r="L187" s="45"/>
      <c r="M187" s="235" t="s">
        <v>1</v>
      </c>
      <c r="N187" s="236" t="s">
        <v>42</v>
      </c>
      <c r="O187" s="92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9" t="s">
        <v>189</v>
      </c>
      <c r="AT187" s="239" t="s">
        <v>171</v>
      </c>
      <c r="AU187" s="239" t="s">
        <v>84</v>
      </c>
      <c r="AY187" s="18" t="s">
        <v>168</v>
      </c>
      <c r="BE187" s="240">
        <f>IF(N187="základní",J187,0)</f>
        <v>0</v>
      </c>
      <c r="BF187" s="240">
        <f>IF(N187="snížená",J187,0)</f>
        <v>0</v>
      </c>
      <c r="BG187" s="240">
        <f>IF(N187="zákl. přenesená",J187,0)</f>
        <v>0</v>
      </c>
      <c r="BH187" s="240">
        <f>IF(N187="sníž. přenesená",J187,0)</f>
        <v>0</v>
      </c>
      <c r="BI187" s="240">
        <f>IF(N187="nulová",J187,0)</f>
        <v>0</v>
      </c>
      <c r="BJ187" s="18" t="s">
        <v>84</v>
      </c>
      <c r="BK187" s="240">
        <f>ROUND(I187*H187,2)</f>
        <v>0</v>
      </c>
      <c r="BL187" s="18" t="s">
        <v>189</v>
      </c>
      <c r="BM187" s="239" t="s">
        <v>1739</v>
      </c>
    </row>
    <row r="188" spans="1:65" s="2" customFormat="1" ht="37.8" customHeight="1">
      <c r="A188" s="39"/>
      <c r="B188" s="40"/>
      <c r="C188" s="228" t="s">
        <v>783</v>
      </c>
      <c r="D188" s="228" t="s">
        <v>171</v>
      </c>
      <c r="E188" s="229" t="s">
        <v>5152</v>
      </c>
      <c r="F188" s="230" t="s">
        <v>5153</v>
      </c>
      <c r="G188" s="231" t="s">
        <v>1933</v>
      </c>
      <c r="H188" s="232">
        <v>2</v>
      </c>
      <c r="I188" s="233"/>
      <c r="J188" s="234">
        <f>ROUND(I188*H188,2)</f>
        <v>0</v>
      </c>
      <c r="K188" s="230" t="s">
        <v>5038</v>
      </c>
      <c r="L188" s="45"/>
      <c r="M188" s="235" t="s">
        <v>1</v>
      </c>
      <c r="N188" s="236" t="s">
        <v>42</v>
      </c>
      <c r="O188" s="92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9" t="s">
        <v>189</v>
      </c>
      <c r="AT188" s="239" t="s">
        <v>171</v>
      </c>
      <c r="AU188" s="239" t="s">
        <v>84</v>
      </c>
      <c r="AY188" s="18" t="s">
        <v>168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8" t="s">
        <v>84</v>
      </c>
      <c r="BK188" s="240">
        <f>ROUND(I188*H188,2)</f>
        <v>0</v>
      </c>
      <c r="BL188" s="18" t="s">
        <v>189</v>
      </c>
      <c r="BM188" s="239" t="s">
        <v>1748</v>
      </c>
    </row>
    <row r="189" spans="1:65" s="2" customFormat="1" ht="37.8" customHeight="1">
      <c r="A189" s="39"/>
      <c r="B189" s="40"/>
      <c r="C189" s="228" t="s">
        <v>791</v>
      </c>
      <c r="D189" s="228" t="s">
        <v>171</v>
      </c>
      <c r="E189" s="229" t="s">
        <v>5154</v>
      </c>
      <c r="F189" s="230" t="s">
        <v>5155</v>
      </c>
      <c r="G189" s="231" t="s">
        <v>1933</v>
      </c>
      <c r="H189" s="232">
        <v>2</v>
      </c>
      <c r="I189" s="233"/>
      <c r="J189" s="234">
        <f>ROUND(I189*H189,2)</f>
        <v>0</v>
      </c>
      <c r="K189" s="230" t="s">
        <v>5038</v>
      </c>
      <c r="L189" s="45"/>
      <c r="M189" s="235" t="s">
        <v>1</v>
      </c>
      <c r="N189" s="236" t="s">
        <v>42</v>
      </c>
      <c r="O189" s="92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3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9" t="s">
        <v>189</v>
      </c>
      <c r="AT189" s="239" t="s">
        <v>171</v>
      </c>
      <c r="AU189" s="239" t="s">
        <v>84</v>
      </c>
      <c r="AY189" s="18" t="s">
        <v>168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8" t="s">
        <v>84</v>
      </c>
      <c r="BK189" s="240">
        <f>ROUND(I189*H189,2)</f>
        <v>0</v>
      </c>
      <c r="BL189" s="18" t="s">
        <v>189</v>
      </c>
      <c r="BM189" s="239" t="s">
        <v>1766</v>
      </c>
    </row>
    <row r="190" spans="1:65" s="2" customFormat="1" ht="37.8" customHeight="1">
      <c r="A190" s="39"/>
      <c r="B190" s="40"/>
      <c r="C190" s="228" t="s">
        <v>795</v>
      </c>
      <c r="D190" s="228" t="s">
        <v>171</v>
      </c>
      <c r="E190" s="229" t="s">
        <v>5156</v>
      </c>
      <c r="F190" s="230" t="s">
        <v>5157</v>
      </c>
      <c r="G190" s="231" t="s">
        <v>1933</v>
      </c>
      <c r="H190" s="232">
        <v>1</v>
      </c>
      <c r="I190" s="233"/>
      <c r="J190" s="234">
        <f>ROUND(I190*H190,2)</f>
        <v>0</v>
      </c>
      <c r="K190" s="230" t="s">
        <v>5038</v>
      </c>
      <c r="L190" s="45"/>
      <c r="M190" s="235" t="s">
        <v>1</v>
      </c>
      <c r="N190" s="236" t="s">
        <v>42</v>
      </c>
      <c r="O190" s="92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189</v>
      </c>
      <c r="AT190" s="239" t="s">
        <v>171</v>
      </c>
      <c r="AU190" s="239" t="s">
        <v>84</v>
      </c>
      <c r="AY190" s="18" t="s">
        <v>168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84</v>
      </c>
      <c r="BK190" s="240">
        <f>ROUND(I190*H190,2)</f>
        <v>0</v>
      </c>
      <c r="BL190" s="18" t="s">
        <v>189</v>
      </c>
      <c r="BM190" s="239" t="s">
        <v>1793</v>
      </c>
    </row>
    <row r="191" spans="1:65" s="2" customFormat="1" ht="24.15" customHeight="1">
      <c r="A191" s="39"/>
      <c r="B191" s="40"/>
      <c r="C191" s="228" t="s">
        <v>802</v>
      </c>
      <c r="D191" s="228" t="s">
        <v>171</v>
      </c>
      <c r="E191" s="229" t="s">
        <v>5158</v>
      </c>
      <c r="F191" s="230" t="s">
        <v>5159</v>
      </c>
      <c r="G191" s="231" t="s">
        <v>1933</v>
      </c>
      <c r="H191" s="232">
        <v>1</v>
      </c>
      <c r="I191" s="233"/>
      <c r="J191" s="234">
        <f>ROUND(I191*H191,2)</f>
        <v>0</v>
      </c>
      <c r="K191" s="230" t="s">
        <v>5038</v>
      </c>
      <c r="L191" s="45"/>
      <c r="M191" s="235" t="s">
        <v>1</v>
      </c>
      <c r="N191" s="236" t="s">
        <v>42</v>
      </c>
      <c r="O191" s="92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9" t="s">
        <v>189</v>
      </c>
      <c r="AT191" s="239" t="s">
        <v>171</v>
      </c>
      <c r="AU191" s="239" t="s">
        <v>84</v>
      </c>
      <c r="AY191" s="18" t="s">
        <v>168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8" t="s">
        <v>84</v>
      </c>
      <c r="BK191" s="240">
        <f>ROUND(I191*H191,2)</f>
        <v>0</v>
      </c>
      <c r="BL191" s="18" t="s">
        <v>189</v>
      </c>
      <c r="BM191" s="239" t="s">
        <v>1801</v>
      </c>
    </row>
    <row r="192" spans="1:65" s="2" customFormat="1" ht="24.15" customHeight="1">
      <c r="A192" s="39"/>
      <c r="B192" s="40"/>
      <c r="C192" s="228" t="s">
        <v>808</v>
      </c>
      <c r="D192" s="228" t="s">
        <v>171</v>
      </c>
      <c r="E192" s="229" t="s">
        <v>5160</v>
      </c>
      <c r="F192" s="230" t="s">
        <v>5161</v>
      </c>
      <c r="G192" s="231" t="s">
        <v>1933</v>
      </c>
      <c r="H192" s="232">
        <v>3</v>
      </c>
      <c r="I192" s="233"/>
      <c r="J192" s="234">
        <f>ROUND(I192*H192,2)</f>
        <v>0</v>
      </c>
      <c r="K192" s="230" t="s">
        <v>5038</v>
      </c>
      <c r="L192" s="45"/>
      <c r="M192" s="235" t="s">
        <v>1</v>
      </c>
      <c r="N192" s="236" t="s">
        <v>42</v>
      </c>
      <c r="O192" s="92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9" t="s">
        <v>189</v>
      </c>
      <c r="AT192" s="239" t="s">
        <v>171</v>
      </c>
      <c r="AU192" s="239" t="s">
        <v>84</v>
      </c>
      <c r="AY192" s="18" t="s">
        <v>168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8" t="s">
        <v>84</v>
      </c>
      <c r="BK192" s="240">
        <f>ROUND(I192*H192,2)</f>
        <v>0</v>
      </c>
      <c r="BL192" s="18" t="s">
        <v>189</v>
      </c>
      <c r="BM192" s="239" t="s">
        <v>1818</v>
      </c>
    </row>
    <row r="193" spans="1:65" s="2" customFormat="1" ht="24.15" customHeight="1">
      <c r="A193" s="39"/>
      <c r="B193" s="40"/>
      <c r="C193" s="228" t="s">
        <v>814</v>
      </c>
      <c r="D193" s="228" t="s">
        <v>171</v>
      </c>
      <c r="E193" s="229" t="s">
        <v>5162</v>
      </c>
      <c r="F193" s="230" t="s">
        <v>5163</v>
      </c>
      <c r="G193" s="231" t="s">
        <v>1933</v>
      </c>
      <c r="H193" s="232">
        <v>24</v>
      </c>
      <c r="I193" s="233"/>
      <c r="J193" s="234">
        <f>ROUND(I193*H193,2)</f>
        <v>0</v>
      </c>
      <c r="K193" s="230" t="s">
        <v>5038</v>
      </c>
      <c r="L193" s="45"/>
      <c r="M193" s="235" t="s">
        <v>1</v>
      </c>
      <c r="N193" s="236" t="s">
        <v>42</v>
      </c>
      <c r="O193" s="92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9" t="s">
        <v>189</v>
      </c>
      <c r="AT193" s="239" t="s">
        <v>171</v>
      </c>
      <c r="AU193" s="239" t="s">
        <v>84</v>
      </c>
      <c r="AY193" s="18" t="s">
        <v>168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8" t="s">
        <v>84</v>
      </c>
      <c r="BK193" s="240">
        <f>ROUND(I193*H193,2)</f>
        <v>0</v>
      </c>
      <c r="BL193" s="18" t="s">
        <v>189</v>
      </c>
      <c r="BM193" s="239" t="s">
        <v>1830</v>
      </c>
    </row>
    <row r="194" spans="1:65" s="2" customFormat="1" ht="24.15" customHeight="1">
      <c r="A194" s="39"/>
      <c r="B194" s="40"/>
      <c r="C194" s="228" t="s">
        <v>820</v>
      </c>
      <c r="D194" s="228" t="s">
        <v>171</v>
      </c>
      <c r="E194" s="229" t="s">
        <v>5164</v>
      </c>
      <c r="F194" s="230" t="s">
        <v>5165</v>
      </c>
      <c r="G194" s="231" t="s">
        <v>1933</v>
      </c>
      <c r="H194" s="232">
        <v>10</v>
      </c>
      <c r="I194" s="233"/>
      <c r="J194" s="234">
        <f>ROUND(I194*H194,2)</f>
        <v>0</v>
      </c>
      <c r="K194" s="230" t="s">
        <v>5038</v>
      </c>
      <c r="L194" s="45"/>
      <c r="M194" s="235" t="s">
        <v>1</v>
      </c>
      <c r="N194" s="236" t="s">
        <v>42</v>
      </c>
      <c r="O194" s="92"/>
      <c r="P194" s="237">
        <f>O194*H194</f>
        <v>0</v>
      </c>
      <c r="Q194" s="237">
        <v>0</v>
      </c>
      <c r="R194" s="237">
        <f>Q194*H194</f>
        <v>0</v>
      </c>
      <c r="S194" s="237">
        <v>0</v>
      </c>
      <c r="T194" s="23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9" t="s">
        <v>189</v>
      </c>
      <c r="AT194" s="239" t="s">
        <v>171</v>
      </c>
      <c r="AU194" s="239" t="s">
        <v>84</v>
      </c>
      <c r="AY194" s="18" t="s">
        <v>168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8" t="s">
        <v>84</v>
      </c>
      <c r="BK194" s="240">
        <f>ROUND(I194*H194,2)</f>
        <v>0</v>
      </c>
      <c r="BL194" s="18" t="s">
        <v>189</v>
      </c>
      <c r="BM194" s="239" t="s">
        <v>1839</v>
      </c>
    </row>
    <row r="195" spans="1:65" s="2" customFormat="1" ht="16.5" customHeight="1">
      <c r="A195" s="39"/>
      <c r="B195" s="40"/>
      <c r="C195" s="228" t="s">
        <v>828</v>
      </c>
      <c r="D195" s="228" t="s">
        <v>171</v>
      </c>
      <c r="E195" s="229" t="s">
        <v>5166</v>
      </c>
      <c r="F195" s="230" t="s">
        <v>5167</v>
      </c>
      <c r="G195" s="231" t="s">
        <v>1933</v>
      </c>
      <c r="H195" s="232">
        <v>23</v>
      </c>
      <c r="I195" s="233"/>
      <c r="J195" s="234">
        <f>ROUND(I195*H195,2)</f>
        <v>0</v>
      </c>
      <c r="K195" s="230" t="s">
        <v>5038</v>
      </c>
      <c r="L195" s="45"/>
      <c r="M195" s="235" t="s">
        <v>1</v>
      </c>
      <c r="N195" s="236" t="s">
        <v>42</v>
      </c>
      <c r="O195" s="92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38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9" t="s">
        <v>189</v>
      </c>
      <c r="AT195" s="239" t="s">
        <v>171</v>
      </c>
      <c r="AU195" s="239" t="s">
        <v>84</v>
      </c>
      <c r="AY195" s="18" t="s">
        <v>168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8" t="s">
        <v>84</v>
      </c>
      <c r="BK195" s="240">
        <f>ROUND(I195*H195,2)</f>
        <v>0</v>
      </c>
      <c r="BL195" s="18" t="s">
        <v>189</v>
      </c>
      <c r="BM195" s="239" t="s">
        <v>1848</v>
      </c>
    </row>
    <row r="196" spans="1:65" s="2" customFormat="1" ht="16.5" customHeight="1">
      <c r="A196" s="39"/>
      <c r="B196" s="40"/>
      <c r="C196" s="228" t="s">
        <v>833</v>
      </c>
      <c r="D196" s="228" t="s">
        <v>171</v>
      </c>
      <c r="E196" s="229" t="s">
        <v>5168</v>
      </c>
      <c r="F196" s="230" t="s">
        <v>5169</v>
      </c>
      <c r="G196" s="231" t="s">
        <v>1933</v>
      </c>
      <c r="H196" s="232">
        <v>1</v>
      </c>
      <c r="I196" s="233"/>
      <c r="J196" s="234">
        <f>ROUND(I196*H196,2)</f>
        <v>0</v>
      </c>
      <c r="K196" s="230" t="s">
        <v>5038</v>
      </c>
      <c r="L196" s="45"/>
      <c r="M196" s="235" t="s">
        <v>1</v>
      </c>
      <c r="N196" s="236" t="s">
        <v>42</v>
      </c>
      <c r="O196" s="92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9" t="s">
        <v>189</v>
      </c>
      <c r="AT196" s="239" t="s">
        <v>171</v>
      </c>
      <c r="AU196" s="239" t="s">
        <v>84</v>
      </c>
      <c r="AY196" s="18" t="s">
        <v>168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8" t="s">
        <v>84</v>
      </c>
      <c r="BK196" s="240">
        <f>ROUND(I196*H196,2)</f>
        <v>0</v>
      </c>
      <c r="BL196" s="18" t="s">
        <v>189</v>
      </c>
      <c r="BM196" s="239" t="s">
        <v>1856</v>
      </c>
    </row>
    <row r="197" spans="1:65" s="2" customFormat="1" ht="16.5" customHeight="1">
      <c r="A197" s="39"/>
      <c r="B197" s="40"/>
      <c r="C197" s="228" t="s">
        <v>1451</v>
      </c>
      <c r="D197" s="228" t="s">
        <v>171</v>
      </c>
      <c r="E197" s="229" t="s">
        <v>5170</v>
      </c>
      <c r="F197" s="230" t="s">
        <v>5171</v>
      </c>
      <c r="G197" s="231" t="s">
        <v>1933</v>
      </c>
      <c r="H197" s="232">
        <v>27</v>
      </c>
      <c r="I197" s="233"/>
      <c r="J197" s="234">
        <f>ROUND(I197*H197,2)</f>
        <v>0</v>
      </c>
      <c r="K197" s="230" t="s">
        <v>5038</v>
      </c>
      <c r="L197" s="45"/>
      <c r="M197" s="235" t="s">
        <v>1</v>
      </c>
      <c r="N197" s="236" t="s">
        <v>42</v>
      </c>
      <c r="O197" s="92"/>
      <c r="P197" s="237">
        <f>O197*H197</f>
        <v>0</v>
      </c>
      <c r="Q197" s="237">
        <v>0</v>
      </c>
      <c r="R197" s="237">
        <f>Q197*H197</f>
        <v>0</v>
      </c>
      <c r="S197" s="237">
        <v>0</v>
      </c>
      <c r="T197" s="238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9" t="s">
        <v>189</v>
      </c>
      <c r="AT197" s="239" t="s">
        <v>171</v>
      </c>
      <c r="AU197" s="239" t="s">
        <v>84</v>
      </c>
      <c r="AY197" s="18" t="s">
        <v>168</v>
      </c>
      <c r="BE197" s="240">
        <f>IF(N197="základní",J197,0)</f>
        <v>0</v>
      </c>
      <c r="BF197" s="240">
        <f>IF(N197="snížená",J197,0)</f>
        <v>0</v>
      </c>
      <c r="BG197" s="240">
        <f>IF(N197="zákl. přenesená",J197,0)</f>
        <v>0</v>
      </c>
      <c r="BH197" s="240">
        <f>IF(N197="sníž. přenesená",J197,0)</f>
        <v>0</v>
      </c>
      <c r="BI197" s="240">
        <f>IF(N197="nulová",J197,0)</f>
        <v>0</v>
      </c>
      <c r="BJ197" s="18" t="s">
        <v>84</v>
      </c>
      <c r="BK197" s="240">
        <f>ROUND(I197*H197,2)</f>
        <v>0</v>
      </c>
      <c r="BL197" s="18" t="s">
        <v>189</v>
      </c>
      <c r="BM197" s="239" t="s">
        <v>1864</v>
      </c>
    </row>
    <row r="198" spans="1:65" s="2" customFormat="1" ht="16.5" customHeight="1">
      <c r="A198" s="39"/>
      <c r="B198" s="40"/>
      <c r="C198" s="228" t="s">
        <v>1455</v>
      </c>
      <c r="D198" s="228" t="s">
        <v>171</v>
      </c>
      <c r="E198" s="229" t="s">
        <v>5172</v>
      </c>
      <c r="F198" s="230" t="s">
        <v>5173</v>
      </c>
      <c r="G198" s="231" t="s">
        <v>1933</v>
      </c>
      <c r="H198" s="232">
        <v>24</v>
      </c>
      <c r="I198" s="233"/>
      <c r="J198" s="234">
        <f>ROUND(I198*H198,2)</f>
        <v>0</v>
      </c>
      <c r="K198" s="230" t="s">
        <v>5038</v>
      </c>
      <c r="L198" s="45"/>
      <c r="M198" s="235" t="s">
        <v>1</v>
      </c>
      <c r="N198" s="236" t="s">
        <v>42</v>
      </c>
      <c r="O198" s="92"/>
      <c r="P198" s="237">
        <f>O198*H198</f>
        <v>0</v>
      </c>
      <c r="Q198" s="237">
        <v>0</v>
      </c>
      <c r="R198" s="237">
        <f>Q198*H198</f>
        <v>0</v>
      </c>
      <c r="S198" s="237">
        <v>0</v>
      </c>
      <c r="T198" s="23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9" t="s">
        <v>189</v>
      </c>
      <c r="AT198" s="239" t="s">
        <v>171</v>
      </c>
      <c r="AU198" s="239" t="s">
        <v>84</v>
      </c>
      <c r="AY198" s="18" t="s">
        <v>168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8" t="s">
        <v>84</v>
      </c>
      <c r="BK198" s="240">
        <f>ROUND(I198*H198,2)</f>
        <v>0</v>
      </c>
      <c r="BL198" s="18" t="s">
        <v>189</v>
      </c>
      <c r="BM198" s="239" t="s">
        <v>1874</v>
      </c>
    </row>
    <row r="199" spans="1:65" s="2" customFormat="1" ht="16.5" customHeight="1">
      <c r="A199" s="39"/>
      <c r="B199" s="40"/>
      <c r="C199" s="228" t="s">
        <v>1460</v>
      </c>
      <c r="D199" s="228" t="s">
        <v>171</v>
      </c>
      <c r="E199" s="229" t="s">
        <v>5174</v>
      </c>
      <c r="F199" s="230" t="s">
        <v>5175</v>
      </c>
      <c r="G199" s="231" t="s">
        <v>1933</v>
      </c>
      <c r="H199" s="232">
        <v>12</v>
      </c>
      <c r="I199" s="233"/>
      <c r="J199" s="234">
        <f>ROUND(I199*H199,2)</f>
        <v>0</v>
      </c>
      <c r="K199" s="230" t="s">
        <v>5038</v>
      </c>
      <c r="L199" s="45"/>
      <c r="M199" s="235" t="s">
        <v>1</v>
      </c>
      <c r="N199" s="236" t="s">
        <v>42</v>
      </c>
      <c r="O199" s="92"/>
      <c r="P199" s="237">
        <f>O199*H199</f>
        <v>0</v>
      </c>
      <c r="Q199" s="237">
        <v>0</v>
      </c>
      <c r="R199" s="237">
        <f>Q199*H199</f>
        <v>0</v>
      </c>
      <c r="S199" s="237">
        <v>0</v>
      </c>
      <c r="T199" s="238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9" t="s">
        <v>189</v>
      </c>
      <c r="AT199" s="239" t="s">
        <v>171</v>
      </c>
      <c r="AU199" s="239" t="s">
        <v>84</v>
      </c>
      <c r="AY199" s="18" t="s">
        <v>168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8" t="s">
        <v>84</v>
      </c>
      <c r="BK199" s="240">
        <f>ROUND(I199*H199,2)</f>
        <v>0</v>
      </c>
      <c r="BL199" s="18" t="s">
        <v>189</v>
      </c>
      <c r="BM199" s="239" t="s">
        <v>1882</v>
      </c>
    </row>
    <row r="200" spans="1:65" s="2" customFormat="1" ht="16.5" customHeight="1">
      <c r="A200" s="39"/>
      <c r="B200" s="40"/>
      <c r="C200" s="228" t="s">
        <v>1465</v>
      </c>
      <c r="D200" s="228" t="s">
        <v>171</v>
      </c>
      <c r="E200" s="229" t="s">
        <v>5176</v>
      </c>
      <c r="F200" s="230" t="s">
        <v>5177</v>
      </c>
      <c r="G200" s="231" t="s">
        <v>1933</v>
      </c>
      <c r="H200" s="232">
        <v>9</v>
      </c>
      <c r="I200" s="233"/>
      <c r="J200" s="234">
        <f>ROUND(I200*H200,2)</f>
        <v>0</v>
      </c>
      <c r="K200" s="230" t="s">
        <v>5038</v>
      </c>
      <c r="L200" s="45"/>
      <c r="M200" s="235" t="s">
        <v>1</v>
      </c>
      <c r="N200" s="236" t="s">
        <v>42</v>
      </c>
      <c r="O200" s="92"/>
      <c r="P200" s="237">
        <f>O200*H200</f>
        <v>0</v>
      </c>
      <c r="Q200" s="237">
        <v>0</v>
      </c>
      <c r="R200" s="237">
        <f>Q200*H200</f>
        <v>0</v>
      </c>
      <c r="S200" s="237">
        <v>0</v>
      </c>
      <c r="T200" s="238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9" t="s">
        <v>189</v>
      </c>
      <c r="AT200" s="239" t="s">
        <v>171</v>
      </c>
      <c r="AU200" s="239" t="s">
        <v>84</v>
      </c>
      <c r="AY200" s="18" t="s">
        <v>168</v>
      </c>
      <c r="BE200" s="240">
        <f>IF(N200="základní",J200,0)</f>
        <v>0</v>
      </c>
      <c r="BF200" s="240">
        <f>IF(N200="snížená",J200,0)</f>
        <v>0</v>
      </c>
      <c r="BG200" s="240">
        <f>IF(N200="zákl. přenesená",J200,0)</f>
        <v>0</v>
      </c>
      <c r="BH200" s="240">
        <f>IF(N200="sníž. přenesená",J200,0)</f>
        <v>0</v>
      </c>
      <c r="BI200" s="240">
        <f>IF(N200="nulová",J200,0)</f>
        <v>0</v>
      </c>
      <c r="BJ200" s="18" t="s">
        <v>84</v>
      </c>
      <c r="BK200" s="240">
        <f>ROUND(I200*H200,2)</f>
        <v>0</v>
      </c>
      <c r="BL200" s="18" t="s">
        <v>189</v>
      </c>
      <c r="BM200" s="239" t="s">
        <v>1892</v>
      </c>
    </row>
    <row r="201" spans="1:65" s="2" customFormat="1" ht="16.5" customHeight="1">
      <c r="A201" s="39"/>
      <c r="B201" s="40"/>
      <c r="C201" s="228" t="s">
        <v>1486</v>
      </c>
      <c r="D201" s="228" t="s">
        <v>171</v>
      </c>
      <c r="E201" s="229" t="s">
        <v>5178</v>
      </c>
      <c r="F201" s="230" t="s">
        <v>5179</v>
      </c>
      <c r="G201" s="231" t="s">
        <v>1933</v>
      </c>
      <c r="H201" s="232">
        <v>3</v>
      </c>
      <c r="I201" s="233"/>
      <c r="J201" s="234">
        <f>ROUND(I201*H201,2)</f>
        <v>0</v>
      </c>
      <c r="K201" s="230" t="s">
        <v>5038</v>
      </c>
      <c r="L201" s="45"/>
      <c r="M201" s="235" t="s">
        <v>1</v>
      </c>
      <c r="N201" s="236" t="s">
        <v>42</v>
      </c>
      <c r="O201" s="92"/>
      <c r="P201" s="237">
        <f>O201*H201</f>
        <v>0</v>
      </c>
      <c r="Q201" s="237">
        <v>0</v>
      </c>
      <c r="R201" s="237">
        <f>Q201*H201</f>
        <v>0</v>
      </c>
      <c r="S201" s="237">
        <v>0</v>
      </c>
      <c r="T201" s="238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9" t="s">
        <v>189</v>
      </c>
      <c r="AT201" s="239" t="s">
        <v>171</v>
      </c>
      <c r="AU201" s="239" t="s">
        <v>84</v>
      </c>
      <c r="AY201" s="18" t="s">
        <v>168</v>
      </c>
      <c r="BE201" s="240">
        <f>IF(N201="základní",J201,0)</f>
        <v>0</v>
      </c>
      <c r="BF201" s="240">
        <f>IF(N201="snížená",J201,0)</f>
        <v>0</v>
      </c>
      <c r="BG201" s="240">
        <f>IF(N201="zákl. přenesená",J201,0)</f>
        <v>0</v>
      </c>
      <c r="BH201" s="240">
        <f>IF(N201="sníž. přenesená",J201,0)</f>
        <v>0</v>
      </c>
      <c r="BI201" s="240">
        <f>IF(N201="nulová",J201,0)</f>
        <v>0</v>
      </c>
      <c r="BJ201" s="18" t="s">
        <v>84</v>
      </c>
      <c r="BK201" s="240">
        <f>ROUND(I201*H201,2)</f>
        <v>0</v>
      </c>
      <c r="BL201" s="18" t="s">
        <v>189</v>
      </c>
      <c r="BM201" s="239" t="s">
        <v>1904</v>
      </c>
    </row>
    <row r="202" spans="1:65" s="2" customFormat="1" ht="16.5" customHeight="1">
      <c r="A202" s="39"/>
      <c r="B202" s="40"/>
      <c r="C202" s="228" t="s">
        <v>1502</v>
      </c>
      <c r="D202" s="228" t="s">
        <v>171</v>
      </c>
      <c r="E202" s="229" t="s">
        <v>5180</v>
      </c>
      <c r="F202" s="230" t="s">
        <v>5181</v>
      </c>
      <c r="G202" s="231" t="s">
        <v>1933</v>
      </c>
      <c r="H202" s="232">
        <v>3</v>
      </c>
      <c r="I202" s="233"/>
      <c r="J202" s="234">
        <f>ROUND(I202*H202,2)</f>
        <v>0</v>
      </c>
      <c r="K202" s="230" t="s">
        <v>5038</v>
      </c>
      <c r="L202" s="45"/>
      <c r="M202" s="235" t="s">
        <v>1</v>
      </c>
      <c r="N202" s="236" t="s">
        <v>42</v>
      </c>
      <c r="O202" s="92"/>
      <c r="P202" s="237">
        <f>O202*H202</f>
        <v>0</v>
      </c>
      <c r="Q202" s="237">
        <v>0</v>
      </c>
      <c r="R202" s="237">
        <f>Q202*H202</f>
        <v>0</v>
      </c>
      <c r="S202" s="237">
        <v>0</v>
      </c>
      <c r="T202" s="238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9" t="s">
        <v>189</v>
      </c>
      <c r="AT202" s="239" t="s">
        <v>171</v>
      </c>
      <c r="AU202" s="239" t="s">
        <v>84</v>
      </c>
      <c r="AY202" s="18" t="s">
        <v>168</v>
      </c>
      <c r="BE202" s="240">
        <f>IF(N202="základní",J202,0)</f>
        <v>0</v>
      </c>
      <c r="BF202" s="240">
        <f>IF(N202="snížená",J202,0)</f>
        <v>0</v>
      </c>
      <c r="BG202" s="240">
        <f>IF(N202="zákl. přenesená",J202,0)</f>
        <v>0</v>
      </c>
      <c r="BH202" s="240">
        <f>IF(N202="sníž. přenesená",J202,0)</f>
        <v>0</v>
      </c>
      <c r="BI202" s="240">
        <f>IF(N202="nulová",J202,0)</f>
        <v>0</v>
      </c>
      <c r="BJ202" s="18" t="s">
        <v>84</v>
      </c>
      <c r="BK202" s="240">
        <f>ROUND(I202*H202,2)</f>
        <v>0</v>
      </c>
      <c r="BL202" s="18" t="s">
        <v>189</v>
      </c>
      <c r="BM202" s="239" t="s">
        <v>1918</v>
      </c>
    </row>
    <row r="203" spans="1:65" s="2" customFormat="1" ht="16.5" customHeight="1">
      <c r="A203" s="39"/>
      <c r="B203" s="40"/>
      <c r="C203" s="228" t="s">
        <v>1506</v>
      </c>
      <c r="D203" s="228" t="s">
        <v>171</v>
      </c>
      <c r="E203" s="229" t="s">
        <v>5182</v>
      </c>
      <c r="F203" s="230" t="s">
        <v>5183</v>
      </c>
      <c r="G203" s="231" t="s">
        <v>1933</v>
      </c>
      <c r="H203" s="232">
        <v>3</v>
      </c>
      <c r="I203" s="233"/>
      <c r="J203" s="234">
        <f>ROUND(I203*H203,2)</f>
        <v>0</v>
      </c>
      <c r="K203" s="230" t="s">
        <v>5038</v>
      </c>
      <c r="L203" s="45"/>
      <c r="M203" s="235" t="s">
        <v>1</v>
      </c>
      <c r="N203" s="236" t="s">
        <v>42</v>
      </c>
      <c r="O203" s="92"/>
      <c r="P203" s="237">
        <f>O203*H203</f>
        <v>0</v>
      </c>
      <c r="Q203" s="237">
        <v>0</v>
      </c>
      <c r="R203" s="237">
        <f>Q203*H203</f>
        <v>0</v>
      </c>
      <c r="S203" s="237">
        <v>0</v>
      </c>
      <c r="T203" s="238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9" t="s">
        <v>189</v>
      </c>
      <c r="AT203" s="239" t="s">
        <v>171</v>
      </c>
      <c r="AU203" s="239" t="s">
        <v>84</v>
      </c>
      <c r="AY203" s="18" t="s">
        <v>168</v>
      </c>
      <c r="BE203" s="240">
        <f>IF(N203="základní",J203,0)</f>
        <v>0</v>
      </c>
      <c r="BF203" s="240">
        <f>IF(N203="snížená",J203,0)</f>
        <v>0</v>
      </c>
      <c r="BG203" s="240">
        <f>IF(N203="zákl. přenesená",J203,0)</f>
        <v>0</v>
      </c>
      <c r="BH203" s="240">
        <f>IF(N203="sníž. přenesená",J203,0)</f>
        <v>0</v>
      </c>
      <c r="BI203" s="240">
        <f>IF(N203="nulová",J203,0)</f>
        <v>0</v>
      </c>
      <c r="BJ203" s="18" t="s">
        <v>84</v>
      </c>
      <c r="BK203" s="240">
        <f>ROUND(I203*H203,2)</f>
        <v>0</v>
      </c>
      <c r="BL203" s="18" t="s">
        <v>189</v>
      </c>
      <c r="BM203" s="239" t="s">
        <v>1926</v>
      </c>
    </row>
    <row r="204" spans="1:65" s="2" customFormat="1" ht="24.15" customHeight="1">
      <c r="A204" s="39"/>
      <c r="B204" s="40"/>
      <c r="C204" s="228" t="s">
        <v>1510</v>
      </c>
      <c r="D204" s="228" t="s">
        <v>171</v>
      </c>
      <c r="E204" s="229" t="s">
        <v>5184</v>
      </c>
      <c r="F204" s="230" t="s">
        <v>5185</v>
      </c>
      <c r="G204" s="231" t="s">
        <v>1933</v>
      </c>
      <c r="H204" s="232">
        <v>3</v>
      </c>
      <c r="I204" s="233"/>
      <c r="J204" s="234">
        <f>ROUND(I204*H204,2)</f>
        <v>0</v>
      </c>
      <c r="K204" s="230" t="s">
        <v>5038</v>
      </c>
      <c r="L204" s="45"/>
      <c r="M204" s="235" t="s">
        <v>1</v>
      </c>
      <c r="N204" s="236" t="s">
        <v>42</v>
      </c>
      <c r="O204" s="92"/>
      <c r="P204" s="237">
        <f>O204*H204</f>
        <v>0</v>
      </c>
      <c r="Q204" s="237">
        <v>0</v>
      </c>
      <c r="R204" s="237">
        <f>Q204*H204</f>
        <v>0</v>
      </c>
      <c r="S204" s="237">
        <v>0</v>
      </c>
      <c r="T204" s="23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9" t="s">
        <v>189</v>
      </c>
      <c r="AT204" s="239" t="s">
        <v>171</v>
      </c>
      <c r="AU204" s="239" t="s">
        <v>84</v>
      </c>
      <c r="AY204" s="18" t="s">
        <v>168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8" t="s">
        <v>84</v>
      </c>
      <c r="BK204" s="240">
        <f>ROUND(I204*H204,2)</f>
        <v>0</v>
      </c>
      <c r="BL204" s="18" t="s">
        <v>189</v>
      </c>
      <c r="BM204" s="239" t="s">
        <v>1935</v>
      </c>
    </row>
    <row r="205" spans="1:65" s="2" customFormat="1" ht="24.15" customHeight="1">
      <c r="A205" s="39"/>
      <c r="B205" s="40"/>
      <c r="C205" s="228" t="s">
        <v>1514</v>
      </c>
      <c r="D205" s="228" t="s">
        <v>171</v>
      </c>
      <c r="E205" s="229" t="s">
        <v>5186</v>
      </c>
      <c r="F205" s="230" t="s">
        <v>5187</v>
      </c>
      <c r="G205" s="231" t="s">
        <v>1933</v>
      </c>
      <c r="H205" s="232">
        <v>11</v>
      </c>
      <c r="I205" s="233"/>
      <c r="J205" s="234">
        <f>ROUND(I205*H205,2)</f>
        <v>0</v>
      </c>
      <c r="K205" s="230" t="s">
        <v>5038</v>
      </c>
      <c r="L205" s="45"/>
      <c r="M205" s="235" t="s">
        <v>1</v>
      </c>
      <c r="N205" s="236" t="s">
        <v>42</v>
      </c>
      <c r="O205" s="92"/>
      <c r="P205" s="237">
        <f>O205*H205</f>
        <v>0</v>
      </c>
      <c r="Q205" s="237">
        <v>0</v>
      </c>
      <c r="R205" s="237">
        <f>Q205*H205</f>
        <v>0</v>
      </c>
      <c r="S205" s="237">
        <v>0</v>
      </c>
      <c r="T205" s="238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9" t="s">
        <v>189</v>
      </c>
      <c r="AT205" s="239" t="s">
        <v>171</v>
      </c>
      <c r="AU205" s="239" t="s">
        <v>84</v>
      </c>
      <c r="AY205" s="18" t="s">
        <v>168</v>
      </c>
      <c r="BE205" s="240">
        <f>IF(N205="základní",J205,0)</f>
        <v>0</v>
      </c>
      <c r="BF205" s="240">
        <f>IF(N205="snížená",J205,0)</f>
        <v>0</v>
      </c>
      <c r="BG205" s="240">
        <f>IF(N205="zákl. přenesená",J205,0)</f>
        <v>0</v>
      </c>
      <c r="BH205" s="240">
        <f>IF(N205="sníž. přenesená",J205,0)</f>
        <v>0</v>
      </c>
      <c r="BI205" s="240">
        <f>IF(N205="nulová",J205,0)</f>
        <v>0</v>
      </c>
      <c r="BJ205" s="18" t="s">
        <v>84</v>
      </c>
      <c r="BK205" s="240">
        <f>ROUND(I205*H205,2)</f>
        <v>0</v>
      </c>
      <c r="BL205" s="18" t="s">
        <v>189</v>
      </c>
      <c r="BM205" s="239" t="s">
        <v>1945</v>
      </c>
    </row>
    <row r="206" spans="1:65" s="2" customFormat="1" ht="24.15" customHeight="1">
      <c r="A206" s="39"/>
      <c r="B206" s="40"/>
      <c r="C206" s="228" t="s">
        <v>1525</v>
      </c>
      <c r="D206" s="228" t="s">
        <v>171</v>
      </c>
      <c r="E206" s="229" t="s">
        <v>5188</v>
      </c>
      <c r="F206" s="230" t="s">
        <v>5189</v>
      </c>
      <c r="G206" s="231" t="s">
        <v>1933</v>
      </c>
      <c r="H206" s="232">
        <v>14</v>
      </c>
      <c r="I206" s="233"/>
      <c r="J206" s="234">
        <f>ROUND(I206*H206,2)</f>
        <v>0</v>
      </c>
      <c r="K206" s="230" t="s">
        <v>5038</v>
      </c>
      <c r="L206" s="45"/>
      <c r="M206" s="235" t="s">
        <v>1</v>
      </c>
      <c r="N206" s="236" t="s">
        <v>42</v>
      </c>
      <c r="O206" s="92"/>
      <c r="P206" s="237">
        <f>O206*H206</f>
        <v>0</v>
      </c>
      <c r="Q206" s="237">
        <v>0</v>
      </c>
      <c r="R206" s="237">
        <f>Q206*H206</f>
        <v>0</v>
      </c>
      <c r="S206" s="237">
        <v>0</v>
      </c>
      <c r="T206" s="23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9" t="s">
        <v>189</v>
      </c>
      <c r="AT206" s="239" t="s">
        <v>171</v>
      </c>
      <c r="AU206" s="239" t="s">
        <v>84</v>
      </c>
      <c r="AY206" s="18" t="s">
        <v>168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8" t="s">
        <v>84</v>
      </c>
      <c r="BK206" s="240">
        <f>ROUND(I206*H206,2)</f>
        <v>0</v>
      </c>
      <c r="BL206" s="18" t="s">
        <v>189</v>
      </c>
      <c r="BM206" s="239" t="s">
        <v>1955</v>
      </c>
    </row>
    <row r="207" spans="1:65" s="2" customFormat="1" ht="24.15" customHeight="1">
      <c r="A207" s="39"/>
      <c r="B207" s="40"/>
      <c r="C207" s="228" t="s">
        <v>1530</v>
      </c>
      <c r="D207" s="228" t="s">
        <v>171</v>
      </c>
      <c r="E207" s="229" t="s">
        <v>5190</v>
      </c>
      <c r="F207" s="230" t="s">
        <v>5191</v>
      </c>
      <c r="G207" s="231" t="s">
        <v>1933</v>
      </c>
      <c r="H207" s="232">
        <v>2</v>
      </c>
      <c r="I207" s="233"/>
      <c r="J207" s="234">
        <f>ROUND(I207*H207,2)</f>
        <v>0</v>
      </c>
      <c r="K207" s="230" t="s">
        <v>5038</v>
      </c>
      <c r="L207" s="45"/>
      <c r="M207" s="235" t="s">
        <v>1</v>
      </c>
      <c r="N207" s="236" t="s">
        <v>42</v>
      </c>
      <c r="O207" s="92"/>
      <c r="P207" s="237">
        <f>O207*H207</f>
        <v>0</v>
      </c>
      <c r="Q207" s="237">
        <v>0</v>
      </c>
      <c r="R207" s="237">
        <f>Q207*H207</f>
        <v>0</v>
      </c>
      <c r="S207" s="237">
        <v>0</v>
      </c>
      <c r="T207" s="238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9" t="s">
        <v>189</v>
      </c>
      <c r="AT207" s="239" t="s">
        <v>171</v>
      </c>
      <c r="AU207" s="239" t="s">
        <v>84</v>
      </c>
      <c r="AY207" s="18" t="s">
        <v>168</v>
      </c>
      <c r="BE207" s="240">
        <f>IF(N207="základní",J207,0)</f>
        <v>0</v>
      </c>
      <c r="BF207" s="240">
        <f>IF(N207="snížená",J207,0)</f>
        <v>0</v>
      </c>
      <c r="BG207" s="240">
        <f>IF(N207="zákl. přenesená",J207,0)</f>
        <v>0</v>
      </c>
      <c r="BH207" s="240">
        <f>IF(N207="sníž. přenesená",J207,0)</f>
        <v>0</v>
      </c>
      <c r="BI207" s="240">
        <f>IF(N207="nulová",J207,0)</f>
        <v>0</v>
      </c>
      <c r="BJ207" s="18" t="s">
        <v>84</v>
      </c>
      <c r="BK207" s="240">
        <f>ROUND(I207*H207,2)</f>
        <v>0</v>
      </c>
      <c r="BL207" s="18" t="s">
        <v>189</v>
      </c>
      <c r="BM207" s="239" t="s">
        <v>1963</v>
      </c>
    </row>
    <row r="208" spans="1:65" s="2" customFormat="1" ht="24.15" customHeight="1">
      <c r="A208" s="39"/>
      <c r="B208" s="40"/>
      <c r="C208" s="228" t="s">
        <v>1534</v>
      </c>
      <c r="D208" s="228" t="s">
        <v>171</v>
      </c>
      <c r="E208" s="229" t="s">
        <v>5192</v>
      </c>
      <c r="F208" s="230" t="s">
        <v>5193</v>
      </c>
      <c r="G208" s="231" t="s">
        <v>1933</v>
      </c>
      <c r="H208" s="232">
        <v>7</v>
      </c>
      <c r="I208" s="233"/>
      <c r="J208" s="234">
        <f>ROUND(I208*H208,2)</f>
        <v>0</v>
      </c>
      <c r="K208" s="230" t="s">
        <v>5038</v>
      </c>
      <c r="L208" s="45"/>
      <c r="M208" s="235" t="s">
        <v>1</v>
      </c>
      <c r="N208" s="236" t="s">
        <v>42</v>
      </c>
      <c r="O208" s="92"/>
      <c r="P208" s="237">
        <f>O208*H208</f>
        <v>0</v>
      </c>
      <c r="Q208" s="237">
        <v>0</v>
      </c>
      <c r="R208" s="237">
        <f>Q208*H208</f>
        <v>0</v>
      </c>
      <c r="S208" s="237">
        <v>0</v>
      </c>
      <c r="T208" s="23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9" t="s">
        <v>189</v>
      </c>
      <c r="AT208" s="239" t="s">
        <v>171</v>
      </c>
      <c r="AU208" s="239" t="s">
        <v>84</v>
      </c>
      <c r="AY208" s="18" t="s">
        <v>168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8" t="s">
        <v>84</v>
      </c>
      <c r="BK208" s="240">
        <f>ROUND(I208*H208,2)</f>
        <v>0</v>
      </c>
      <c r="BL208" s="18" t="s">
        <v>189</v>
      </c>
      <c r="BM208" s="239" t="s">
        <v>1971</v>
      </c>
    </row>
    <row r="209" spans="1:65" s="2" customFormat="1" ht="24.15" customHeight="1">
      <c r="A209" s="39"/>
      <c r="B209" s="40"/>
      <c r="C209" s="228" t="s">
        <v>1540</v>
      </c>
      <c r="D209" s="228" t="s">
        <v>171</v>
      </c>
      <c r="E209" s="229" t="s">
        <v>5194</v>
      </c>
      <c r="F209" s="230" t="s">
        <v>5195</v>
      </c>
      <c r="G209" s="231" t="s">
        <v>1933</v>
      </c>
      <c r="H209" s="232">
        <v>23</v>
      </c>
      <c r="I209" s="233"/>
      <c r="J209" s="234">
        <f>ROUND(I209*H209,2)</f>
        <v>0</v>
      </c>
      <c r="K209" s="230" t="s">
        <v>5038</v>
      </c>
      <c r="L209" s="45"/>
      <c r="M209" s="235" t="s">
        <v>1</v>
      </c>
      <c r="N209" s="236" t="s">
        <v>42</v>
      </c>
      <c r="O209" s="92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189</v>
      </c>
      <c r="AT209" s="239" t="s">
        <v>171</v>
      </c>
      <c r="AU209" s="239" t="s">
        <v>84</v>
      </c>
      <c r="AY209" s="18" t="s">
        <v>168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84</v>
      </c>
      <c r="BK209" s="240">
        <f>ROUND(I209*H209,2)</f>
        <v>0</v>
      </c>
      <c r="BL209" s="18" t="s">
        <v>189</v>
      </c>
      <c r="BM209" s="239" t="s">
        <v>1981</v>
      </c>
    </row>
    <row r="210" spans="1:65" s="2" customFormat="1" ht="24.15" customHeight="1">
      <c r="A210" s="39"/>
      <c r="B210" s="40"/>
      <c r="C210" s="228" t="s">
        <v>1548</v>
      </c>
      <c r="D210" s="228" t="s">
        <v>171</v>
      </c>
      <c r="E210" s="229" t="s">
        <v>5196</v>
      </c>
      <c r="F210" s="230" t="s">
        <v>5197</v>
      </c>
      <c r="G210" s="231" t="s">
        <v>1933</v>
      </c>
      <c r="H210" s="232">
        <v>111</v>
      </c>
      <c r="I210" s="233"/>
      <c r="J210" s="234">
        <f>ROUND(I210*H210,2)</f>
        <v>0</v>
      </c>
      <c r="K210" s="230" t="s">
        <v>5038</v>
      </c>
      <c r="L210" s="45"/>
      <c r="M210" s="235" t="s">
        <v>1</v>
      </c>
      <c r="N210" s="236" t="s">
        <v>42</v>
      </c>
      <c r="O210" s="92"/>
      <c r="P210" s="237">
        <f>O210*H210</f>
        <v>0</v>
      </c>
      <c r="Q210" s="237">
        <v>0</v>
      </c>
      <c r="R210" s="237">
        <f>Q210*H210</f>
        <v>0</v>
      </c>
      <c r="S210" s="237">
        <v>0</v>
      </c>
      <c r="T210" s="238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9" t="s">
        <v>189</v>
      </c>
      <c r="AT210" s="239" t="s">
        <v>171</v>
      </c>
      <c r="AU210" s="239" t="s">
        <v>84</v>
      </c>
      <c r="AY210" s="18" t="s">
        <v>168</v>
      </c>
      <c r="BE210" s="240">
        <f>IF(N210="základní",J210,0)</f>
        <v>0</v>
      </c>
      <c r="BF210" s="240">
        <f>IF(N210="snížená",J210,0)</f>
        <v>0</v>
      </c>
      <c r="BG210" s="240">
        <f>IF(N210="zákl. přenesená",J210,0)</f>
        <v>0</v>
      </c>
      <c r="BH210" s="240">
        <f>IF(N210="sníž. přenesená",J210,0)</f>
        <v>0</v>
      </c>
      <c r="BI210" s="240">
        <f>IF(N210="nulová",J210,0)</f>
        <v>0</v>
      </c>
      <c r="BJ210" s="18" t="s">
        <v>84</v>
      </c>
      <c r="BK210" s="240">
        <f>ROUND(I210*H210,2)</f>
        <v>0</v>
      </c>
      <c r="BL210" s="18" t="s">
        <v>189</v>
      </c>
      <c r="BM210" s="239" t="s">
        <v>1985</v>
      </c>
    </row>
    <row r="211" spans="1:65" s="2" customFormat="1" ht="24.15" customHeight="1">
      <c r="A211" s="39"/>
      <c r="B211" s="40"/>
      <c r="C211" s="228" t="s">
        <v>1268</v>
      </c>
      <c r="D211" s="228" t="s">
        <v>171</v>
      </c>
      <c r="E211" s="229" t="s">
        <v>5198</v>
      </c>
      <c r="F211" s="230" t="s">
        <v>5199</v>
      </c>
      <c r="G211" s="231" t="s">
        <v>1933</v>
      </c>
      <c r="H211" s="232">
        <v>2</v>
      </c>
      <c r="I211" s="233"/>
      <c r="J211" s="234">
        <f>ROUND(I211*H211,2)</f>
        <v>0</v>
      </c>
      <c r="K211" s="230" t="s">
        <v>5038</v>
      </c>
      <c r="L211" s="45"/>
      <c r="M211" s="235" t="s">
        <v>1</v>
      </c>
      <c r="N211" s="236" t="s">
        <v>42</v>
      </c>
      <c r="O211" s="92"/>
      <c r="P211" s="237">
        <f>O211*H211</f>
        <v>0</v>
      </c>
      <c r="Q211" s="237">
        <v>0</v>
      </c>
      <c r="R211" s="237">
        <f>Q211*H211</f>
        <v>0</v>
      </c>
      <c r="S211" s="237">
        <v>0</v>
      </c>
      <c r="T211" s="23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9" t="s">
        <v>189</v>
      </c>
      <c r="AT211" s="239" t="s">
        <v>171</v>
      </c>
      <c r="AU211" s="239" t="s">
        <v>84</v>
      </c>
      <c r="AY211" s="18" t="s">
        <v>168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8" t="s">
        <v>84</v>
      </c>
      <c r="BK211" s="240">
        <f>ROUND(I211*H211,2)</f>
        <v>0</v>
      </c>
      <c r="BL211" s="18" t="s">
        <v>189</v>
      </c>
      <c r="BM211" s="239" t="s">
        <v>1992</v>
      </c>
    </row>
    <row r="212" spans="1:65" s="2" customFormat="1" ht="24.15" customHeight="1">
      <c r="A212" s="39"/>
      <c r="B212" s="40"/>
      <c r="C212" s="228" t="s">
        <v>1558</v>
      </c>
      <c r="D212" s="228" t="s">
        <v>171</v>
      </c>
      <c r="E212" s="229" t="s">
        <v>5200</v>
      </c>
      <c r="F212" s="230" t="s">
        <v>5201</v>
      </c>
      <c r="G212" s="231" t="s">
        <v>1933</v>
      </c>
      <c r="H212" s="232">
        <v>4</v>
      </c>
      <c r="I212" s="233"/>
      <c r="J212" s="234">
        <f>ROUND(I212*H212,2)</f>
        <v>0</v>
      </c>
      <c r="K212" s="230" t="s">
        <v>5038</v>
      </c>
      <c r="L212" s="45"/>
      <c r="M212" s="235" t="s">
        <v>1</v>
      </c>
      <c r="N212" s="236" t="s">
        <v>42</v>
      </c>
      <c r="O212" s="92"/>
      <c r="P212" s="237">
        <f>O212*H212</f>
        <v>0</v>
      </c>
      <c r="Q212" s="237">
        <v>0</v>
      </c>
      <c r="R212" s="237">
        <f>Q212*H212</f>
        <v>0</v>
      </c>
      <c r="S212" s="237">
        <v>0</v>
      </c>
      <c r="T212" s="238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9" t="s">
        <v>189</v>
      </c>
      <c r="AT212" s="239" t="s">
        <v>171</v>
      </c>
      <c r="AU212" s="239" t="s">
        <v>84</v>
      </c>
      <c r="AY212" s="18" t="s">
        <v>168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8" t="s">
        <v>84</v>
      </c>
      <c r="BK212" s="240">
        <f>ROUND(I212*H212,2)</f>
        <v>0</v>
      </c>
      <c r="BL212" s="18" t="s">
        <v>189</v>
      </c>
      <c r="BM212" s="239" t="s">
        <v>2022</v>
      </c>
    </row>
    <row r="213" spans="1:65" s="2" customFormat="1" ht="24.15" customHeight="1">
      <c r="A213" s="39"/>
      <c r="B213" s="40"/>
      <c r="C213" s="228" t="s">
        <v>1567</v>
      </c>
      <c r="D213" s="228" t="s">
        <v>171</v>
      </c>
      <c r="E213" s="229" t="s">
        <v>5202</v>
      </c>
      <c r="F213" s="230" t="s">
        <v>5203</v>
      </c>
      <c r="G213" s="231" t="s">
        <v>1933</v>
      </c>
      <c r="H213" s="232">
        <v>2</v>
      </c>
      <c r="I213" s="233"/>
      <c r="J213" s="234">
        <f>ROUND(I213*H213,2)</f>
        <v>0</v>
      </c>
      <c r="K213" s="230" t="s">
        <v>5038</v>
      </c>
      <c r="L213" s="45"/>
      <c r="M213" s="235" t="s">
        <v>1</v>
      </c>
      <c r="N213" s="236" t="s">
        <v>42</v>
      </c>
      <c r="O213" s="92"/>
      <c r="P213" s="237">
        <f>O213*H213</f>
        <v>0</v>
      </c>
      <c r="Q213" s="237">
        <v>0</v>
      </c>
      <c r="R213" s="237">
        <f>Q213*H213</f>
        <v>0</v>
      </c>
      <c r="S213" s="237">
        <v>0</v>
      </c>
      <c r="T213" s="238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9" t="s">
        <v>189</v>
      </c>
      <c r="AT213" s="239" t="s">
        <v>171</v>
      </c>
      <c r="AU213" s="239" t="s">
        <v>84</v>
      </c>
      <c r="AY213" s="18" t="s">
        <v>168</v>
      </c>
      <c r="BE213" s="240">
        <f>IF(N213="základní",J213,0)</f>
        <v>0</v>
      </c>
      <c r="BF213" s="240">
        <f>IF(N213="snížená",J213,0)</f>
        <v>0</v>
      </c>
      <c r="BG213" s="240">
        <f>IF(N213="zákl. přenesená",J213,0)</f>
        <v>0</v>
      </c>
      <c r="BH213" s="240">
        <f>IF(N213="sníž. přenesená",J213,0)</f>
        <v>0</v>
      </c>
      <c r="BI213" s="240">
        <f>IF(N213="nulová",J213,0)</f>
        <v>0</v>
      </c>
      <c r="BJ213" s="18" t="s">
        <v>84</v>
      </c>
      <c r="BK213" s="240">
        <f>ROUND(I213*H213,2)</f>
        <v>0</v>
      </c>
      <c r="BL213" s="18" t="s">
        <v>189</v>
      </c>
      <c r="BM213" s="239" t="s">
        <v>2036</v>
      </c>
    </row>
    <row r="214" spans="1:65" s="2" customFormat="1" ht="24.15" customHeight="1">
      <c r="A214" s="39"/>
      <c r="B214" s="40"/>
      <c r="C214" s="228" t="s">
        <v>1572</v>
      </c>
      <c r="D214" s="228" t="s">
        <v>171</v>
      </c>
      <c r="E214" s="229" t="s">
        <v>5204</v>
      </c>
      <c r="F214" s="230" t="s">
        <v>5205</v>
      </c>
      <c r="G214" s="231" t="s">
        <v>1933</v>
      </c>
      <c r="H214" s="232">
        <v>5</v>
      </c>
      <c r="I214" s="233"/>
      <c r="J214" s="234">
        <f>ROUND(I214*H214,2)</f>
        <v>0</v>
      </c>
      <c r="K214" s="230" t="s">
        <v>5038</v>
      </c>
      <c r="L214" s="45"/>
      <c r="M214" s="235" t="s">
        <v>1</v>
      </c>
      <c r="N214" s="236" t="s">
        <v>42</v>
      </c>
      <c r="O214" s="92"/>
      <c r="P214" s="237">
        <f>O214*H214</f>
        <v>0</v>
      </c>
      <c r="Q214" s="237">
        <v>0</v>
      </c>
      <c r="R214" s="237">
        <f>Q214*H214</f>
        <v>0</v>
      </c>
      <c r="S214" s="237">
        <v>0</v>
      </c>
      <c r="T214" s="238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9" t="s">
        <v>189</v>
      </c>
      <c r="AT214" s="239" t="s">
        <v>171</v>
      </c>
      <c r="AU214" s="239" t="s">
        <v>84</v>
      </c>
      <c r="AY214" s="18" t="s">
        <v>168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8" t="s">
        <v>84</v>
      </c>
      <c r="BK214" s="240">
        <f>ROUND(I214*H214,2)</f>
        <v>0</v>
      </c>
      <c r="BL214" s="18" t="s">
        <v>189</v>
      </c>
      <c r="BM214" s="239" t="s">
        <v>2049</v>
      </c>
    </row>
    <row r="215" spans="1:65" s="2" customFormat="1" ht="24.15" customHeight="1">
      <c r="A215" s="39"/>
      <c r="B215" s="40"/>
      <c r="C215" s="228" t="s">
        <v>1577</v>
      </c>
      <c r="D215" s="228" t="s">
        <v>171</v>
      </c>
      <c r="E215" s="229" t="s">
        <v>5206</v>
      </c>
      <c r="F215" s="230" t="s">
        <v>5207</v>
      </c>
      <c r="G215" s="231" t="s">
        <v>1933</v>
      </c>
      <c r="H215" s="232">
        <v>6</v>
      </c>
      <c r="I215" s="233"/>
      <c r="J215" s="234">
        <f>ROUND(I215*H215,2)</f>
        <v>0</v>
      </c>
      <c r="K215" s="230" t="s">
        <v>5038</v>
      </c>
      <c r="L215" s="45"/>
      <c r="M215" s="235" t="s">
        <v>1</v>
      </c>
      <c r="N215" s="236" t="s">
        <v>42</v>
      </c>
      <c r="O215" s="92"/>
      <c r="P215" s="237">
        <f>O215*H215</f>
        <v>0</v>
      </c>
      <c r="Q215" s="237">
        <v>0</v>
      </c>
      <c r="R215" s="237">
        <f>Q215*H215</f>
        <v>0</v>
      </c>
      <c r="S215" s="237">
        <v>0</v>
      </c>
      <c r="T215" s="238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9" t="s">
        <v>189</v>
      </c>
      <c r="AT215" s="239" t="s">
        <v>171</v>
      </c>
      <c r="AU215" s="239" t="s">
        <v>84</v>
      </c>
      <c r="AY215" s="18" t="s">
        <v>168</v>
      </c>
      <c r="BE215" s="240">
        <f>IF(N215="základní",J215,0)</f>
        <v>0</v>
      </c>
      <c r="BF215" s="240">
        <f>IF(N215="snížená",J215,0)</f>
        <v>0</v>
      </c>
      <c r="BG215" s="240">
        <f>IF(N215="zákl. přenesená",J215,0)</f>
        <v>0</v>
      </c>
      <c r="BH215" s="240">
        <f>IF(N215="sníž. přenesená",J215,0)</f>
        <v>0</v>
      </c>
      <c r="BI215" s="240">
        <f>IF(N215="nulová",J215,0)</f>
        <v>0</v>
      </c>
      <c r="BJ215" s="18" t="s">
        <v>84</v>
      </c>
      <c r="BK215" s="240">
        <f>ROUND(I215*H215,2)</f>
        <v>0</v>
      </c>
      <c r="BL215" s="18" t="s">
        <v>189</v>
      </c>
      <c r="BM215" s="239" t="s">
        <v>2059</v>
      </c>
    </row>
    <row r="216" spans="1:65" s="2" customFormat="1" ht="24.15" customHeight="1">
      <c r="A216" s="39"/>
      <c r="B216" s="40"/>
      <c r="C216" s="228" t="s">
        <v>1583</v>
      </c>
      <c r="D216" s="228" t="s">
        <v>171</v>
      </c>
      <c r="E216" s="229" t="s">
        <v>5208</v>
      </c>
      <c r="F216" s="230" t="s">
        <v>5209</v>
      </c>
      <c r="G216" s="231" t="s">
        <v>1933</v>
      </c>
      <c r="H216" s="232">
        <v>1</v>
      </c>
      <c r="I216" s="233"/>
      <c r="J216" s="234">
        <f>ROUND(I216*H216,2)</f>
        <v>0</v>
      </c>
      <c r="K216" s="230" t="s">
        <v>5038</v>
      </c>
      <c r="L216" s="45"/>
      <c r="M216" s="235" t="s">
        <v>1</v>
      </c>
      <c r="N216" s="236" t="s">
        <v>42</v>
      </c>
      <c r="O216" s="92"/>
      <c r="P216" s="237">
        <f>O216*H216</f>
        <v>0</v>
      </c>
      <c r="Q216" s="237">
        <v>0</v>
      </c>
      <c r="R216" s="237">
        <f>Q216*H216</f>
        <v>0</v>
      </c>
      <c r="S216" s="237">
        <v>0</v>
      </c>
      <c r="T216" s="238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9" t="s">
        <v>189</v>
      </c>
      <c r="AT216" s="239" t="s">
        <v>171</v>
      </c>
      <c r="AU216" s="239" t="s">
        <v>84</v>
      </c>
      <c r="AY216" s="18" t="s">
        <v>168</v>
      </c>
      <c r="BE216" s="240">
        <f>IF(N216="základní",J216,0)</f>
        <v>0</v>
      </c>
      <c r="BF216" s="240">
        <f>IF(N216="snížená",J216,0)</f>
        <v>0</v>
      </c>
      <c r="BG216" s="240">
        <f>IF(N216="zákl. přenesená",J216,0)</f>
        <v>0</v>
      </c>
      <c r="BH216" s="240">
        <f>IF(N216="sníž. přenesená",J216,0)</f>
        <v>0</v>
      </c>
      <c r="BI216" s="240">
        <f>IF(N216="nulová",J216,0)</f>
        <v>0</v>
      </c>
      <c r="BJ216" s="18" t="s">
        <v>84</v>
      </c>
      <c r="BK216" s="240">
        <f>ROUND(I216*H216,2)</f>
        <v>0</v>
      </c>
      <c r="BL216" s="18" t="s">
        <v>189</v>
      </c>
      <c r="BM216" s="239" t="s">
        <v>2071</v>
      </c>
    </row>
    <row r="217" spans="1:65" s="2" customFormat="1" ht="24.15" customHeight="1">
      <c r="A217" s="39"/>
      <c r="B217" s="40"/>
      <c r="C217" s="228" t="s">
        <v>1588</v>
      </c>
      <c r="D217" s="228" t="s">
        <v>171</v>
      </c>
      <c r="E217" s="229" t="s">
        <v>5210</v>
      </c>
      <c r="F217" s="230" t="s">
        <v>5211</v>
      </c>
      <c r="G217" s="231" t="s">
        <v>1933</v>
      </c>
      <c r="H217" s="232">
        <v>2</v>
      </c>
      <c r="I217" s="233"/>
      <c r="J217" s="234">
        <f>ROUND(I217*H217,2)</f>
        <v>0</v>
      </c>
      <c r="K217" s="230" t="s">
        <v>5038</v>
      </c>
      <c r="L217" s="45"/>
      <c r="M217" s="235" t="s">
        <v>1</v>
      </c>
      <c r="N217" s="236" t="s">
        <v>42</v>
      </c>
      <c r="O217" s="92"/>
      <c r="P217" s="237">
        <f>O217*H217</f>
        <v>0</v>
      </c>
      <c r="Q217" s="237">
        <v>0</v>
      </c>
      <c r="R217" s="237">
        <f>Q217*H217</f>
        <v>0</v>
      </c>
      <c r="S217" s="237">
        <v>0</v>
      </c>
      <c r="T217" s="23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9" t="s">
        <v>189</v>
      </c>
      <c r="AT217" s="239" t="s">
        <v>171</v>
      </c>
      <c r="AU217" s="239" t="s">
        <v>84</v>
      </c>
      <c r="AY217" s="18" t="s">
        <v>168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8" t="s">
        <v>84</v>
      </c>
      <c r="BK217" s="240">
        <f>ROUND(I217*H217,2)</f>
        <v>0</v>
      </c>
      <c r="BL217" s="18" t="s">
        <v>189</v>
      </c>
      <c r="BM217" s="239" t="s">
        <v>2081</v>
      </c>
    </row>
    <row r="218" spans="1:65" s="2" customFormat="1" ht="24.15" customHeight="1">
      <c r="A218" s="39"/>
      <c r="B218" s="40"/>
      <c r="C218" s="228" t="s">
        <v>1594</v>
      </c>
      <c r="D218" s="228" t="s">
        <v>171</v>
      </c>
      <c r="E218" s="229" t="s">
        <v>5212</v>
      </c>
      <c r="F218" s="230" t="s">
        <v>5213</v>
      </c>
      <c r="G218" s="231" t="s">
        <v>1933</v>
      </c>
      <c r="H218" s="232">
        <v>3</v>
      </c>
      <c r="I218" s="233"/>
      <c r="J218" s="234">
        <f>ROUND(I218*H218,2)</f>
        <v>0</v>
      </c>
      <c r="K218" s="230" t="s">
        <v>5038</v>
      </c>
      <c r="L218" s="45"/>
      <c r="M218" s="235" t="s">
        <v>1</v>
      </c>
      <c r="N218" s="236" t="s">
        <v>42</v>
      </c>
      <c r="O218" s="92"/>
      <c r="P218" s="237">
        <f>O218*H218</f>
        <v>0</v>
      </c>
      <c r="Q218" s="237">
        <v>0</v>
      </c>
      <c r="R218" s="237">
        <f>Q218*H218</f>
        <v>0</v>
      </c>
      <c r="S218" s="237">
        <v>0</v>
      </c>
      <c r="T218" s="238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9" t="s">
        <v>189</v>
      </c>
      <c r="AT218" s="239" t="s">
        <v>171</v>
      </c>
      <c r="AU218" s="239" t="s">
        <v>84</v>
      </c>
      <c r="AY218" s="18" t="s">
        <v>168</v>
      </c>
      <c r="BE218" s="240">
        <f>IF(N218="základní",J218,0)</f>
        <v>0</v>
      </c>
      <c r="BF218" s="240">
        <f>IF(N218="snížená",J218,0)</f>
        <v>0</v>
      </c>
      <c r="BG218" s="240">
        <f>IF(N218="zákl. přenesená",J218,0)</f>
        <v>0</v>
      </c>
      <c r="BH218" s="240">
        <f>IF(N218="sníž. přenesená",J218,0)</f>
        <v>0</v>
      </c>
      <c r="BI218" s="240">
        <f>IF(N218="nulová",J218,0)</f>
        <v>0</v>
      </c>
      <c r="BJ218" s="18" t="s">
        <v>84</v>
      </c>
      <c r="BK218" s="240">
        <f>ROUND(I218*H218,2)</f>
        <v>0</v>
      </c>
      <c r="BL218" s="18" t="s">
        <v>189</v>
      </c>
      <c r="BM218" s="239" t="s">
        <v>2092</v>
      </c>
    </row>
    <row r="219" spans="1:65" s="2" customFormat="1" ht="24.15" customHeight="1">
      <c r="A219" s="39"/>
      <c r="B219" s="40"/>
      <c r="C219" s="228" t="s">
        <v>1600</v>
      </c>
      <c r="D219" s="228" t="s">
        <v>171</v>
      </c>
      <c r="E219" s="229" t="s">
        <v>5214</v>
      </c>
      <c r="F219" s="230" t="s">
        <v>5215</v>
      </c>
      <c r="G219" s="231" t="s">
        <v>1933</v>
      </c>
      <c r="H219" s="232">
        <v>1</v>
      </c>
      <c r="I219" s="233"/>
      <c r="J219" s="234">
        <f>ROUND(I219*H219,2)</f>
        <v>0</v>
      </c>
      <c r="K219" s="230" t="s">
        <v>5038</v>
      </c>
      <c r="L219" s="45"/>
      <c r="M219" s="235" t="s">
        <v>1</v>
      </c>
      <c r="N219" s="236" t="s">
        <v>42</v>
      </c>
      <c r="O219" s="92"/>
      <c r="P219" s="237">
        <f>O219*H219</f>
        <v>0</v>
      </c>
      <c r="Q219" s="237">
        <v>0</v>
      </c>
      <c r="R219" s="237">
        <f>Q219*H219</f>
        <v>0</v>
      </c>
      <c r="S219" s="237">
        <v>0</v>
      </c>
      <c r="T219" s="23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9" t="s">
        <v>189</v>
      </c>
      <c r="AT219" s="239" t="s">
        <v>171</v>
      </c>
      <c r="AU219" s="239" t="s">
        <v>84</v>
      </c>
      <c r="AY219" s="18" t="s">
        <v>168</v>
      </c>
      <c r="BE219" s="240">
        <f>IF(N219="základní",J219,0)</f>
        <v>0</v>
      </c>
      <c r="BF219" s="240">
        <f>IF(N219="snížená",J219,0)</f>
        <v>0</v>
      </c>
      <c r="BG219" s="240">
        <f>IF(N219="zákl. přenesená",J219,0)</f>
        <v>0</v>
      </c>
      <c r="BH219" s="240">
        <f>IF(N219="sníž. přenesená",J219,0)</f>
        <v>0</v>
      </c>
      <c r="BI219" s="240">
        <f>IF(N219="nulová",J219,0)</f>
        <v>0</v>
      </c>
      <c r="BJ219" s="18" t="s">
        <v>84</v>
      </c>
      <c r="BK219" s="240">
        <f>ROUND(I219*H219,2)</f>
        <v>0</v>
      </c>
      <c r="BL219" s="18" t="s">
        <v>189</v>
      </c>
      <c r="BM219" s="239" t="s">
        <v>2101</v>
      </c>
    </row>
    <row r="220" spans="1:65" s="2" customFormat="1" ht="24.15" customHeight="1">
      <c r="A220" s="39"/>
      <c r="B220" s="40"/>
      <c r="C220" s="228" t="s">
        <v>1606</v>
      </c>
      <c r="D220" s="228" t="s">
        <v>171</v>
      </c>
      <c r="E220" s="229" t="s">
        <v>5216</v>
      </c>
      <c r="F220" s="230" t="s">
        <v>5217</v>
      </c>
      <c r="G220" s="231" t="s">
        <v>1933</v>
      </c>
      <c r="H220" s="232">
        <v>7</v>
      </c>
      <c r="I220" s="233"/>
      <c r="J220" s="234">
        <f>ROUND(I220*H220,2)</f>
        <v>0</v>
      </c>
      <c r="K220" s="230" t="s">
        <v>5038</v>
      </c>
      <c r="L220" s="45"/>
      <c r="M220" s="235" t="s">
        <v>1</v>
      </c>
      <c r="N220" s="236" t="s">
        <v>42</v>
      </c>
      <c r="O220" s="92"/>
      <c r="P220" s="237">
        <f>O220*H220</f>
        <v>0</v>
      </c>
      <c r="Q220" s="237">
        <v>0</v>
      </c>
      <c r="R220" s="237">
        <f>Q220*H220</f>
        <v>0</v>
      </c>
      <c r="S220" s="237">
        <v>0</v>
      </c>
      <c r="T220" s="238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9" t="s">
        <v>189</v>
      </c>
      <c r="AT220" s="239" t="s">
        <v>171</v>
      </c>
      <c r="AU220" s="239" t="s">
        <v>84</v>
      </c>
      <c r="AY220" s="18" t="s">
        <v>168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8" t="s">
        <v>84</v>
      </c>
      <c r="BK220" s="240">
        <f>ROUND(I220*H220,2)</f>
        <v>0</v>
      </c>
      <c r="BL220" s="18" t="s">
        <v>189</v>
      </c>
      <c r="BM220" s="239" t="s">
        <v>2112</v>
      </c>
    </row>
    <row r="221" spans="1:65" s="2" customFormat="1" ht="24.15" customHeight="1">
      <c r="A221" s="39"/>
      <c r="B221" s="40"/>
      <c r="C221" s="228" t="s">
        <v>1611</v>
      </c>
      <c r="D221" s="228" t="s">
        <v>171</v>
      </c>
      <c r="E221" s="229" t="s">
        <v>5218</v>
      </c>
      <c r="F221" s="230" t="s">
        <v>5219</v>
      </c>
      <c r="G221" s="231" t="s">
        <v>1933</v>
      </c>
      <c r="H221" s="232">
        <v>13</v>
      </c>
      <c r="I221" s="233"/>
      <c r="J221" s="234">
        <f>ROUND(I221*H221,2)</f>
        <v>0</v>
      </c>
      <c r="K221" s="230" t="s">
        <v>5038</v>
      </c>
      <c r="L221" s="45"/>
      <c r="M221" s="235" t="s">
        <v>1</v>
      </c>
      <c r="N221" s="236" t="s">
        <v>42</v>
      </c>
      <c r="O221" s="92"/>
      <c r="P221" s="237">
        <f>O221*H221</f>
        <v>0</v>
      </c>
      <c r="Q221" s="237">
        <v>0</v>
      </c>
      <c r="R221" s="237">
        <f>Q221*H221</f>
        <v>0</v>
      </c>
      <c r="S221" s="237">
        <v>0</v>
      </c>
      <c r="T221" s="238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9" t="s">
        <v>189</v>
      </c>
      <c r="AT221" s="239" t="s">
        <v>171</v>
      </c>
      <c r="AU221" s="239" t="s">
        <v>84</v>
      </c>
      <c r="AY221" s="18" t="s">
        <v>168</v>
      </c>
      <c r="BE221" s="240">
        <f>IF(N221="základní",J221,0)</f>
        <v>0</v>
      </c>
      <c r="BF221" s="240">
        <f>IF(N221="snížená",J221,0)</f>
        <v>0</v>
      </c>
      <c r="BG221" s="240">
        <f>IF(N221="zákl. přenesená",J221,0)</f>
        <v>0</v>
      </c>
      <c r="BH221" s="240">
        <f>IF(N221="sníž. přenesená",J221,0)</f>
        <v>0</v>
      </c>
      <c r="BI221" s="240">
        <f>IF(N221="nulová",J221,0)</f>
        <v>0</v>
      </c>
      <c r="BJ221" s="18" t="s">
        <v>84</v>
      </c>
      <c r="BK221" s="240">
        <f>ROUND(I221*H221,2)</f>
        <v>0</v>
      </c>
      <c r="BL221" s="18" t="s">
        <v>189</v>
      </c>
      <c r="BM221" s="239" t="s">
        <v>2121</v>
      </c>
    </row>
    <row r="222" spans="1:65" s="2" customFormat="1" ht="37.8" customHeight="1">
      <c r="A222" s="39"/>
      <c r="B222" s="40"/>
      <c r="C222" s="228" t="s">
        <v>1616</v>
      </c>
      <c r="D222" s="228" t="s">
        <v>171</v>
      </c>
      <c r="E222" s="229" t="s">
        <v>5220</v>
      </c>
      <c r="F222" s="230" t="s">
        <v>5221</v>
      </c>
      <c r="G222" s="231" t="s">
        <v>1933</v>
      </c>
      <c r="H222" s="232">
        <v>21</v>
      </c>
      <c r="I222" s="233"/>
      <c r="J222" s="234">
        <f>ROUND(I222*H222,2)</f>
        <v>0</v>
      </c>
      <c r="K222" s="230" t="s">
        <v>5038</v>
      </c>
      <c r="L222" s="45"/>
      <c r="M222" s="235" t="s">
        <v>1</v>
      </c>
      <c r="N222" s="236" t="s">
        <v>42</v>
      </c>
      <c r="O222" s="92"/>
      <c r="P222" s="237">
        <f>O222*H222</f>
        <v>0</v>
      </c>
      <c r="Q222" s="237">
        <v>0</v>
      </c>
      <c r="R222" s="237">
        <f>Q222*H222</f>
        <v>0</v>
      </c>
      <c r="S222" s="237">
        <v>0</v>
      </c>
      <c r="T222" s="238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9" t="s">
        <v>189</v>
      </c>
      <c r="AT222" s="239" t="s">
        <v>171</v>
      </c>
      <c r="AU222" s="239" t="s">
        <v>84</v>
      </c>
      <c r="AY222" s="18" t="s">
        <v>168</v>
      </c>
      <c r="BE222" s="240">
        <f>IF(N222="základní",J222,0)</f>
        <v>0</v>
      </c>
      <c r="BF222" s="240">
        <f>IF(N222="snížená",J222,0)</f>
        <v>0</v>
      </c>
      <c r="BG222" s="240">
        <f>IF(N222="zákl. přenesená",J222,0)</f>
        <v>0</v>
      </c>
      <c r="BH222" s="240">
        <f>IF(N222="sníž. přenesená",J222,0)</f>
        <v>0</v>
      </c>
      <c r="BI222" s="240">
        <f>IF(N222="nulová",J222,0)</f>
        <v>0</v>
      </c>
      <c r="BJ222" s="18" t="s">
        <v>84</v>
      </c>
      <c r="BK222" s="240">
        <f>ROUND(I222*H222,2)</f>
        <v>0</v>
      </c>
      <c r="BL222" s="18" t="s">
        <v>189</v>
      </c>
      <c r="BM222" s="239" t="s">
        <v>2133</v>
      </c>
    </row>
    <row r="223" spans="1:65" s="2" customFormat="1" ht="37.8" customHeight="1">
      <c r="A223" s="39"/>
      <c r="B223" s="40"/>
      <c r="C223" s="228" t="s">
        <v>1620</v>
      </c>
      <c r="D223" s="228" t="s">
        <v>171</v>
      </c>
      <c r="E223" s="229" t="s">
        <v>5222</v>
      </c>
      <c r="F223" s="230" t="s">
        <v>5223</v>
      </c>
      <c r="G223" s="231" t="s">
        <v>1933</v>
      </c>
      <c r="H223" s="232">
        <v>1</v>
      </c>
      <c r="I223" s="233"/>
      <c r="J223" s="234">
        <f>ROUND(I223*H223,2)</f>
        <v>0</v>
      </c>
      <c r="K223" s="230" t="s">
        <v>5038</v>
      </c>
      <c r="L223" s="45"/>
      <c r="M223" s="235" t="s">
        <v>1</v>
      </c>
      <c r="N223" s="236" t="s">
        <v>42</v>
      </c>
      <c r="O223" s="92"/>
      <c r="P223" s="237">
        <f>O223*H223</f>
        <v>0</v>
      </c>
      <c r="Q223" s="237">
        <v>0</v>
      </c>
      <c r="R223" s="237">
        <f>Q223*H223</f>
        <v>0</v>
      </c>
      <c r="S223" s="237">
        <v>0</v>
      </c>
      <c r="T223" s="23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9" t="s">
        <v>189</v>
      </c>
      <c r="AT223" s="239" t="s">
        <v>171</v>
      </c>
      <c r="AU223" s="239" t="s">
        <v>84</v>
      </c>
      <c r="AY223" s="18" t="s">
        <v>168</v>
      </c>
      <c r="BE223" s="240">
        <f>IF(N223="základní",J223,0)</f>
        <v>0</v>
      </c>
      <c r="BF223" s="240">
        <f>IF(N223="snížená",J223,0)</f>
        <v>0</v>
      </c>
      <c r="BG223" s="240">
        <f>IF(N223="zákl. přenesená",J223,0)</f>
        <v>0</v>
      </c>
      <c r="BH223" s="240">
        <f>IF(N223="sníž. přenesená",J223,0)</f>
        <v>0</v>
      </c>
      <c r="BI223" s="240">
        <f>IF(N223="nulová",J223,0)</f>
        <v>0</v>
      </c>
      <c r="BJ223" s="18" t="s">
        <v>84</v>
      </c>
      <c r="BK223" s="240">
        <f>ROUND(I223*H223,2)</f>
        <v>0</v>
      </c>
      <c r="BL223" s="18" t="s">
        <v>189</v>
      </c>
      <c r="BM223" s="239" t="s">
        <v>2148</v>
      </c>
    </row>
    <row r="224" spans="1:65" s="2" customFormat="1" ht="33" customHeight="1">
      <c r="A224" s="39"/>
      <c r="B224" s="40"/>
      <c r="C224" s="228" t="s">
        <v>1625</v>
      </c>
      <c r="D224" s="228" t="s">
        <v>171</v>
      </c>
      <c r="E224" s="229" t="s">
        <v>5224</v>
      </c>
      <c r="F224" s="230" t="s">
        <v>5225</v>
      </c>
      <c r="G224" s="231" t="s">
        <v>1933</v>
      </c>
      <c r="H224" s="232">
        <v>1</v>
      </c>
      <c r="I224" s="233"/>
      <c r="J224" s="234">
        <f>ROUND(I224*H224,2)</f>
        <v>0</v>
      </c>
      <c r="K224" s="230" t="s">
        <v>5038</v>
      </c>
      <c r="L224" s="45"/>
      <c r="M224" s="235" t="s">
        <v>1</v>
      </c>
      <c r="N224" s="236" t="s">
        <v>42</v>
      </c>
      <c r="O224" s="92"/>
      <c r="P224" s="237">
        <f>O224*H224</f>
        <v>0</v>
      </c>
      <c r="Q224" s="237">
        <v>0</v>
      </c>
      <c r="R224" s="237">
        <f>Q224*H224</f>
        <v>0</v>
      </c>
      <c r="S224" s="237">
        <v>0</v>
      </c>
      <c r="T224" s="238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9" t="s">
        <v>189</v>
      </c>
      <c r="AT224" s="239" t="s">
        <v>171</v>
      </c>
      <c r="AU224" s="239" t="s">
        <v>84</v>
      </c>
      <c r="AY224" s="18" t="s">
        <v>168</v>
      </c>
      <c r="BE224" s="240">
        <f>IF(N224="základní",J224,0)</f>
        <v>0</v>
      </c>
      <c r="BF224" s="240">
        <f>IF(N224="snížená",J224,0)</f>
        <v>0</v>
      </c>
      <c r="BG224" s="240">
        <f>IF(N224="zákl. přenesená",J224,0)</f>
        <v>0</v>
      </c>
      <c r="BH224" s="240">
        <f>IF(N224="sníž. přenesená",J224,0)</f>
        <v>0</v>
      </c>
      <c r="BI224" s="240">
        <f>IF(N224="nulová",J224,0)</f>
        <v>0</v>
      </c>
      <c r="BJ224" s="18" t="s">
        <v>84</v>
      </c>
      <c r="BK224" s="240">
        <f>ROUND(I224*H224,2)</f>
        <v>0</v>
      </c>
      <c r="BL224" s="18" t="s">
        <v>189</v>
      </c>
      <c r="BM224" s="239" t="s">
        <v>2156</v>
      </c>
    </row>
    <row r="225" spans="1:65" s="2" customFormat="1" ht="33" customHeight="1">
      <c r="A225" s="39"/>
      <c r="B225" s="40"/>
      <c r="C225" s="228" t="s">
        <v>1630</v>
      </c>
      <c r="D225" s="228" t="s">
        <v>171</v>
      </c>
      <c r="E225" s="229" t="s">
        <v>5226</v>
      </c>
      <c r="F225" s="230" t="s">
        <v>5227</v>
      </c>
      <c r="G225" s="231" t="s">
        <v>1933</v>
      </c>
      <c r="H225" s="232">
        <v>6</v>
      </c>
      <c r="I225" s="233"/>
      <c r="J225" s="234">
        <f>ROUND(I225*H225,2)</f>
        <v>0</v>
      </c>
      <c r="K225" s="230" t="s">
        <v>5038</v>
      </c>
      <c r="L225" s="45"/>
      <c r="M225" s="235" t="s">
        <v>1</v>
      </c>
      <c r="N225" s="236" t="s">
        <v>42</v>
      </c>
      <c r="O225" s="92"/>
      <c r="P225" s="237">
        <f>O225*H225</f>
        <v>0</v>
      </c>
      <c r="Q225" s="237">
        <v>0</v>
      </c>
      <c r="R225" s="237">
        <f>Q225*H225</f>
        <v>0</v>
      </c>
      <c r="S225" s="237">
        <v>0</v>
      </c>
      <c r="T225" s="238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9" t="s">
        <v>189</v>
      </c>
      <c r="AT225" s="239" t="s">
        <v>171</v>
      </c>
      <c r="AU225" s="239" t="s">
        <v>84</v>
      </c>
      <c r="AY225" s="18" t="s">
        <v>168</v>
      </c>
      <c r="BE225" s="240">
        <f>IF(N225="základní",J225,0)</f>
        <v>0</v>
      </c>
      <c r="BF225" s="240">
        <f>IF(N225="snížená",J225,0)</f>
        <v>0</v>
      </c>
      <c r="BG225" s="240">
        <f>IF(N225="zákl. přenesená",J225,0)</f>
        <v>0</v>
      </c>
      <c r="BH225" s="240">
        <f>IF(N225="sníž. přenesená",J225,0)</f>
        <v>0</v>
      </c>
      <c r="BI225" s="240">
        <f>IF(N225="nulová",J225,0)</f>
        <v>0</v>
      </c>
      <c r="BJ225" s="18" t="s">
        <v>84</v>
      </c>
      <c r="BK225" s="240">
        <f>ROUND(I225*H225,2)</f>
        <v>0</v>
      </c>
      <c r="BL225" s="18" t="s">
        <v>189</v>
      </c>
      <c r="BM225" s="239" t="s">
        <v>2166</v>
      </c>
    </row>
    <row r="226" spans="1:65" s="2" customFormat="1" ht="24.15" customHeight="1">
      <c r="A226" s="39"/>
      <c r="B226" s="40"/>
      <c r="C226" s="228" t="s">
        <v>1635</v>
      </c>
      <c r="D226" s="228" t="s">
        <v>171</v>
      </c>
      <c r="E226" s="229" t="s">
        <v>5228</v>
      </c>
      <c r="F226" s="230" t="s">
        <v>5229</v>
      </c>
      <c r="G226" s="231" t="s">
        <v>1933</v>
      </c>
      <c r="H226" s="232">
        <v>6</v>
      </c>
      <c r="I226" s="233"/>
      <c r="J226" s="234">
        <f>ROUND(I226*H226,2)</f>
        <v>0</v>
      </c>
      <c r="K226" s="230" t="s">
        <v>5038</v>
      </c>
      <c r="L226" s="45"/>
      <c r="M226" s="235" t="s">
        <v>1</v>
      </c>
      <c r="N226" s="236" t="s">
        <v>42</v>
      </c>
      <c r="O226" s="92"/>
      <c r="P226" s="237">
        <f>O226*H226</f>
        <v>0</v>
      </c>
      <c r="Q226" s="237">
        <v>0</v>
      </c>
      <c r="R226" s="237">
        <f>Q226*H226</f>
        <v>0</v>
      </c>
      <c r="S226" s="237">
        <v>0</v>
      </c>
      <c r="T226" s="238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9" t="s">
        <v>189</v>
      </c>
      <c r="AT226" s="239" t="s">
        <v>171</v>
      </c>
      <c r="AU226" s="239" t="s">
        <v>84</v>
      </c>
      <c r="AY226" s="18" t="s">
        <v>168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8" t="s">
        <v>84</v>
      </c>
      <c r="BK226" s="240">
        <f>ROUND(I226*H226,2)</f>
        <v>0</v>
      </c>
      <c r="BL226" s="18" t="s">
        <v>189</v>
      </c>
      <c r="BM226" s="239" t="s">
        <v>2178</v>
      </c>
    </row>
    <row r="227" spans="1:65" s="2" customFormat="1" ht="24.15" customHeight="1">
      <c r="A227" s="39"/>
      <c r="B227" s="40"/>
      <c r="C227" s="228" t="s">
        <v>1641</v>
      </c>
      <c r="D227" s="228" t="s">
        <v>171</v>
      </c>
      <c r="E227" s="229" t="s">
        <v>5230</v>
      </c>
      <c r="F227" s="230" t="s">
        <v>5231</v>
      </c>
      <c r="G227" s="231" t="s">
        <v>1933</v>
      </c>
      <c r="H227" s="232">
        <v>4</v>
      </c>
      <c r="I227" s="233"/>
      <c r="J227" s="234">
        <f>ROUND(I227*H227,2)</f>
        <v>0</v>
      </c>
      <c r="K227" s="230" t="s">
        <v>5232</v>
      </c>
      <c r="L227" s="45"/>
      <c r="M227" s="235" t="s">
        <v>1</v>
      </c>
      <c r="N227" s="236" t="s">
        <v>42</v>
      </c>
      <c r="O227" s="92"/>
      <c r="P227" s="237">
        <f>O227*H227</f>
        <v>0</v>
      </c>
      <c r="Q227" s="237">
        <v>0</v>
      </c>
      <c r="R227" s="237">
        <f>Q227*H227</f>
        <v>0</v>
      </c>
      <c r="S227" s="237">
        <v>0</v>
      </c>
      <c r="T227" s="238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9" t="s">
        <v>189</v>
      </c>
      <c r="AT227" s="239" t="s">
        <v>171</v>
      </c>
      <c r="AU227" s="239" t="s">
        <v>84</v>
      </c>
      <c r="AY227" s="18" t="s">
        <v>168</v>
      </c>
      <c r="BE227" s="240">
        <f>IF(N227="základní",J227,0)</f>
        <v>0</v>
      </c>
      <c r="BF227" s="240">
        <f>IF(N227="snížená",J227,0)</f>
        <v>0</v>
      </c>
      <c r="BG227" s="240">
        <f>IF(N227="zákl. přenesená",J227,0)</f>
        <v>0</v>
      </c>
      <c r="BH227" s="240">
        <f>IF(N227="sníž. přenesená",J227,0)</f>
        <v>0</v>
      </c>
      <c r="BI227" s="240">
        <f>IF(N227="nulová",J227,0)</f>
        <v>0</v>
      </c>
      <c r="BJ227" s="18" t="s">
        <v>84</v>
      </c>
      <c r="BK227" s="240">
        <f>ROUND(I227*H227,2)</f>
        <v>0</v>
      </c>
      <c r="BL227" s="18" t="s">
        <v>189</v>
      </c>
      <c r="BM227" s="239" t="s">
        <v>2189</v>
      </c>
    </row>
    <row r="228" spans="1:65" s="2" customFormat="1" ht="24.15" customHeight="1">
      <c r="A228" s="39"/>
      <c r="B228" s="40"/>
      <c r="C228" s="228" t="s">
        <v>1646</v>
      </c>
      <c r="D228" s="228" t="s">
        <v>171</v>
      </c>
      <c r="E228" s="229" t="s">
        <v>5233</v>
      </c>
      <c r="F228" s="230" t="s">
        <v>5234</v>
      </c>
      <c r="G228" s="231" t="s">
        <v>1933</v>
      </c>
      <c r="H228" s="232">
        <v>2</v>
      </c>
      <c r="I228" s="233"/>
      <c r="J228" s="234">
        <f>ROUND(I228*H228,2)</f>
        <v>0</v>
      </c>
      <c r="K228" s="230" t="s">
        <v>5038</v>
      </c>
      <c r="L228" s="45"/>
      <c r="M228" s="235" t="s">
        <v>1</v>
      </c>
      <c r="N228" s="236" t="s">
        <v>42</v>
      </c>
      <c r="O228" s="92"/>
      <c r="P228" s="237">
        <f>O228*H228</f>
        <v>0</v>
      </c>
      <c r="Q228" s="237">
        <v>0</v>
      </c>
      <c r="R228" s="237">
        <f>Q228*H228</f>
        <v>0</v>
      </c>
      <c r="S228" s="237">
        <v>0</v>
      </c>
      <c r="T228" s="23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9" t="s">
        <v>189</v>
      </c>
      <c r="AT228" s="239" t="s">
        <v>171</v>
      </c>
      <c r="AU228" s="239" t="s">
        <v>84</v>
      </c>
      <c r="AY228" s="18" t="s">
        <v>168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8" t="s">
        <v>84</v>
      </c>
      <c r="BK228" s="240">
        <f>ROUND(I228*H228,2)</f>
        <v>0</v>
      </c>
      <c r="BL228" s="18" t="s">
        <v>189</v>
      </c>
      <c r="BM228" s="239" t="s">
        <v>2199</v>
      </c>
    </row>
    <row r="229" spans="1:65" s="2" customFormat="1" ht="37.8" customHeight="1">
      <c r="A229" s="39"/>
      <c r="B229" s="40"/>
      <c r="C229" s="228" t="s">
        <v>1652</v>
      </c>
      <c r="D229" s="228" t="s">
        <v>171</v>
      </c>
      <c r="E229" s="229" t="s">
        <v>5235</v>
      </c>
      <c r="F229" s="230" t="s">
        <v>5236</v>
      </c>
      <c r="G229" s="231" t="s">
        <v>1933</v>
      </c>
      <c r="H229" s="232">
        <v>23</v>
      </c>
      <c r="I229" s="233"/>
      <c r="J229" s="234">
        <f>ROUND(I229*H229,2)</f>
        <v>0</v>
      </c>
      <c r="K229" s="230" t="s">
        <v>5038</v>
      </c>
      <c r="L229" s="45"/>
      <c r="M229" s="235" t="s">
        <v>1</v>
      </c>
      <c r="N229" s="236" t="s">
        <v>42</v>
      </c>
      <c r="O229" s="92"/>
      <c r="P229" s="237">
        <f>O229*H229</f>
        <v>0</v>
      </c>
      <c r="Q229" s="237">
        <v>0</v>
      </c>
      <c r="R229" s="237">
        <f>Q229*H229</f>
        <v>0</v>
      </c>
      <c r="S229" s="237">
        <v>0</v>
      </c>
      <c r="T229" s="238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9" t="s">
        <v>189</v>
      </c>
      <c r="AT229" s="239" t="s">
        <v>171</v>
      </c>
      <c r="AU229" s="239" t="s">
        <v>84</v>
      </c>
      <c r="AY229" s="18" t="s">
        <v>168</v>
      </c>
      <c r="BE229" s="240">
        <f>IF(N229="základní",J229,0)</f>
        <v>0</v>
      </c>
      <c r="BF229" s="240">
        <f>IF(N229="snížená",J229,0)</f>
        <v>0</v>
      </c>
      <c r="BG229" s="240">
        <f>IF(N229="zákl. přenesená",J229,0)</f>
        <v>0</v>
      </c>
      <c r="BH229" s="240">
        <f>IF(N229="sníž. přenesená",J229,0)</f>
        <v>0</v>
      </c>
      <c r="BI229" s="240">
        <f>IF(N229="nulová",J229,0)</f>
        <v>0</v>
      </c>
      <c r="BJ229" s="18" t="s">
        <v>84</v>
      </c>
      <c r="BK229" s="240">
        <f>ROUND(I229*H229,2)</f>
        <v>0</v>
      </c>
      <c r="BL229" s="18" t="s">
        <v>189</v>
      </c>
      <c r="BM229" s="239" t="s">
        <v>2209</v>
      </c>
    </row>
    <row r="230" spans="1:65" s="2" customFormat="1" ht="24.15" customHeight="1">
      <c r="A230" s="39"/>
      <c r="B230" s="40"/>
      <c r="C230" s="228" t="s">
        <v>1657</v>
      </c>
      <c r="D230" s="228" t="s">
        <v>171</v>
      </c>
      <c r="E230" s="229" t="s">
        <v>5237</v>
      </c>
      <c r="F230" s="230" t="s">
        <v>5238</v>
      </c>
      <c r="G230" s="231" t="s">
        <v>1933</v>
      </c>
      <c r="H230" s="232">
        <v>4</v>
      </c>
      <c r="I230" s="233"/>
      <c r="J230" s="234">
        <f>ROUND(I230*H230,2)</f>
        <v>0</v>
      </c>
      <c r="K230" s="230" t="s">
        <v>5038</v>
      </c>
      <c r="L230" s="45"/>
      <c r="M230" s="235" t="s">
        <v>1</v>
      </c>
      <c r="N230" s="236" t="s">
        <v>42</v>
      </c>
      <c r="O230" s="92"/>
      <c r="P230" s="237">
        <f>O230*H230</f>
        <v>0</v>
      </c>
      <c r="Q230" s="237">
        <v>0</v>
      </c>
      <c r="R230" s="237">
        <f>Q230*H230</f>
        <v>0</v>
      </c>
      <c r="S230" s="237">
        <v>0</v>
      </c>
      <c r="T230" s="23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9" t="s">
        <v>189</v>
      </c>
      <c r="AT230" s="239" t="s">
        <v>171</v>
      </c>
      <c r="AU230" s="239" t="s">
        <v>84</v>
      </c>
      <c r="AY230" s="18" t="s">
        <v>168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8" t="s">
        <v>84</v>
      </c>
      <c r="BK230" s="240">
        <f>ROUND(I230*H230,2)</f>
        <v>0</v>
      </c>
      <c r="BL230" s="18" t="s">
        <v>189</v>
      </c>
      <c r="BM230" s="239" t="s">
        <v>2218</v>
      </c>
    </row>
    <row r="231" spans="1:65" s="2" customFormat="1" ht="24.15" customHeight="1">
      <c r="A231" s="39"/>
      <c r="B231" s="40"/>
      <c r="C231" s="228" t="s">
        <v>1661</v>
      </c>
      <c r="D231" s="228" t="s">
        <v>171</v>
      </c>
      <c r="E231" s="229" t="s">
        <v>5239</v>
      </c>
      <c r="F231" s="230" t="s">
        <v>5240</v>
      </c>
      <c r="G231" s="231" t="s">
        <v>1933</v>
      </c>
      <c r="H231" s="232">
        <v>3</v>
      </c>
      <c r="I231" s="233"/>
      <c r="J231" s="234">
        <f>ROUND(I231*H231,2)</f>
        <v>0</v>
      </c>
      <c r="K231" s="230" t="s">
        <v>5038</v>
      </c>
      <c r="L231" s="45"/>
      <c r="M231" s="235" t="s">
        <v>1</v>
      </c>
      <c r="N231" s="236" t="s">
        <v>42</v>
      </c>
      <c r="O231" s="92"/>
      <c r="P231" s="237">
        <f>O231*H231</f>
        <v>0</v>
      </c>
      <c r="Q231" s="237">
        <v>0</v>
      </c>
      <c r="R231" s="237">
        <f>Q231*H231</f>
        <v>0</v>
      </c>
      <c r="S231" s="237">
        <v>0</v>
      </c>
      <c r="T231" s="238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9" t="s">
        <v>189</v>
      </c>
      <c r="AT231" s="239" t="s">
        <v>171</v>
      </c>
      <c r="AU231" s="239" t="s">
        <v>84</v>
      </c>
      <c r="AY231" s="18" t="s">
        <v>168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8" t="s">
        <v>84</v>
      </c>
      <c r="BK231" s="240">
        <f>ROUND(I231*H231,2)</f>
        <v>0</v>
      </c>
      <c r="BL231" s="18" t="s">
        <v>189</v>
      </c>
      <c r="BM231" s="239" t="s">
        <v>2228</v>
      </c>
    </row>
    <row r="232" spans="1:65" s="2" customFormat="1" ht="37.8" customHeight="1">
      <c r="A232" s="39"/>
      <c r="B232" s="40"/>
      <c r="C232" s="228" t="s">
        <v>1666</v>
      </c>
      <c r="D232" s="228" t="s">
        <v>171</v>
      </c>
      <c r="E232" s="229" t="s">
        <v>5241</v>
      </c>
      <c r="F232" s="230" t="s">
        <v>5242</v>
      </c>
      <c r="G232" s="231" t="s">
        <v>1933</v>
      </c>
      <c r="H232" s="232">
        <v>2</v>
      </c>
      <c r="I232" s="233"/>
      <c r="J232" s="234">
        <f>ROUND(I232*H232,2)</f>
        <v>0</v>
      </c>
      <c r="K232" s="230" t="s">
        <v>5038</v>
      </c>
      <c r="L232" s="45"/>
      <c r="M232" s="235" t="s">
        <v>1</v>
      </c>
      <c r="N232" s="236" t="s">
        <v>42</v>
      </c>
      <c r="O232" s="92"/>
      <c r="P232" s="237">
        <f>O232*H232</f>
        <v>0</v>
      </c>
      <c r="Q232" s="237">
        <v>0</v>
      </c>
      <c r="R232" s="237">
        <f>Q232*H232</f>
        <v>0</v>
      </c>
      <c r="S232" s="237">
        <v>0</v>
      </c>
      <c r="T232" s="23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9" t="s">
        <v>189</v>
      </c>
      <c r="AT232" s="239" t="s">
        <v>171</v>
      </c>
      <c r="AU232" s="239" t="s">
        <v>84</v>
      </c>
      <c r="AY232" s="18" t="s">
        <v>168</v>
      </c>
      <c r="BE232" s="240">
        <f>IF(N232="základní",J232,0)</f>
        <v>0</v>
      </c>
      <c r="BF232" s="240">
        <f>IF(N232="snížená",J232,0)</f>
        <v>0</v>
      </c>
      <c r="BG232" s="240">
        <f>IF(N232="zákl. přenesená",J232,0)</f>
        <v>0</v>
      </c>
      <c r="BH232" s="240">
        <f>IF(N232="sníž. přenesená",J232,0)</f>
        <v>0</v>
      </c>
      <c r="BI232" s="240">
        <f>IF(N232="nulová",J232,0)</f>
        <v>0</v>
      </c>
      <c r="BJ232" s="18" t="s">
        <v>84</v>
      </c>
      <c r="BK232" s="240">
        <f>ROUND(I232*H232,2)</f>
        <v>0</v>
      </c>
      <c r="BL232" s="18" t="s">
        <v>189</v>
      </c>
      <c r="BM232" s="239" t="s">
        <v>2237</v>
      </c>
    </row>
    <row r="233" spans="1:65" s="2" customFormat="1" ht="16.5" customHeight="1">
      <c r="A233" s="39"/>
      <c r="B233" s="40"/>
      <c r="C233" s="228" t="s">
        <v>1679</v>
      </c>
      <c r="D233" s="228" t="s">
        <v>171</v>
      </c>
      <c r="E233" s="229" t="s">
        <v>5243</v>
      </c>
      <c r="F233" s="230" t="s">
        <v>5244</v>
      </c>
      <c r="G233" s="231" t="s">
        <v>1933</v>
      </c>
      <c r="H233" s="232">
        <v>1</v>
      </c>
      <c r="I233" s="233"/>
      <c r="J233" s="234">
        <f>ROUND(I233*H233,2)</f>
        <v>0</v>
      </c>
      <c r="K233" s="230" t="s">
        <v>5038</v>
      </c>
      <c r="L233" s="45"/>
      <c r="M233" s="235" t="s">
        <v>1</v>
      </c>
      <c r="N233" s="236" t="s">
        <v>42</v>
      </c>
      <c r="O233" s="92"/>
      <c r="P233" s="237">
        <f>O233*H233</f>
        <v>0</v>
      </c>
      <c r="Q233" s="237">
        <v>0</v>
      </c>
      <c r="R233" s="237">
        <f>Q233*H233</f>
        <v>0</v>
      </c>
      <c r="S233" s="237">
        <v>0</v>
      </c>
      <c r="T233" s="238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9" t="s">
        <v>189</v>
      </c>
      <c r="AT233" s="239" t="s">
        <v>171</v>
      </c>
      <c r="AU233" s="239" t="s">
        <v>84</v>
      </c>
      <c r="AY233" s="18" t="s">
        <v>168</v>
      </c>
      <c r="BE233" s="240">
        <f>IF(N233="základní",J233,0)</f>
        <v>0</v>
      </c>
      <c r="BF233" s="240">
        <f>IF(N233="snížená",J233,0)</f>
        <v>0</v>
      </c>
      <c r="BG233" s="240">
        <f>IF(N233="zákl. přenesená",J233,0)</f>
        <v>0</v>
      </c>
      <c r="BH233" s="240">
        <f>IF(N233="sníž. přenesená",J233,0)</f>
        <v>0</v>
      </c>
      <c r="BI233" s="240">
        <f>IF(N233="nulová",J233,0)</f>
        <v>0</v>
      </c>
      <c r="BJ233" s="18" t="s">
        <v>84</v>
      </c>
      <c r="BK233" s="240">
        <f>ROUND(I233*H233,2)</f>
        <v>0</v>
      </c>
      <c r="BL233" s="18" t="s">
        <v>189</v>
      </c>
      <c r="BM233" s="239" t="s">
        <v>2246</v>
      </c>
    </row>
    <row r="234" spans="1:65" s="2" customFormat="1" ht="24.15" customHeight="1">
      <c r="A234" s="39"/>
      <c r="B234" s="40"/>
      <c r="C234" s="228" t="s">
        <v>1685</v>
      </c>
      <c r="D234" s="228" t="s">
        <v>171</v>
      </c>
      <c r="E234" s="229" t="s">
        <v>5245</v>
      </c>
      <c r="F234" s="230" t="s">
        <v>5246</v>
      </c>
      <c r="G234" s="231" t="s">
        <v>1933</v>
      </c>
      <c r="H234" s="232">
        <v>2</v>
      </c>
      <c r="I234" s="233"/>
      <c r="J234" s="234">
        <f>ROUND(I234*H234,2)</f>
        <v>0</v>
      </c>
      <c r="K234" s="230" t="s">
        <v>5038</v>
      </c>
      <c r="L234" s="45"/>
      <c r="M234" s="235" t="s">
        <v>1</v>
      </c>
      <c r="N234" s="236" t="s">
        <v>42</v>
      </c>
      <c r="O234" s="92"/>
      <c r="P234" s="237">
        <f>O234*H234</f>
        <v>0</v>
      </c>
      <c r="Q234" s="237">
        <v>0</v>
      </c>
      <c r="R234" s="237">
        <f>Q234*H234</f>
        <v>0</v>
      </c>
      <c r="S234" s="237">
        <v>0</v>
      </c>
      <c r="T234" s="238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9" t="s">
        <v>189</v>
      </c>
      <c r="AT234" s="239" t="s">
        <v>171</v>
      </c>
      <c r="AU234" s="239" t="s">
        <v>84</v>
      </c>
      <c r="AY234" s="18" t="s">
        <v>168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8" t="s">
        <v>84</v>
      </c>
      <c r="BK234" s="240">
        <f>ROUND(I234*H234,2)</f>
        <v>0</v>
      </c>
      <c r="BL234" s="18" t="s">
        <v>189</v>
      </c>
      <c r="BM234" s="239" t="s">
        <v>2255</v>
      </c>
    </row>
    <row r="235" spans="1:65" s="2" customFormat="1" ht="24.15" customHeight="1">
      <c r="A235" s="39"/>
      <c r="B235" s="40"/>
      <c r="C235" s="228" t="s">
        <v>1690</v>
      </c>
      <c r="D235" s="228" t="s">
        <v>171</v>
      </c>
      <c r="E235" s="229" t="s">
        <v>5247</v>
      </c>
      <c r="F235" s="230" t="s">
        <v>5248</v>
      </c>
      <c r="G235" s="231" t="s">
        <v>1933</v>
      </c>
      <c r="H235" s="232">
        <v>1</v>
      </c>
      <c r="I235" s="233"/>
      <c r="J235" s="234">
        <f>ROUND(I235*H235,2)</f>
        <v>0</v>
      </c>
      <c r="K235" s="230" t="s">
        <v>5038</v>
      </c>
      <c r="L235" s="45"/>
      <c r="M235" s="235" t="s">
        <v>1</v>
      </c>
      <c r="N235" s="236" t="s">
        <v>42</v>
      </c>
      <c r="O235" s="92"/>
      <c r="P235" s="237">
        <f>O235*H235</f>
        <v>0</v>
      </c>
      <c r="Q235" s="237">
        <v>0</v>
      </c>
      <c r="R235" s="237">
        <f>Q235*H235</f>
        <v>0</v>
      </c>
      <c r="S235" s="237">
        <v>0</v>
      </c>
      <c r="T235" s="238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9" t="s">
        <v>189</v>
      </c>
      <c r="AT235" s="239" t="s">
        <v>171</v>
      </c>
      <c r="AU235" s="239" t="s">
        <v>84</v>
      </c>
      <c r="AY235" s="18" t="s">
        <v>168</v>
      </c>
      <c r="BE235" s="240">
        <f>IF(N235="základní",J235,0)</f>
        <v>0</v>
      </c>
      <c r="BF235" s="240">
        <f>IF(N235="snížená",J235,0)</f>
        <v>0</v>
      </c>
      <c r="BG235" s="240">
        <f>IF(N235="zákl. přenesená",J235,0)</f>
        <v>0</v>
      </c>
      <c r="BH235" s="240">
        <f>IF(N235="sníž. přenesená",J235,0)</f>
        <v>0</v>
      </c>
      <c r="BI235" s="240">
        <f>IF(N235="nulová",J235,0)</f>
        <v>0</v>
      </c>
      <c r="BJ235" s="18" t="s">
        <v>84</v>
      </c>
      <c r="BK235" s="240">
        <f>ROUND(I235*H235,2)</f>
        <v>0</v>
      </c>
      <c r="BL235" s="18" t="s">
        <v>189</v>
      </c>
      <c r="BM235" s="239" t="s">
        <v>2267</v>
      </c>
    </row>
    <row r="236" spans="1:65" s="2" customFormat="1" ht="37.8" customHeight="1">
      <c r="A236" s="39"/>
      <c r="B236" s="40"/>
      <c r="C236" s="228" t="s">
        <v>1695</v>
      </c>
      <c r="D236" s="228" t="s">
        <v>171</v>
      </c>
      <c r="E236" s="229" t="s">
        <v>5249</v>
      </c>
      <c r="F236" s="230" t="s">
        <v>5250</v>
      </c>
      <c r="G236" s="231" t="s">
        <v>1933</v>
      </c>
      <c r="H236" s="232">
        <v>1</v>
      </c>
      <c r="I236" s="233"/>
      <c r="J236" s="234">
        <f>ROUND(I236*H236,2)</f>
        <v>0</v>
      </c>
      <c r="K236" s="230" t="s">
        <v>5038</v>
      </c>
      <c r="L236" s="45"/>
      <c r="M236" s="235" t="s">
        <v>1</v>
      </c>
      <c r="N236" s="236" t="s">
        <v>42</v>
      </c>
      <c r="O236" s="92"/>
      <c r="P236" s="237">
        <f>O236*H236</f>
        <v>0</v>
      </c>
      <c r="Q236" s="237">
        <v>0</v>
      </c>
      <c r="R236" s="237">
        <f>Q236*H236</f>
        <v>0</v>
      </c>
      <c r="S236" s="237">
        <v>0</v>
      </c>
      <c r="T236" s="238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9" t="s">
        <v>189</v>
      </c>
      <c r="AT236" s="239" t="s">
        <v>171</v>
      </c>
      <c r="AU236" s="239" t="s">
        <v>84</v>
      </c>
      <c r="AY236" s="18" t="s">
        <v>168</v>
      </c>
      <c r="BE236" s="240">
        <f>IF(N236="základní",J236,0)</f>
        <v>0</v>
      </c>
      <c r="BF236" s="240">
        <f>IF(N236="snížená",J236,0)</f>
        <v>0</v>
      </c>
      <c r="BG236" s="240">
        <f>IF(N236="zákl. přenesená",J236,0)</f>
        <v>0</v>
      </c>
      <c r="BH236" s="240">
        <f>IF(N236="sníž. přenesená",J236,0)</f>
        <v>0</v>
      </c>
      <c r="BI236" s="240">
        <f>IF(N236="nulová",J236,0)</f>
        <v>0</v>
      </c>
      <c r="BJ236" s="18" t="s">
        <v>84</v>
      </c>
      <c r="BK236" s="240">
        <f>ROUND(I236*H236,2)</f>
        <v>0</v>
      </c>
      <c r="BL236" s="18" t="s">
        <v>189</v>
      </c>
      <c r="BM236" s="239" t="s">
        <v>2280</v>
      </c>
    </row>
    <row r="237" spans="1:65" s="2" customFormat="1" ht="24.15" customHeight="1">
      <c r="A237" s="39"/>
      <c r="B237" s="40"/>
      <c r="C237" s="228" t="s">
        <v>1700</v>
      </c>
      <c r="D237" s="228" t="s">
        <v>171</v>
      </c>
      <c r="E237" s="229" t="s">
        <v>5251</v>
      </c>
      <c r="F237" s="230" t="s">
        <v>5252</v>
      </c>
      <c r="G237" s="231" t="s">
        <v>1933</v>
      </c>
      <c r="H237" s="232">
        <v>1</v>
      </c>
      <c r="I237" s="233"/>
      <c r="J237" s="234">
        <f>ROUND(I237*H237,2)</f>
        <v>0</v>
      </c>
      <c r="K237" s="230" t="s">
        <v>5038</v>
      </c>
      <c r="L237" s="45"/>
      <c r="M237" s="235" t="s">
        <v>1</v>
      </c>
      <c r="N237" s="236" t="s">
        <v>42</v>
      </c>
      <c r="O237" s="92"/>
      <c r="P237" s="237">
        <f>O237*H237</f>
        <v>0</v>
      </c>
      <c r="Q237" s="237">
        <v>0</v>
      </c>
      <c r="R237" s="237">
        <f>Q237*H237</f>
        <v>0</v>
      </c>
      <c r="S237" s="237">
        <v>0</v>
      </c>
      <c r="T237" s="238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9" t="s">
        <v>189</v>
      </c>
      <c r="AT237" s="239" t="s">
        <v>171</v>
      </c>
      <c r="AU237" s="239" t="s">
        <v>84</v>
      </c>
      <c r="AY237" s="18" t="s">
        <v>168</v>
      </c>
      <c r="BE237" s="240">
        <f>IF(N237="základní",J237,0)</f>
        <v>0</v>
      </c>
      <c r="BF237" s="240">
        <f>IF(N237="snížená",J237,0)</f>
        <v>0</v>
      </c>
      <c r="BG237" s="240">
        <f>IF(N237="zákl. přenesená",J237,0)</f>
        <v>0</v>
      </c>
      <c r="BH237" s="240">
        <f>IF(N237="sníž. přenesená",J237,0)</f>
        <v>0</v>
      </c>
      <c r="BI237" s="240">
        <f>IF(N237="nulová",J237,0)</f>
        <v>0</v>
      </c>
      <c r="BJ237" s="18" t="s">
        <v>84</v>
      </c>
      <c r="BK237" s="240">
        <f>ROUND(I237*H237,2)</f>
        <v>0</v>
      </c>
      <c r="BL237" s="18" t="s">
        <v>189</v>
      </c>
      <c r="BM237" s="239" t="s">
        <v>2290</v>
      </c>
    </row>
    <row r="238" spans="1:65" s="2" customFormat="1" ht="24.15" customHeight="1">
      <c r="A238" s="39"/>
      <c r="B238" s="40"/>
      <c r="C238" s="228" t="s">
        <v>1705</v>
      </c>
      <c r="D238" s="228" t="s">
        <v>171</v>
      </c>
      <c r="E238" s="229" t="s">
        <v>5253</v>
      </c>
      <c r="F238" s="230" t="s">
        <v>5254</v>
      </c>
      <c r="G238" s="231" t="s">
        <v>1933</v>
      </c>
      <c r="H238" s="232">
        <v>5</v>
      </c>
      <c r="I238" s="233"/>
      <c r="J238" s="234">
        <f>ROUND(I238*H238,2)</f>
        <v>0</v>
      </c>
      <c r="K238" s="230" t="s">
        <v>5038</v>
      </c>
      <c r="L238" s="45"/>
      <c r="M238" s="235" t="s">
        <v>1</v>
      </c>
      <c r="N238" s="236" t="s">
        <v>42</v>
      </c>
      <c r="O238" s="92"/>
      <c r="P238" s="237">
        <f>O238*H238</f>
        <v>0</v>
      </c>
      <c r="Q238" s="237">
        <v>0</v>
      </c>
      <c r="R238" s="237">
        <f>Q238*H238</f>
        <v>0</v>
      </c>
      <c r="S238" s="237">
        <v>0</v>
      </c>
      <c r="T238" s="238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9" t="s">
        <v>189</v>
      </c>
      <c r="AT238" s="239" t="s">
        <v>171</v>
      </c>
      <c r="AU238" s="239" t="s">
        <v>84</v>
      </c>
      <c r="AY238" s="18" t="s">
        <v>168</v>
      </c>
      <c r="BE238" s="240">
        <f>IF(N238="základní",J238,0)</f>
        <v>0</v>
      </c>
      <c r="BF238" s="240">
        <f>IF(N238="snížená",J238,0)</f>
        <v>0</v>
      </c>
      <c r="BG238" s="240">
        <f>IF(N238="zákl. přenesená",J238,0)</f>
        <v>0</v>
      </c>
      <c r="BH238" s="240">
        <f>IF(N238="sníž. přenesená",J238,0)</f>
        <v>0</v>
      </c>
      <c r="BI238" s="240">
        <f>IF(N238="nulová",J238,0)</f>
        <v>0</v>
      </c>
      <c r="BJ238" s="18" t="s">
        <v>84</v>
      </c>
      <c r="BK238" s="240">
        <f>ROUND(I238*H238,2)</f>
        <v>0</v>
      </c>
      <c r="BL238" s="18" t="s">
        <v>189</v>
      </c>
      <c r="BM238" s="239" t="s">
        <v>2301</v>
      </c>
    </row>
    <row r="239" spans="1:65" s="2" customFormat="1" ht="24.15" customHeight="1">
      <c r="A239" s="39"/>
      <c r="B239" s="40"/>
      <c r="C239" s="228" t="s">
        <v>1711</v>
      </c>
      <c r="D239" s="228" t="s">
        <v>171</v>
      </c>
      <c r="E239" s="229" t="s">
        <v>5255</v>
      </c>
      <c r="F239" s="230" t="s">
        <v>5256</v>
      </c>
      <c r="G239" s="231" t="s">
        <v>1933</v>
      </c>
      <c r="H239" s="232">
        <v>1</v>
      </c>
      <c r="I239" s="233"/>
      <c r="J239" s="234">
        <f>ROUND(I239*H239,2)</f>
        <v>0</v>
      </c>
      <c r="K239" s="230" t="s">
        <v>5038</v>
      </c>
      <c r="L239" s="45"/>
      <c r="M239" s="235" t="s">
        <v>1</v>
      </c>
      <c r="N239" s="236" t="s">
        <v>42</v>
      </c>
      <c r="O239" s="92"/>
      <c r="P239" s="237">
        <f>O239*H239</f>
        <v>0</v>
      </c>
      <c r="Q239" s="237">
        <v>0</v>
      </c>
      <c r="R239" s="237">
        <f>Q239*H239</f>
        <v>0</v>
      </c>
      <c r="S239" s="237">
        <v>0</v>
      </c>
      <c r="T239" s="238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9" t="s">
        <v>189</v>
      </c>
      <c r="AT239" s="239" t="s">
        <v>171</v>
      </c>
      <c r="AU239" s="239" t="s">
        <v>84</v>
      </c>
      <c r="AY239" s="18" t="s">
        <v>168</v>
      </c>
      <c r="BE239" s="240">
        <f>IF(N239="základní",J239,0)</f>
        <v>0</v>
      </c>
      <c r="BF239" s="240">
        <f>IF(N239="snížená",J239,0)</f>
        <v>0</v>
      </c>
      <c r="BG239" s="240">
        <f>IF(N239="zákl. přenesená",J239,0)</f>
        <v>0</v>
      </c>
      <c r="BH239" s="240">
        <f>IF(N239="sníž. přenesená",J239,0)</f>
        <v>0</v>
      </c>
      <c r="BI239" s="240">
        <f>IF(N239="nulová",J239,0)</f>
        <v>0</v>
      </c>
      <c r="BJ239" s="18" t="s">
        <v>84</v>
      </c>
      <c r="BK239" s="240">
        <f>ROUND(I239*H239,2)</f>
        <v>0</v>
      </c>
      <c r="BL239" s="18" t="s">
        <v>189</v>
      </c>
      <c r="BM239" s="239" t="s">
        <v>2310</v>
      </c>
    </row>
    <row r="240" spans="1:65" s="2" customFormat="1" ht="33" customHeight="1">
      <c r="A240" s="39"/>
      <c r="B240" s="40"/>
      <c r="C240" s="228" t="s">
        <v>1716</v>
      </c>
      <c r="D240" s="228" t="s">
        <v>171</v>
      </c>
      <c r="E240" s="229" t="s">
        <v>5257</v>
      </c>
      <c r="F240" s="230" t="s">
        <v>5258</v>
      </c>
      <c r="G240" s="231" t="s">
        <v>1933</v>
      </c>
      <c r="H240" s="232">
        <v>1</v>
      </c>
      <c r="I240" s="233"/>
      <c r="J240" s="234">
        <f>ROUND(I240*H240,2)</f>
        <v>0</v>
      </c>
      <c r="K240" s="230" t="s">
        <v>5038</v>
      </c>
      <c r="L240" s="45"/>
      <c r="M240" s="235" t="s">
        <v>1</v>
      </c>
      <c r="N240" s="236" t="s">
        <v>42</v>
      </c>
      <c r="O240" s="92"/>
      <c r="P240" s="237">
        <f>O240*H240</f>
        <v>0</v>
      </c>
      <c r="Q240" s="237">
        <v>0</v>
      </c>
      <c r="R240" s="237">
        <f>Q240*H240</f>
        <v>0</v>
      </c>
      <c r="S240" s="237">
        <v>0</v>
      </c>
      <c r="T240" s="238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9" t="s">
        <v>189</v>
      </c>
      <c r="AT240" s="239" t="s">
        <v>171</v>
      </c>
      <c r="AU240" s="239" t="s">
        <v>84</v>
      </c>
      <c r="AY240" s="18" t="s">
        <v>168</v>
      </c>
      <c r="BE240" s="240">
        <f>IF(N240="základní",J240,0)</f>
        <v>0</v>
      </c>
      <c r="BF240" s="240">
        <f>IF(N240="snížená",J240,0)</f>
        <v>0</v>
      </c>
      <c r="BG240" s="240">
        <f>IF(N240="zákl. přenesená",J240,0)</f>
        <v>0</v>
      </c>
      <c r="BH240" s="240">
        <f>IF(N240="sníž. přenesená",J240,0)</f>
        <v>0</v>
      </c>
      <c r="BI240" s="240">
        <f>IF(N240="nulová",J240,0)</f>
        <v>0</v>
      </c>
      <c r="BJ240" s="18" t="s">
        <v>84</v>
      </c>
      <c r="BK240" s="240">
        <f>ROUND(I240*H240,2)</f>
        <v>0</v>
      </c>
      <c r="BL240" s="18" t="s">
        <v>189</v>
      </c>
      <c r="BM240" s="239" t="s">
        <v>2319</v>
      </c>
    </row>
    <row r="241" spans="1:65" s="2" customFormat="1" ht="24.15" customHeight="1">
      <c r="A241" s="39"/>
      <c r="B241" s="40"/>
      <c r="C241" s="228" t="s">
        <v>1730</v>
      </c>
      <c r="D241" s="228" t="s">
        <v>171</v>
      </c>
      <c r="E241" s="229" t="s">
        <v>5259</v>
      </c>
      <c r="F241" s="230" t="s">
        <v>5260</v>
      </c>
      <c r="G241" s="231" t="s">
        <v>1933</v>
      </c>
      <c r="H241" s="232">
        <v>7</v>
      </c>
      <c r="I241" s="233"/>
      <c r="J241" s="234">
        <f>ROUND(I241*H241,2)</f>
        <v>0</v>
      </c>
      <c r="K241" s="230" t="s">
        <v>5038</v>
      </c>
      <c r="L241" s="45"/>
      <c r="M241" s="235" t="s">
        <v>1</v>
      </c>
      <c r="N241" s="236" t="s">
        <v>42</v>
      </c>
      <c r="O241" s="92"/>
      <c r="P241" s="237">
        <f>O241*H241</f>
        <v>0</v>
      </c>
      <c r="Q241" s="237">
        <v>0</v>
      </c>
      <c r="R241" s="237">
        <f>Q241*H241</f>
        <v>0</v>
      </c>
      <c r="S241" s="237">
        <v>0</v>
      </c>
      <c r="T241" s="238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9" t="s">
        <v>189</v>
      </c>
      <c r="AT241" s="239" t="s">
        <v>171</v>
      </c>
      <c r="AU241" s="239" t="s">
        <v>84</v>
      </c>
      <c r="AY241" s="18" t="s">
        <v>168</v>
      </c>
      <c r="BE241" s="240">
        <f>IF(N241="základní",J241,0)</f>
        <v>0</v>
      </c>
      <c r="BF241" s="240">
        <f>IF(N241="snížená",J241,0)</f>
        <v>0</v>
      </c>
      <c r="BG241" s="240">
        <f>IF(N241="zákl. přenesená",J241,0)</f>
        <v>0</v>
      </c>
      <c r="BH241" s="240">
        <f>IF(N241="sníž. přenesená",J241,0)</f>
        <v>0</v>
      </c>
      <c r="BI241" s="240">
        <f>IF(N241="nulová",J241,0)</f>
        <v>0</v>
      </c>
      <c r="BJ241" s="18" t="s">
        <v>84</v>
      </c>
      <c r="BK241" s="240">
        <f>ROUND(I241*H241,2)</f>
        <v>0</v>
      </c>
      <c r="BL241" s="18" t="s">
        <v>189</v>
      </c>
      <c r="BM241" s="239" t="s">
        <v>2335</v>
      </c>
    </row>
    <row r="242" spans="1:65" s="2" customFormat="1" ht="16.5" customHeight="1">
      <c r="A242" s="39"/>
      <c r="B242" s="40"/>
      <c r="C242" s="228" t="s">
        <v>1735</v>
      </c>
      <c r="D242" s="228" t="s">
        <v>171</v>
      </c>
      <c r="E242" s="229" t="s">
        <v>5261</v>
      </c>
      <c r="F242" s="230" t="s">
        <v>5262</v>
      </c>
      <c r="G242" s="231" t="s">
        <v>1933</v>
      </c>
      <c r="H242" s="232">
        <v>7</v>
      </c>
      <c r="I242" s="233"/>
      <c r="J242" s="234">
        <f>ROUND(I242*H242,2)</f>
        <v>0</v>
      </c>
      <c r="K242" s="230" t="s">
        <v>5038</v>
      </c>
      <c r="L242" s="45"/>
      <c r="M242" s="235" t="s">
        <v>1</v>
      </c>
      <c r="N242" s="236" t="s">
        <v>42</v>
      </c>
      <c r="O242" s="92"/>
      <c r="P242" s="237">
        <f>O242*H242</f>
        <v>0</v>
      </c>
      <c r="Q242" s="237">
        <v>0</v>
      </c>
      <c r="R242" s="237">
        <f>Q242*H242</f>
        <v>0</v>
      </c>
      <c r="S242" s="237">
        <v>0</v>
      </c>
      <c r="T242" s="238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9" t="s">
        <v>189</v>
      </c>
      <c r="AT242" s="239" t="s">
        <v>171</v>
      </c>
      <c r="AU242" s="239" t="s">
        <v>84</v>
      </c>
      <c r="AY242" s="18" t="s">
        <v>168</v>
      </c>
      <c r="BE242" s="240">
        <f>IF(N242="základní",J242,0)</f>
        <v>0</v>
      </c>
      <c r="BF242" s="240">
        <f>IF(N242="snížená",J242,0)</f>
        <v>0</v>
      </c>
      <c r="BG242" s="240">
        <f>IF(N242="zákl. přenesená",J242,0)</f>
        <v>0</v>
      </c>
      <c r="BH242" s="240">
        <f>IF(N242="sníž. přenesená",J242,0)</f>
        <v>0</v>
      </c>
      <c r="BI242" s="240">
        <f>IF(N242="nulová",J242,0)</f>
        <v>0</v>
      </c>
      <c r="BJ242" s="18" t="s">
        <v>84</v>
      </c>
      <c r="BK242" s="240">
        <f>ROUND(I242*H242,2)</f>
        <v>0</v>
      </c>
      <c r="BL242" s="18" t="s">
        <v>189</v>
      </c>
      <c r="BM242" s="239" t="s">
        <v>2347</v>
      </c>
    </row>
    <row r="243" spans="1:65" s="2" customFormat="1" ht="37.8" customHeight="1">
      <c r="A243" s="39"/>
      <c r="B243" s="40"/>
      <c r="C243" s="228" t="s">
        <v>1739</v>
      </c>
      <c r="D243" s="228" t="s">
        <v>171</v>
      </c>
      <c r="E243" s="229" t="s">
        <v>5263</v>
      </c>
      <c r="F243" s="230" t="s">
        <v>5264</v>
      </c>
      <c r="G243" s="231" t="s">
        <v>1933</v>
      </c>
      <c r="H243" s="232">
        <v>1</v>
      </c>
      <c r="I243" s="233"/>
      <c r="J243" s="234">
        <f>ROUND(I243*H243,2)</f>
        <v>0</v>
      </c>
      <c r="K243" s="230" t="s">
        <v>5038</v>
      </c>
      <c r="L243" s="45"/>
      <c r="M243" s="235" t="s">
        <v>1</v>
      </c>
      <c r="N243" s="236" t="s">
        <v>42</v>
      </c>
      <c r="O243" s="92"/>
      <c r="P243" s="237">
        <f>O243*H243</f>
        <v>0</v>
      </c>
      <c r="Q243" s="237">
        <v>0</v>
      </c>
      <c r="R243" s="237">
        <f>Q243*H243</f>
        <v>0</v>
      </c>
      <c r="S243" s="237">
        <v>0</v>
      </c>
      <c r="T243" s="238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9" t="s">
        <v>189</v>
      </c>
      <c r="AT243" s="239" t="s">
        <v>171</v>
      </c>
      <c r="AU243" s="239" t="s">
        <v>84</v>
      </c>
      <c r="AY243" s="18" t="s">
        <v>168</v>
      </c>
      <c r="BE243" s="240">
        <f>IF(N243="základní",J243,0)</f>
        <v>0</v>
      </c>
      <c r="BF243" s="240">
        <f>IF(N243="snížená",J243,0)</f>
        <v>0</v>
      </c>
      <c r="BG243" s="240">
        <f>IF(N243="zákl. přenesená",J243,0)</f>
        <v>0</v>
      </c>
      <c r="BH243" s="240">
        <f>IF(N243="sníž. přenesená",J243,0)</f>
        <v>0</v>
      </c>
      <c r="BI243" s="240">
        <f>IF(N243="nulová",J243,0)</f>
        <v>0</v>
      </c>
      <c r="BJ243" s="18" t="s">
        <v>84</v>
      </c>
      <c r="BK243" s="240">
        <f>ROUND(I243*H243,2)</f>
        <v>0</v>
      </c>
      <c r="BL243" s="18" t="s">
        <v>189</v>
      </c>
      <c r="BM243" s="239" t="s">
        <v>2363</v>
      </c>
    </row>
    <row r="244" spans="1:65" s="2" customFormat="1" ht="24.15" customHeight="1">
      <c r="A244" s="39"/>
      <c r="B244" s="40"/>
      <c r="C244" s="228" t="s">
        <v>1743</v>
      </c>
      <c r="D244" s="228" t="s">
        <v>171</v>
      </c>
      <c r="E244" s="229" t="s">
        <v>5265</v>
      </c>
      <c r="F244" s="230" t="s">
        <v>5266</v>
      </c>
      <c r="G244" s="231" t="s">
        <v>1933</v>
      </c>
      <c r="H244" s="232">
        <v>1</v>
      </c>
      <c r="I244" s="233"/>
      <c r="J244" s="234">
        <f>ROUND(I244*H244,2)</f>
        <v>0</v>
      </c>
      <c r="K244" s="230" t="s">
        <v>5038</v>
      </c>
      <c r="L244" s="45"/>
      <c r="M244" s="235" t="s">
        <v>1</v>
      </c>
      <c r="N244" s="236" t="s">
        <v>42</v>
      </c>
      <c r="O244" s="92"/>
      <c r="P244" s="237">
        <f>O244*H244</f>
        <v>0</v>
      </c>
      <c r="Q244" s="237">
        <v>0</v>
      </c>
      <c r="R244" s="237">
        <f>Q244*H244</f>
        <v>0</v>
      </c>
      <c r="S244" s="237">
        <v>0</v>
      </c>
      <c r="T244" s="238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9" t="s">
        <v>189</v>
      </c>
      <c r="AT244" s="239" t="s">
        <v>171</v>
      </c>
      <c r="AU244" s="239" t="s">
        <v>84</v>
      </c>
      <c r="AY244" s="18" t="s">
        <v>168</v>
      </c>
      <c r="BE244" s="240">
        <f>IF(N244="základní",J244,0)</f>
        <v>0</v>
      </c>
      <c r="BF244" s="240">
        <f>IF(N244="snížená",J244,0)</f>
        <v>0</v>
      </c>
      <c r="BG244" s="240">
        <f>IF(N244="zákl. přenesená",J244,0)</f>
        <v>0</v>
      </c>
      <c r="BH244" s="240">
        <f>IF(N244="sníž. přenesená",J244,0)</f>
        <v>0</v>
      </c>
      <c r="BI244" s="240">
        <f>IF(N244="nulová",J244,0)</f>
        <v>0</v>
      </c>
      <c r="BJ244" s="18" t="s">
        <v>84</v>
      </c>
      <c r="BK244" s="240">
        <f>ROUND(I244*H244,2)</f>
        <v>0</v>
      </c>
      <c r="BL244" s="18" t="s">
        <v>189</v>
      </c>
      <c r="BM244" s="239" t="s">
        <v>2375</v>
      </c>
    </row>
    <row r="245" spans="1:65" s="2" customFormat="1" ht="24.15" customHeight="1">
      <c r="A245" s="39"/>
      <c r="B245" s="40"/>
      <c r="C245" s="228" t="s">
        <v>1748</v>
      </c>
      <c r="D245" s="228" t="s">
        <v>171</v>
      </c>
      <c r="E245" s="229" t="s">
        <v>5267</v>
      </c>
      <c r="F245" s="230" t="s">
        <v>5268</v>
      </c>
      <c r="G245" s="231" t="s">
        <v>1933</v>
      </c>
      <c r="H245" s="232">
        <v>2</v>
      </c>
      <c r="I245" s="233"/>
      <c r="J245" s="234">
        <f>ROUND(I245*H245,2)</f>
        <v>0</v>
      </c>
      <c r="K245" s="230" t="s">
        <v>5038</v>
      </c>
      <c r="L245" s="45"/>
      <c r="M245" s="235" t="s">
        <v>1</v>
      </c>
      <c r="N245" s="236" t="s">
        <v>42</v>
      </c>
      <c r="O245" s="92"/>
      <c r="P245" s="237">
        <f>O245*H245</f>
        <v>0</v>
      </c>
      <c r="Q245" s="237">
        <v>0</v>
      </c>
      <c r="R245" s="237">
        <f>Q245*H245</f>
        <v>0</v>
      </c>
      <c r="S245" s="237">
        <v>0</v>
      </c>
      <c r="T245" s="238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9" t="s">
        <v>189</v>
      </c>
      <c r="AT245" s="239" t="s">
        <v>171</v>
      </c>
      <c r="AU245" s="239" t="s">
        <v>84</v>
      </c>
      <c r="AY245" s="18" t="s">
        <v>168</v>
      </c>
      <c r="BE245" s="240">
        <f>IF(N245="základní",J245,0)</f>
        <v>0</v>
      </c>
      <c r="BF245" s="240">
        <f>IF(N245="snížená",J245,0)</f>
        <v>0</v>
      </c>
      <c r="BG245" s="240">
        <f>IF(N245="zákl. přenesená",J245,0)</f>
        <v>0</v>
      </c>
      <c r="BH245" s="240">
        <f>IF(N245="sníž. přenesená",J245,0)</f>
        <v>0</v>
      </c>
      <c r="BI245" s="240">
        <f>IF(N245="nulová",J245,0)</f>
        <v>0</v>
      </c>
      <c r="BJ245" s="18" t="s">
        <v>84</v>
      </c>
      <c r="BK245" s="240">
        <f>ROUND(I245*H245,2)</f>
        <v>0</v>
      </c>
      <c r="BL245" s="18" t="s">
        <v>189</v>
      </c>
      <c r="BM245" s="239" t="s">
        <v>2387</v>
      </c>
    </row>
    <row r="246" spans="1:65" s="2" customFormat="1" ht="24.15" customHeight="1">
      <c r="A246" s="39"/>
      <c r="B246" s="40"/>
      <c r="C246" s="228" t="s">
        <v>1762</v>
      </c>
      <c r="D246" s="228" t="s">
        <v>171</v>
      </c>
      <c r="E246" s="229" t="s">
        <v>5269</v>
      </c>
      <c r="F246" s="230" t="s">
        <v>5270</v>
      </c>
      <c r="G246" s="231" t="s">
        <v>1933</v>
      </c>
      <c r="H246" s="232">
        <v>1</v>
      </c>
      <c r="I246" s="233"/>
      <c r="J246" s="234">
        <f>ROUND(I246*H246,2)</f>
        <v>0</v>
      </c>
      <c r="K246" s="230" t="s">
        <v>5038</v>
      </c>
      <c r="L246" s="45"/>
      <c r="M246" s="235" t="s">
        <v>1</v>
      </c>
      <c r="N246" s="236" t="s">
        <v>42</v>
      </c>
      <c r="O246" s="92"/>
      <c r="P246" s="237">
        <f>O246*H246</f>
        <v>0</v>
      </c>
      <c r="Q246" s="237">
        <v>0</v>
      </c>
      <c r="R246" s="237">
        <f>Q246*H246</f>
        <v>0</v>
      </c>
      <c r="S246" s="237">
        <v>0</v>
      </c>
      <c r="T246" s="238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9" t="s">
        <v>189</v>
      </c>
      <c r="AT246" s="239" t="s">
        <v>171</v>
      </c>
      <c r="AU246" s="239" t="s">
        <v>84</v>
      </c>
      <c r="AY246" s="18" t="s">
        <v>168</v>
      </c>
      <c r="BE246" s="240">
        <f>IF(N246="základní",J246,0)</f>
        <v>0</v>
      </c>
      <c r="BF246" s="240">
        <f>IF(N246="snížená",J246,0)</f>
        <v>0</v>
      </c>
      <c r="BG246" s="240">
        <f>IF(N246="zákl. přenesená",J246,0)</f>
        <v>0</v>
      </c>
      <c r="BH246" s="240">
        <f>IF(N246="sníž. přenesená",J246,0)</f>
        <v>0</v>
      </c>
      <c r="BI246" s="240">
        <f>IF(N246="nulová",J246,0)</f>
        <v>0</v>
      </c>
      <c r="BJ246" s="18" t="s">
        <v>84</v>
      </c>
      <c r="BK246" s="240">
        <f>ROUND(I246*H246,2)</f>
        <v>0</v>
      </c>
      <c r="BL246" s="18" t="s">
        <v>189</v>
      </c>
      <c r="BM246" s="239" t="s">
        <v>2397</v>
      </c>
    </row>
    <row r="247" spans="1:63" s="12" customFormat="1" ht="25.9" customHeight="1">
      <c r="A247" s="12"/>
      <c r="B247" s="212"/>
      <c r="C247" s="213"/>
      <c r="D247" s="214" t="s">
        <v>76</v>
      </c>
      <c r="E247" s="215" t="s">
        <v>3759</v>
      </c>
      <c r="F247" s="215" t="s">
        <v>5271</v>
      </c>
      <c r="G247" s="213"/>
      <c r="H247" s="213"/>
      <c r="I247" s="216"/>
      <c r="J247" s="217">
        <f>BK247</f>
        <v>0</v>
      </c>
      <c r="K247" s="213"/>
      <c r="L247" s="218"/>
      <c r="M247" s="219"/>
      <c r="N247" s="220"/>
      <c r="O247" s="220"/>
      <c r="P247" s="221">
        <f>SUM(P248:P267)</f>
        <v>0</v>
      </c>
      <c r="Q247" s="220"/>
      <c r="R247" s="221">
        <f>SUM(R248:R267)</f>
        <v>0</v>
      </c>
      <c r="S247" s="220"/>
      <c r="T247" s="222">
        <f>SUM(T248:T267)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3" t="s">
        <v>84</v>
      </c>
      <c r="AT247" s="224" t="s">
        <v>76</v>
      </c>
      <c r="AU247" s="224" t="s">
        <v>77</v>
      </c>
      <c r="AY247" s="223" t="s">
        <v>168</v>
      </c>
      <c r="BK247" s="225">
        <f>SUM(BK248:BK267)</f>
        <v>0</v>
      </c>
    </row>
    <row r="248" spans="1:65" s="2" customFormat="1" ht="49.05" customHeight="1">
      <c r="A248" s="39"/>
      <c r="B248" s="40"/>
      <c r="C248" s="228" t="s">
        <v>1766</v>
      </c>
      <c r="D248" s="228" t="s">
        <v>171</v>
      </c>
      <c r="E248" s="229" t="s">
        <v>5272</v>
      </c>
      <c r="F248" s="230" t="s">
        <v>5273</v>
      </c>
      <c r="G248" s="231" t="s">
        <v>1933</v>
      </c>
      <c r="H248" s="232">
        <v>59</v>
      </c>
      <c r="I248" s="233"/>
      <c r="J248" s="234">
        <f>ROUND(I248*H248,2)</f>
        <v>0</v>
      </c>
      <c r="K248" s="230" t="s">
        <v>5038</v>
      </c>
      <c r="L248" s="45"/>
      <c r="M248" s="235" t="s">
        <v>1</v>
      </c>
      <c r="N248" s="236" t="s">
        <v>42</v>
      </c>
      <c r="O248" s="92"/>
      <c r="P248" s="237">
        <f>O248*H248</f>
        <v>0</v>
      </c>
      <c r="Q248" s="237">
        <v>0</v>
      </c>
      <c r="R248" s="237">
        <f>Q248*H248</f>
        <v>0</v>
      </c>
      <c r="S248" s="237">
        <v>0</v>
      </c>
      <c r="T248" s="238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9" t="s">
        <v>189</v>
      </c>
      <c r="AT248" s="239" t="s">
        <v>171</v>
      </c>
      <c r="AU248" s="239" t="s">
        <v>84</v>
      </c>
      <c r="AY248" s="18" t="s">
        <v>168</v>
      </c>
      <c r="BE248" s="240">
        <f>IF(N248="základní",J248,0)</f>
        <v>0</v>
      </c>
      <c r="BF248" s="240">
        <f>IF(N248="snížená",J248,0)</f>
        <v>0</v>
      </c>
      <c r="BG248" s="240">
        <f>IF(N248="zákl. přenesená",J248,0)</f>
        <v>0</v>
      </c>
      <c r="BH248" s="240">
        <f>IF(N248="sníž. přenesená",J248,0)</f>
        <v>0</v>
      </c>
      <c r="BI248" s="240">
        <f>IF(N248="nulová",J248,0)</f>
        <v>0</v>
      </c>
      <c r="BJ248" s="18" t="s">
        <v>84</v>
      </c>
      <c r="BK248" s="240">
        <f>ROUND(I248*H248,2)</f>
        <v>0</v>
      </c>
      <c r="BL248" s="18" t="s">
        <v>189</v>
      </c>
      <c r="BM248" s="239" t="s">
        <v>2406</v>
      </c>
    </row>
    <row r="249" spans="1:65" s="2" customFormat="1" ht="49.05" customHeight="1">
      <c r="A249" s="39"/>
      <c r="B249" s="40"/>
      <c r="C249" s="228" t="s">
        <v>1778</v>
      </c>
      <c r="D249" s="228" t="s">
        <v>171</v>
      </c>
      <c r="E249" s="229" t="s">
        <v>5274</v>
      </c>
      <c r="F249" s="230" t="s">
        <v>5275</v>
      </c>
      <c r="G249" s="231" t="s">
        <v>1933</v>
      </c>
      <c r="H249" s="232">
        <v>42</v>
      </c>
      <c r="I249" s="233"/>
      <c r="J249" s="234">
        <f>ROUND(I249*H249,2)</f>
        <v>0</v>
      </c>
      <c r="K249" s="230" t="s">
        <v>5038</v>
      </c>
      <c r="L249" s="45"/>
      <c r="M249" s="235" t="s">
        <v>1</v>
      </c>
      <c r="N249" s="236" t="s">
        <v>42</v>
      </c>
      <c r="O249" s="92"/>
      <c r="P249" s="237">
        <f>O249*H249</f>
        <v>0</v>
      </c>
      <c r="Q249" s="237">
        <v>0</v>
      </c>
      <c r="R249" s="237">
        <f>Q249*H249</f>
        <v>0</v>
      </c>
      <c r="S249" s="237">
        <v>0</v>
      </c>
      <c r="T249" s="238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9" t="s">
        <v>189</v>
      </c>
      <c r="AT249" s="239" t="s">
        <v>171</v>
      </c>
      <c r="AU249" s="239" t="s">
        <v>84</v>
      </c>
      <c r="AY249" s="18" t="s">
        <v>168</v>
      </c>
      <c r="BE249" s="240">
        <f>IF(N249="základní",J249,0)</f>
        <v>0</v>
      </c>
      <c r="BF249" s="240">
        <f>IF(N249="snížená",J249,0)</f>
        <v>0</v>
      </c>
      <c r="BG249" s="240">
        <f>IF(N249="zákl. přenesená",J249,0)</f>
        <v>0</v>
      </c>
      <c r="BH249" s="240">
        <f>IF(N249="sníž. přenesená",J249,0)</f>
        <v>0</v>
      </c>
      <c r="BI249" s="240">
        <f>IF(N249="nulová",J249,0)</f>
        <v>0</v>
      </c>
      <c r="BJ249" s="18" t="s">
        <v>84</v>
      </c>
      <c r="BK249" s="240">
        <f>ROUND(I249*H249,2)</f>
        <v>0</v>
      </c>
      <c r="BL249" s="18" t="s">
        <v>189</v>
      </c>
      <c r="BM249" s="239" t="s">
        <v>2416</v>
      </c>
    </row>
    <row r="250" spans="1:65" s="2" customFormat="1" ht="49.05" customHeight="1">
      <c r="A250" s="39"/>
      <c r="B250" s="40"/>
      <c r="C250" s="228" t="s">
        <v>1793</v>
      </c>
      <c r="D250" s="228" t="s">
        <v>171</v>
      </c>
      <c r="E250" s="229" t="s">
        <v>5276</v>
      </c>
      <c r="F250" s="230" t="s">
        <v>5277</v>
      </c>
      <c r="G250" s="231" t="s">
        <v>1933</v>
      </c>
      <c r="H250" s="232">
        <v>33</v>
      </c>
      <c r="I250" s="233"/>
      <c r="J250" s="234">
        <f>ROUND(I250*H250,2)</f>
        <v>0</v>
      </c>
      <c r="K250" s="230" t="s">
        <v>5038</v>
      </c>
      <c r="L250" s="45"/>
      <c r="M250" s="235" t="s">
        <v>1</v>
      </c>
      <c r="N250" s="236" t="s">
        <v>42</v>
      </c>
      <c r="O250" s="92"/>
      <c r="P250" s="237">
        <f>O250*H250</f>
        <v>0</v>
      </c>
      <c r="Q250" s="237">
        <v>0</v>
      </c>
      <c r="R250" s="237">
        <f>Q250*H250</f>
        <v>0</v>
      </c>
      <c r="S250" s="237">
        <v>0</v>
      </c>
      <c r="T250" s="238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9" t="s">
        <v>189</v>
      </c>
      <c r="AT250" s="239" t="s">
        <v>171</v>
      </c>
      <c r="AU250" s="239" t="s">
        <v>84</v>
      </c>
      <c r="AY250" s="18" t="s">
        <v>168</v>
      </c>
      <c r="BE250" s="240">
        <f>IF(N250="základní",J250,0)</f>
        <v>0</v>
      </c>
      <c r="BF250" s="240">
        <f>IF(N250="snížená",J250,0)</f>
        <v>0</v>
      </c>
      <c r="BG250" s="240">
        <f>IF(N250="zákl. přenesená",J250,0)</f>
        <v>0</v>
      </c>
      <c r="BH250" s="240">
        <f>IF(N250="sníž. přenesená",J250,0)</f>
        <v>0</v>
      </c>
      <c r="BI250" s="240">
        <f>IF(N250="nulová",J250,0)</f>
        <v>0</v>
      </c>
      <c r="BJ250" s="18" t="s">
        <v>84</v>
      </c>
      <c r="BK250" s="240">
        <f>ROUND(I250*H250,2)</f>
        <v>0</v>
      </c>
      <c r="BL250" s="18" t="s">
        <v>189</v>
      </c>
      <c r="BM250" s="239" t="s">
        <v>2425</v>
      </c>
    </row>
    <row r="251" spans="1:65" s="2" customFormat="1" ht="49.05" customHeight="1">
      <c r="A251" s="39"/>
      <c r="B251" s="40"/>
      <c r="C251" s="228" t="s">
        <v>1797</v>
      </c>
      <c r="D251" s="228" t="s">
        <v>171</v>
      </c>
      <c r="E251" s="229" t="s">
        <v>5278</v>
      </c>
      <c r="F251" s="230" t="s">
        <v>5279</v>
      </c>
      <c r="G251" s="231" t="s">
        <v>1933</v>
      </c>
      <c r="H251" s="232">
        <v>28</v>
      </c>
      <c r="I251" s="233"/>
      <c r="J251" s="234">
        <f>ROUND(I251*H251,2)</f>
        <v>0</v>
      </c>
      <c r="K251" s="230" t="s">
        <v>5038</v>
      </c>
      <c r="L251" s="45"/>
      <c r="M251" s="235" t="s">
        <v>1</v>
      </c>
      <c r="N251" s="236" t="s">
        <v>42</v>
      </c>
      <c r="O251" s="92"/>
      <c r="P251" s="237">
        <f>O251*H251</f>
        <v>0</v>
      </c>
      <c r="Q251" s="237">
        <v>0</v>
      </c>
      <c r="R251" s="237">
        <f>Q251*H251</f>
        <v>0</v>
      </c>
      <c r="S251" s="237">
        <v>0</v>
      </c>
      <c r="T251" s="238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9" t="s">
        <v>189</v>
      </c>
      <c r="AT251" s="239" t="s">
        <v>171</v>
      </c>
      <c r="AU251" s="239" t="s">
        <v>84</v>
      </c>
      <c r="AY251" s="18" t="s">
        <v>168</v>
      </c>
      <c r="BE251" s="240">
        <f>IF(N251="základní",J251,0)</f>
        <v>0</v>
      </c>
      <c r="BF251" s="240">
        <f>IF(N251="snížená",J251,0)</f>
        <v>0</v>
      </c>
      <c r="BG251" s="240">
        <f>IF(N251="zákl. přenesená",J251,0)</f>
        <v>0</v>
      </c>
      <c r="BH251" s="240">
        <f>IF(N251="sníž. přenesená",J251,0)</f>
        <v>0</v>
      </c>
      <c r="BI251" s="240">
        <f>IF(N251="nulová",J251,0)</f>
        <v>0</v>
      </c>
      <c r="BJ251" s="18" t="s">
        <v>84</v>
      </c>
      <c r="BK251" s="240">
        <f>ROUND(I251*H251,2)</f>
        <v>0</v>
      </c>
      <c r="BL251" s="18" t="s">
        <v>189</v>
      </c>
      <c r="BM251" s="239" t="s">
        <v>2437</v>
      </c>
    </row>
    <row r="252" spans="1:65" s="2" customFormat="1" ht="49.05" customHeight="1">
      <c r="A252" s="39"/>
      <c r="B252" s="40"/>
      <c r="C252" s="228" t="s">
        <v>1801</v>
      </c>
      <c r="D252" s="228" t="s">
        <v>171</v>
      </c>
      <c r="E252" s="229" t="s">
        <v>5280</v>
      </c>
      <c r="F252" s="230" t="s">
        <v>5281</v>
      </c>
      <c r="G252" s="231" t="s">
        <v>1933</v>
      </c>
      <c r="H252" s="232">
        <v>2</v>
      </c>
      <c r="I252" s="233"/>
      <c r="J252" s="234">
        <f>ROUND(I252*H252,2)</f>
        <v>0</v>
      </c>
      <c r="K252" s="230" t="s">
        <v>5038</v>
      </c>
      <c r="L252" s="45"/>
      <c r="M252" s="235" t="s">
        <v>1</v>
      </c>
      <c r="N252" s="236" t="s">
        <v>42</v>
      </c>
      <c r="O252" s="92"/>
      <c r="P252" s="237">
        <f>O252*H252</f>
        <v>0</v>
      </c>
      <c r="Q252" s="237">
        <v>0</v>
      </c>
      <c r="R252" s="237">
        <f>Q252*H252</f>
        <v>0</v>
      </c>
      <c r="S252" s="237">
        <v>0</v>
      </c>
      <c r="T252" s="238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9" t="s">
        <v>189</v>
      </c>
      <c r="AT252" s="239" t="s">
        <v>171</v>
      </c>
      <c r="AU252" s="239" t="s">
        <v>84</v>
      </c>
      <c r="AY252" s="18" t="s">
        <v>168</v>
      </c>
      <c r="BE252" s="240">
        <f>IF(N252="základní",J252,0)</f>
        <v>0</v>
      </c>
      <c r="BF252" s="240">
        <f>IF(N252="snížená",J252,0)</f>
        <v>0</v>
      </c>
      <c r="BG252" s="240">
        <f>IF(N252="zákl. přenesená",J252,0)</f>
        <v>0</v>
      </c>
      <c r="BH252" s="240">
        <f>IF(N252="sníž. přenesená",J252,0)</f>
        <v>0</v>
      </c>
      <c r="BI252" s="240">
        <f>IF(N252="nulová",J252,0)</f>
        <v>0</v>
      </c>
      <c r="BJ252" s="18" t="s">
        <v>84</v>
      </c>
      <c r="BK252" s="240">
        <f>ROUND(I252*H252,2)</f>
        <v>0</v>
      </c>
      <c r="BL252" s="18" t="s">
        <v>189</v>
      </c>
      <c r="BM252" s="239" t="s">
        <v>2447</v>
      </c>
    </row>
    <row r="253" spans="1:65" s="2" customFormat="1" ht="44.25" customHeight="1">
      <c r="A253" s="39"/>
      <c r="B253" s="40"/>
      <c r="C253" s="228" t="s">
        <v>1812</v>
      </c>
      <c r="D253" s="228" t="s">
        <v>171</v>
      </c>
      <c r="E253" s="229" t="s">
        <v>5282</v>
      </c>
      <c r="F253" s="230" t="s">
        <v>5283</v>
      </c>
      <c r="G253" s="231" t="s">
        <v>1933</v>
      </c>
      <c r="H253" s="232">
        <v>1</v>
      </c>
      <c r="I253" s="233"/>
      <c r="J253" s="234">
        <f>ROUND(I253*H253,2)</f>
        <v>0</v>
      </c>
      <c r="K253" s="230" t="s">
        <v>5038</v>
      </c>
      <c r="L253" s="45"/>
      <c r="M253" s="235" t="s">
        <v>1</v>
      </c>
      <c r="N253" s="236" t="s">
        <v>42</v>
      </c>
      <c r="O253" s="92"/>
      <c r="P253" s="237">
        <f>O253*H253</f>
        <v>0</v>
      </c>
      <c r="Q253" s="237">
        <v>0</v>
      </c>
      <c r="R253" s="237">
        <f>Q253*H253</f>
        <v>0</v>
      </c>
      <c r="S253" s="237">
        <v>0</v>
      </c>
      <c r="T253" s="238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9" t="s">
        <v>189</v>
      </c>
      <c r="AT253" s="239" t="s">
        <v>171</v>
      </c>
      <c r="AU253" s="239" t="s">
        <v>84</v>
      </c>
      <c r="AY253" s="18" t="s">
        <v>168</v>
      </c>
      <c r="BE253" s="240">
        <f>IF(N253="základní",J253,0)</f>
        <v>0</v>
      </c>
      <c r="BF253" s="240">
        <f>IF(N253="snížená",J253,0)</f>
        <v>0</v>
      </c>
      <c r="BG253" s="240">
        <f>IF(N253="zákl. přenesená",J253,0)</f>
        <v>0</v>
      </c>
      <c r="BH253" s="240">
        <f>IF(N253="sníž. přenesená",J253,0)</f>
        <v>0</v>
      </c>
      <c r="BI253" s="240">
        <f>IF(N253="nulová",J253,0)</f>
        <v>0</v>
      </c>
      <c r="BJ253" s="18" t="s">
        <v>84</v>
      </c>
      <c r="BK253" s="240">
        <f>ROUND(I253*H253,2)</f>
        <v>0</v>
      </c>
      <c r="BL253" s="18" t="s">
        <v>189</v>
      </c>
      <c r="BM253" s="239" t="s">
        <v>2458</v>
      </c>
    </row>
    <row r="254" spans="1:65" s="2" customFormat="1" ht="37.8" customHeight="1">
      <c r="A254" s="39"/>
      <c r="B254" s="40"/>
      <c r="C254" s="228" t="s">
        <v>1818</v>
      </c>
      <c r="D254" s="228" t="s">
        <v>171</v>
      </c>
      <c r="E254" s="229" t="s">
        <v>5284</v>
      </c>
      <c r="F254" s="230" t="s">
        <v>5285</v>
      </c>
      <c r="G254" s="231" t="s">
        <v>1933</v>
      </c>
      <c r="H254" s="232">
        <v>9</v>
      </c>
      <c r="I254" s="233"/>
      <c r="J254" s="234">
        <f>ROUND(I254*H254,2)</f>
        <v>0</v>
      </c>
      <c r="K254" s="230" t="s">
        <v>5038</v>
      </c>
      <c r="L254" s="45"/>
      <c r="M254" s="235" t="s">
        <v>1</v>
      </c>
      <c r="N254" s="236" t="s">
        <v>42</v>
      </c>
      <c r="O254" s="92"/>
      <c r="P254" s="237">
        <f>O254*H254</f>
        <v>0</v>
      </c>
      <c r="Q254" s="237">
        <v>0</v>
      </c>
      <c r="R254" s="237">
        <f>Q254*H254</f>
        <v>0</v>
      </c>
      <c r="S254" s="237">
        <v>0</v>
      </c>
      <c r="T254" s="238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9" t="s">
        <v>189</v>
      </c>
      <c r="AT254" s="239" t="s">
        <v>171</v>
      </c>
      <c r="AU254" s="239" t="s">
        <v>84</v>
      </c>
      <c r="AY254" s="18" t="s">
        <v>168</v>
      </c>
      <c r="BE254" s="240">
        <f>IF(N254="základní",J254,0)</f>
        <v>0</v>
      </c>
      <c r="BF254" s="240">
        <f>IF(N254="snížená",J254,0)</f>
        <v>0</v>
      </c>
      <c r="BG254" s="240">
        <f>IF(N254="zákl. přenesená",J254,0)</f>
        <v>0</v>
      </c>
      <c r="BH254" s="240">
        <f>IF(N254="sníž. přenesená",J254,0)</f>
        <v>0</v>
      </c>
      <c r="BI254" s="240">
        <f>IF(N254="nulová",J254,0)</f>
        <v>0</v>
      </c>
      <c r="BJ254" s="18" t="s">
        <v>84</v>
      </c>
      <c r="BK254" s="240">
        <f>ROUND(I254*H254,2)</f>
        <v>0</v>
      </c>
      <c r="BL254" s="18" t="s">
        <v>189</v>
      </c>
      <c r="BM254" s="239" t="s">
        <v>2468</v>
      </c>
    </row>
    <row r="255" spans="1:65" s="2" customFormat="1" ht="37.8" customHeight="1">
      <c r="A255" s="39"/>
      <c r="B255" s="40"/>
      <c r="C255" s="228" t="s">
        <v>1824</v>
      </c>
      <c r="D255" s="228" t="s">
        <v>171</v>
      </c>
      <c r="E255" s="229" t="s">
        <v>5286</v>
      </c>
      <c r="F255" s="230" t="s">
        <v>5287</v>
      </c>
      <c r="G255" s="231" t="s">
        <v>1933</v>
      </c>
      <c r="H255" s="232">
        <v>4</v>
      </c>
      <c r="I255" s="233"/>
      <c r="J255" s="234">
        <f>ROUND(I255*H255,2)</f>
        <v>0</v>
      </c>
      <c r="K255" s="230" t="s">
        <v>5038</v>
      </c>
      <c r="L255" s="45"/>
      <c r="M255" s="235" t="s">
        <v>1</v>
      </c>
      <c r="N255" s="236" t="s">
        <v>42</v>
      </c>
      <c r="O255" s="92"/>
      <c r="P255" s="237">
        <f>O255*H255</f>
        <v>0</v>
      </c>
      <c r="Q255" s="237">
        <v>0</v>
      </c>
      <c r="R255" s="237">
        <f>Q255*H255</f>
        <v>0</v>
      </c>
      <c r="S255" s="237">
        <v>0</v>
      </c>
      <c r="T255" s="238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9" t="s">
        <v>189</v>
      </c>
      <c r="AT255" s="239" t="s">
        <v>171</v>
      </c>
      <c r="AU255" s="239" t="s">
        <v>84</v>
      </c>
      <c r="AY255" s="18" t="s">
        <v>168</v>
      </c>
      <c r="BE255" s="240">
        <f>IF(N255="základní",J255,0)</f>
        <v>0</v>
      </c>
      <c r="BF255" s="240">
        <f>IF(N255="snížená",J255,0)</f>
        <v>0</v>
      </c>
      <c r="BG255" s="240">
        <f>IF(N255="zákl. přenesená",J255,0)</f>
        <v>0</v>
      </c>
      <c r="BH255" s="240">
        <f>IF(N255="sníž. přenesená",J255,0)</f>
        <v>0</v>
      </c>
      <c r="BI255" s="240">
        <f>IF(N255="nulová",J255,0)</f>
        <v>0</v>
      </c>
      <c r="BJ255" s="18" t="s">
        <v>84</v>
      </c>
      <c r="BK255" s="240">
        <f>ROUND(I255*H255,2)</f>
        <v>0</v>
      </c>
      <c r="BL255" s="18" t="s">
        <v>189</v>
      </c>
      <c r="BM255" s="239" t="s">
        <v>2478</v>
      </c>
    </row>
    <row r="256" spans="1:65" s="2" customFormat="1" ht="37.8" customHeight="1">
      <c r="A256" s="39"/>
      <c r="B256" s="40"/>
      <c r="C256" s="228" t="s">
        <v>1830</v>
      </c>
      <c r="D256" s="228" t="s">
        <v>171</v>
      </c>
      <c r="E256" s="229" t="s">
        <v>5288</v>
      </c>
      <c r="F256" s="230" t="s">
        <v>5289</v>
      </c>
      <c r="G256" s="231" t="s">
        <v>1933</v>
      </c>
      <c r="H256" s="232">
        <v>2</v>
      </c>
      <c r="I256" s="233"/>
      <c r="J256" s="234">
        <f>ROUND(I256*H256,2)</f>
        <v>0</v>
      </c>
      <c r="K256" s="230" t="s">
        <v>5038</v>
      </c>
      <c r="L256" s="45"/>
      <c r="M256" s="235" t="s">
        <v>1</v>
      </c>
      <c r="N256" s="236" t="s">
        <v>42</v>
      </c>
      <c r="O256" s="92"/>
      <c r="P256" s="237">
        <f>O256*H256</f>
        <v>0</v>
      </c>
      <c r="Q256" s="237">
        <v>0</v>
      </c>
      <c r="R256" s="237">
        <f>Q256*H256</f>
        <v>0</v>
      </c>
      <c r="S256" s="237">
        <v>0</v>
      </c>
      <c r="T256" s="238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9" t="s">
        <v>189</v>
      </c>
      <c r="AT256" s="239" t="s">
        <v>171</v>
      </c>
      <c r="AU256" s="239" t="s">
        <v>84</v>
      </c>
      <c r="AY256" s="18" t="s">
        <v>168</v>
      </c>
      <c r="BE256" s="240">
        <f>IF(N256="základní",J256,0)</f>
        <v>0</v>
      </c>
      <c r="BF256" s="240">
        <f>IF(N256="snížená",J256,0)</f>
        <v>0</v>
      </c>
      <c r="BG256" s="240">
        <f>IF(N256="zákl. přenesená",J256,0)</f>
        <v>0</v>
      </c>
      <c r="BH256" s="240">
        <f>IF(N256="sníž. přenesená",J256,0)</f>
        <v>0</v>
      </c>
      <c r="BI256" s="240">
        <f>IF(N256="nulová",J256,0)</f>
        <v>0</v>
      </c>
      <c r="BJ256" s="18" t="s">
        <v>84</v>
      </c>
      <c r="BK256" s="240">
        <f>ROUND(I256*H256,2)</f>
        <v>0</v>
      </c>
      <c r="BL256" s="18" t="s">
        <v>189</v>
      </c>
      <c r="BM256" s="239" t="s">
        <v>2487</v>
      </c>
    </row>
    <row r="257" spans="1:65" s="2" customFormat="1" ht="49.05" customHeight="1">
      <c r="A257" s="39"/>
      <c r="B257" s="40"/>
      <c r="C257" s="228" t="s">
        <v>1835</v>
      </c>
      <c r="D257" s="228" t="s">
        <v>171</v>
      </c>
      <c r="E257" s="229" t="s">
        <v>5290</v>
      </c>
      <c r="F257" s="230" t="s">
        <v>5291</v>
      </c>
      <c r="G257" s="231" t="s">
        <v>1933</v>
      </c>
      <c r="H257" s="232">
        <v>333</v>
      </c>
      <c r="I257" s="233"/>
      <c r="J257" s="234">
        <f>ROUND(I257*H257,2)</f>
        <v>0</v>
      </c>
      <c r="K257" s="230" t="s">
        <v>5038</v>
      </c>
      <c r="L257" s="45"/>
      <c r="M257" s="235" t="s">
        <v>1</v>
      </c>
      <c r="N257" s="236" t="s">
        <v>42</v>
      </c>
      <c r="O257" s="92"/>
      <c r="P257" s="237">
        <f>O257*H257</f>
        <v>0</v>
      </c>
      <c r="Q257" s="237">
        <v>0</v>
      </c>
      <c r="R257" s="237">
        <f>Q257*H257</f>
        <v>0</v>
      </c>
      <c r="S257" s="237">
        <v>0</v>
      </c>
      <c r="T257" s="238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9" t="s">
        <v>189</v>
      </c>
      <c r="AT257" s="239" t="s">
        <v>171</v>
      </c>
      <c r="AU257" s="239" t="s">
        <v>84</v>
      </c>
      <c r="AY257" s="18" t="s">
        <v>168</v>
      </c>
      <c r="BE257" s="240">
        <f>IF(N257="základní",J257,0)</f>
        <v>0</v>
      </c>
      <c r="BF257" s="240">
        <f>IF(N257="snížená",J257,0)</f>
        <v>0</v>
      </c>
      <c r="BG257" s="240">
        <f>IF(N257="zákl. přenesená",J257,0)</f>
        <v>0</v>
      </c>
      <c r="BH257" s="240">
        <f>IF(N257="sníž. přenesená",J257,0)</f>
        <v>0</v>
      </c>
      <c r="BI257" s="240">
        <f>IF(N257="nulová",J257,0)</f>
        <v>0</v>
      </c>
      <c r="BJ257" s="18" t="s">
        <v>84</v>
      </c>
      <c r="BK257" s="240">
        <f>ROUND(I257*H257,2)</f>
        <v>0</v>
      </c>
      <c r="BL257" s="18" t="s">
        <v>189</v>
      </c>
      <c r="BM257" s="239" t="s">
        <v>2496</v>
      </c>
    </row>
    <row r="258" spans="1:65" s="2" customFormat="1" ht="49.05" customHeight="1">
      <c r="A258" s="39"/>
      <c r="B258" s="40"/>
      <c r="C258" s="228" t="s">
        <v>1839</v>
      </c>
      <c r="D258" s="228" t="s">
        <v>171</v>
      </c>
      <c r="E258" s="229" t="s">
        <v>5292</v>
      </c>
      <c r="F258" s="230" t="s">
        <v>5293</v>
      </c>
      <c r="G258" s="231" t="s">
        <v>1933</v>
      </c>
      <c r="H258" s="232">
        <v>28</v>
      </c>
      <c r="I258" s="233"/>
      <c r="J258" s="234">
        <f>ROUND(I258*H258,2)</f>
        <v>0</v>
      </c>
      <c r="K258" s="230" t="s">
        <v>5038</v>
      </c>
      <c r="L258" s="45"/>
      <c r="M258" s="235" t="s">
        <v>1</v>
      </c>
      <c r="N258" s="236" t="s">
        <v>42</v>
      </c>
      <c r="O258" s="92"/>
      <c r="P258" s="237">
        <f>O258*H258</f>
        <v>0</v>
      </c>
      <c r="Q258" s="237">
        <v>0</v>
      </c>
      <c r="R258" s="237">
        <f>Q258*H258</f>
        <v>0</v>
      </c>
      <c r="S258" s="237">
        <v>0</v>
      </c>
      <c r="T258" s="238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9" t="s">
        <v>189</v>
      </c>
      <c r="AT258" s="239" t="s">
        <v>171</v>
      </c>
      <c r="AU258" s="239" t="s">
        <v>84</v>
      </c>
      <c r="AY258" s="18" t="s">
        <v>168</v>
      </c>
      <c r="BE258" s="240">
        <f>IF(N258="základní",J258,0)</f>
        <v>0</v>
      </c>
      <c r="BF258" s="240">
        <f>IF(N258="snížená",J258,0)</f>
        <v>0</v>
      </c>
      <c r="BG258" s="240">
        <f>IF(N258="zákl. přenesená",J258,0)</f>
        <v>0</v>
      </c>
      <c r="BH258" s="240">
        <f>IF(N258="sníž. přenesená",J258,0)</f>
        <v>0</v>
      </c>
      <c r="BI258" s="240">
        <f>IF(N258="nulová",J258,0)</f>
        <v>0</v>
      </c>
      <c r="BJ258" s="18" t="s">
        <v>84</v>
      </c>
      <c r="BK258" s="240">
        <f>ROUND(I258*H258,2)</f>
        <v>0</v>
      </c>
      <c r="BL258" s="18" t="s">
        <v>189</v>
      </c>
      <c r="BM258" s="239" t="s">
        <v>2505</v>
      </c>
    </row>
    <row r="259" spans="1:65" s="2" customFormat="1" ht="37.8" customHeight="1">
      <c r="A259" s="39"/>
      <c r="B259" s="40"/>
      <c r="C259" s="228" t="s">
        <v>1844</v>
      </c>
      <c r="D259" s="228" t="s">
        <v>171</v>
      </c>
      <c r="E259" s="229" t="s">
        <v>5294</v>
      </c>
      <c r="F259" s="230" t="s">
        <v>5295</v>
      </c>
      <c r="G259" s="231" t="s">
        <v>1933</v>
      </c>
      <c r="H259" s="232">
        <v>42</v>
      </c>
      <c r="I259" s="233"/>
      <c r="J259" s="234">
        <f>ROUND(I259*H259,2)</f>
        <v>0</v>
      </c>
      <c r="K259" s="230" t="s">
        <v>5038</v>
      </c>
      <c r="L259" s="45"/>
      <c r="M259" s="235" t="s">
        <v>1</v>
      </c>
      <c r="N259" s="236" t="s">
        <v>42</v>
      </c>
      <c r="O259" s="92"/>
      <c r="P259" s="237">
        <f>O259*H259</f>
        <v>0</v>
      </c>
      <c r="Q259" s="237">
        <v>0</v>
      </c>
      <c r="R259" s="237">
        <f>Q259*H259</f>
        <v>0</v>
      </c>
      <c r="S259" s="237">
        <v>0</v>
      </c>
      <c r="T259" s="238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9" t="s">
        <v>189</v>
      </c>
      <c r="AT259" s="239" t="s">
        <v>171</v>
      </c>
      <c r="AU259" s="239" t="s">
        <v>84</v>
      </c>
      <c r="AY259" s="18" t="s">
        <v>168</v>
      </c>
      <c r="BE259" s="240">
        <f>IF(N259="základní",J259,0)</f>
        <v>0</v>
      </c>
      <c r="BF259" s="240">
        <f>IF(N259="snížená",J259,0)</f>
        <v>0</v>
      </c>
      <c r="BG259" s="240">
        <f>IF(N259="zákl. přenesená",J259,0)</f>
        <v>0</v>
      </c>
      <c r="BH259" s="240">
        <f>IF(N259="sníž. přenesená",J259,0)</f>
        <v>0</v>
      </c>
      <c r="BI259" s="240">
        <f>IF(N259="nulová",J259,0)</f>
        <v>0</v>
      </c>
      <c r="BJ259" s="18" t="s">
        <v>84</v>
      </c>
      <c r="BK259" s="240">
        <f>ROUND(I259*H259,2)</f>
        <v>0</v>
      </c>
      <c r="BL259" s="18" t="s">
        <v>189</v>
      </c>
      <c r="BM259" s="239" t="s">
        <v>2513</v>
      </c>
    </row>
    <row r="260" spans="1:65" s="2" customFormat="1" ht="33" customHeight="1">
      <c r="A260" s="39"/>
      <c r="B260" s="40"/>
      <c r="C260" s="228" t="s">
        <v>1848</v>
      </c>
      <c r="D260" s="228" t="s">
        <v>171</v>
      </c>
      <c r="E260" s="229" t="s">
        <v>5296</v>
      </c>
      <c r="F260" s="230" t="s">
        <v>5297</v>
      </c>
      <c r="G260" s="231" t="s">
        <v>1933</v>
      </c>
      <c r="H260" s="232">
        <v>3</v>
      </c>
      <c r="I260" s="233"/>
      <c r="J260" s="234">
        <f>ROUND(I260*H260,2)</f>
        <v>0</v>
      </c>
      <c r="K260" s="230" t="s">
        <v>5038</v>
      </c>
      <c r="L260" s="45"/>
      <c r="M260" s="235" t="s">
        <v>1</v>
      </c>
      <c r="N260" s="236" t="s">
        <v>42</v>
      </c>
      <c r="O260" s="92"/>
      <c r="P260" s="237">
        <f>O260*H260</f>
        <v>0</v>
      </c>
      <c r="Q260" s="237">
        <v>0</v>
      </c>
      <c r="R260" s="237">
        <f>Q260*H260</f>
        <v>0</v>
      </c>
      <c r="S260" s="237">
        <v>0</v>
      </c>
      <c r="T260" s="238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9" t="s">
        <v>189</v>
      </c>
      <c r="AT260" s="239" t="s">
        <v>171</v>
      </c>
      <c r="AU260" s="239" t="s">
        <v>84</v>
      </c>
      <c r="AY260" s="18" t="s">
        <v>168</v>
      </c>
      <c r="BE260" s="240">
        <f>IF(N260="základní",J260,0)</f>
        <v>0</v>
      </c>
      <c r="BF260" s="240">
        <f>IF(N260="snížená",J260,0)</f>
        <v>0</v>
      </c>
      <c r="BG260" s="240">
        <f>IF(N260="zákl. přenesená",J260,0)</f>
        <v>0</v>
      </c>
      <c r="BH260" s="240">
        <f>IF(N260="sníž. přenesená",J260,0)</f>
        <v>0</v>
      </c>
      <c r="BI260" s="240">
        <f>IF(N260="nulová",J260,0)</f>
        <v>0</v>
      </c>
      <c r="BJ260" s="18" t="s">
        <v>84</v>
      </c>
      <c r="BK260" s="240">
        <f>ROUND(I260*H260,2)</f>
        <v>0</v>
      </c>
      <c r="BL260" s="18" t="s">
        <v>189</v>
      </c>
      <c r="BM260" s="239" t="s">
        <v>2521</v>
      </c>
    </row>
    <row r="261" spans="1:65" s="2" customFormat="1" ht="24.15" customHeight="1">
      <c r="A261" s="39"/>
      <c r="B261" s="40"/>
      <c r="C261" s="228" t="s">
        <v>1852</v>
      </c>
      <c r="D261" s="228" t="s">
        <v>171</v>
      </c>
      <c r="E261" s="229" t="s">
        <v>5298</v>
      </c>
      <c r="F261" s="230" t="s">
        <v>5299</v>
      </c>
      <c r="G261" s="231" t="s">
        <v>1933</v>
      </c>
      <c r="H261" s="232">
        <v>7</v>
      </c>
      <c r="I261" s="233"/>
      <c r="J261" s="234">
        <f>ROUND(I261*H261,2)</f>
        <v>0</v>
      </c>
      <c r="K261" s="230" t="s">
        <v>5232</v>
      </c>
      <c r="L261" s="45"/>
      <c r="M261" s="235" t="s">
        <v>1</v>
      </c>
      <c r="N261" s="236" t="s">
        <v>42</v>
      </c>
      <c r="O261" s="92"/>
      <c r="P261" s="237">
        <f>O261*H261</f>
        <v>0</v>
      </c>
      <c r="Q261" s="237">
        <v>0</v>
      </c>
      <c r="R261" s="237">
        <f>Q261*H261</f>
        <v>0</v>
      </c>
      <c r="S261" s="237">
        <v>0</v>
      </c>
      <c r="T261" s="238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9" t="s">
        <v>189</v>
      </c>
      <c r="AT261" s="239" t="s">
        <v>171</v>
      </c>
      <c r="AU261" s="239" t="s">
        <v>84</v>
      </c>
      <c r="AY261" s="18" t="s">
        <v>168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8" t="s">
        <v>84</v>
      </c>
      <c r="BK261" s="240">
        <f>ROUND(I261*H261,2)</f>
        <v>0</v>
      </c>
      <c r="BL261" s="18" t="s">
        <v>189</v>
      </c>
      <c r="BM261" s="239" t="s">
        <v>2530</v>
      </c>
    </row>
    <row r="262" spans="1:65" s="2" customFormat="1" ht="24.15" customHeight="1">
      <c r="A262" s="39"/>
      <c r="B262" s="40"/>
      <c r="C262" s="228" t="s">
        <v>1856</v>
      </c>
      <c r="D262" s="228" t="s">
        <v>171</v>
      </c>
      <c r="E262" s="229" t="s">
        <v>5300</v>
      </c>
      <c r="F262" s="230" t="s">
        <v>5301</v>
      </c>
      <c r="G262" s="231" t="s">
        <v>1933</v>
      </c>
      <c r="H262" s="232">
        <v>3</v>
      </c>
      <c r="I262" s="233"/>
      <c r="J262" s="234">
        <f>ROUND(I262*H262,2)</f>
        <v>0</v>
      </c>
      <c r="K262" s="230" t="s">
        <v>5232</v>
      </c>
      <c r="L262" s="45"/>
      <c r="M262" s="235" t="s">
        <v>1</v>
      </c>
      <c r="N262" s="236" t="s">
        <v>42</v>
      </c>
      <c r="O262" s="92"/>
      <c r="P262" s="237">
        <f>O262*H262</f>
        <v>0</v>
      </c>
      <c r="Q262" s="237">
        <v>0</v>
      </c>
      <c r="R262" s="237">
        <f>Q262*H262</f>
        <v>0</v>
      </c>
      <c r="S262" s="237">
        <v>0</v>
      </c>
      <c r="T262" s="238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9" t="s">
        <v>189</v>
      </c>
      <c r="AT262" s="239" t="s">
        <v>171</v>
      </c>
      <c r="AU262" s="239" t="s">
        <v>84</v>
      </c>
      <c r="AY262" s="18" t="s">
        <v>168</v>
      </c>
      <c r="BE262" s="240">
        <f>IF(N262="základní",J262,0)</f>
        <v>0</v>
      </c>
      <c r="BF262" s="240">
        <f>IF(N262="snížená",J262,0)</f>
        <v>0</v>
      </c>
      <c r="BG262" s="240">
        <f>IF(N262="zákl. přenesená",J262,0)</f>
        <v>0</v>
      </c>
      <c r="BH262" s="240">
        <f>IF(N262="sníž. přenesená",J262,0)</f>
        <v>0</v>
      </c>
      <c r="BI262" s="240">
        <f>IF(N262="nulová",J262,0)</f>
        <v>0</v>
      </c>
      <c r="BJ262" s="18" t="s">
        <v>84</v>
      </c>
      <c r="BK262" s="240">
        <f>ROUND(I262*H262,2)</f>
        <v>0</v>
      </c>
      <c r="BL262" s="18" t="s">
        <v>189</v>
      </c>
      <c r="BM262" s="239" t="s">
        <v>2539</v>
      </c>
    </row>
    <row r="263" spans="1:65" s="2" customFormat="1" ht="33" customHeight="1">
      <c r="A263" s="39"/>
      <c r="B263" s="40"/>
      <c r="C263" s="228" t="s">
        <v>1860</v>
      </c>
      <c r="D263" s="228" t="s">
        <v>171</v>
      </c>
      <c r="E263" s="229" t="s">
        <v>5302</v>
      </c>
      <c r="F263" s="230" t="s">
        <v>5303</v>
      </c>
      <c r="G263" s="231" t="s">
        <v>1933</v>
      </c>
      <c r="H263" s="232">
        <v>5</v>
      </c>
      <c r="I263" s="233"/>
      <c r="J263" s="234">
        <f>ROUND(I263*H263,2)</f>
        <v>0</v>
      </c>
      <c r="K263" s="230" t="s">
        <v>5038</v>
      </c>
      <c r="L263" s="45"/>
      <c r="M263" s="235" t="s">
        <v>1</v>
      </c>
      <c r="N263" s="236" t="s">
        <v>42</v>
      </c>
      <c r="O263" s="92"/>
      <c r="P263" s="237">
        <f>O263*H263</f>
        <v>0</v>
      </c>
      <c r="Q263" s="237">
        <v>0</v>
      </c>
      <c r="R263" s="237">
        <f>Q263*H263</f>
        <v>0</v>
      </c>
      <c r="S263" s="237">
        <v>0</v>
      </c>
      <c r="T263" s="238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9" t="s">
        <v>189</v>
      </c>
      <c r="AT263" s="239" t="s">
        <v>171</v>
      </c>
      <c r="AU263" s="239" t="s">
        <v>84</v>
      </c>
      <c r="AY263" s="18" t="s">
        <v>168</v>
      </c>
      <c r="BE263" s="240">
        <f>IF(N263="základní",J263,0)</f>
        <v>0</v>
      </c>
      <c r="BF263" s="240">
        <f>IF(N263="snížená",J263,0)</f>
        <v>0</v>
      </c>
      <c r="BG263" s="240">
        <f>IF(N263="zákl. přenesená",J263,0)</f>
        <v>0</v>
      </c>
      <c r="BH263" s="240">
        <f>IF(N263="sníž. přenesená",J263,0)</f>
        <v>0</v>
      </c>
      <c r="BI263" s="240">
        <f>IF(N263="nulová",J263,0)</f>
        <v>0</v>
      </c>
      <c r="BJ263" s="18" t="s">
        <v>84</v>
      </c>
      <c r="BK263" s="240">
        <f>ROUND(I263*H263,2)</f>
        <v>0</v>
      </c>
      <c r="BL263" s="18" t="s">
        <v>189</v>
      </c>
      <c r="BM263" s="239" t="s">
        <v>2547</v>
      </c>
    </row>
    <row r="264" spans="1:65" s="2" customFormat="1" ht="37.8" customHeight="1">
      <c r="A264" s="39"/>
      <c r="B264" s="40"/>
      <c r="C264" s="228" t="s">
        <v>1864</v>
      </c>
      <c r="D264" s="228" t="s">
        <v>171</v>
      </c>
      <c r="E264" s="229" t="s">
        <v>5304</v>
      </c>
      <c r="F264" s="230" t="s">
        <v>5305</v>
      </c>
      <c r="G264" s="231" t="s">
        <v>1933</v>
      </c>
      <c r="H264" s="232">
        <v>6</v>
      </c>
      <c r="I264" s="233"/>
      <c r="J264" s="234">
        <f>ROUND(I264*H264,2)</f>
        <v>0</v>
      </c>
      <c r="K264" s="230" t="s">
        <v>5038</v>
      </c>
      <c r="L264" s="45"/>
      <c r="M264" s="235" t="s">
        <v>1</v>
      </c>
      <c r="N264" s="236" t="s">
        <v>42</v>
      </c>
      <c r="O264" s="92"/>
      <c r="P264" s="237">
        <f>O264*H264</f>
        <v>0</v>
      </c>
      <c r="Q264" s="237">
        <v>0</v>
      </c>
      <c r="R264" s="237">
        <f>Q264*H264</f>
        <v>0</v>
      </c>
      <c r="S264" s="237">
        <v>0</v>
      </c>
      <c r="T264" s="23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9" t="s">
        <v>189</v>
      </c>
      <c r="AT264" s="239" t="s">
        <v>171</v>
      </c>
      <c r="AU264" s="239" t="s">
        <v>84</v>
      </c>
      <c r="AY264" s="18" t="s">
        <v>168</v>
      </c>
      <c r="BE264" s="240">
        <f>IF(N264="základní",J264,0)</f>
        <v>0</v>
      </c>
      <c r="BF264" s="240">
        <f>IF(N264="snížená",J264,0)</f>
        <v>0</v>
      </c>
      <c r="BG264" s="240">
        <f>IF(N264="zákl. přenesená",J264,0)</f>
        <v>0</v>
      </c>
      <c r="BH264" s="240">
        <f>IF(N264="sníž. přenesená",J264,0)</f>
        <v>0</v>
      </c>
      <c r="BI264" s="240">
        <f>IF(N264="nulová",J264,0)</f>
        <v>0</v>
      </c>
      <c r="BJ264" s="18" t="s">
        <v>84</v>
      </c>
      <c r="BK264" s="240">
        <f>ROUND(I264*H264,2)</f>
        <v>0</v>
      </c>
      <c r="BL264" s="18" t="s">
        <v>189</v>
      </c>
      <c r="BM264" s="239" t="s">
        <v>2555</v>
      </c>
    </row>
    <row r="265" spans="1:65" s="2" customFormat="1" ht="49.05" customHeight="1">
      <c r="A265" s="39"/>
      <c r="B265" s="40"/>
      <c r="C265" s="228" t="s">
        <v>1869</v>
      </c>
      <c r="D265" s="228" t="s">
        <v>171</v>
      </c>
      <c r="E265" s="229" t="s">
        <v>5306</v>
      </c>
      <c r="F265" s="230" t="s">
        <v>5307</v>
      </c>
      <c r="G265" s="231" t="s">
        <v>1933</v>
      </c>
      <c r="H265" s="232">
        <v>18</v>
      </c>
      <c r="I265" s="233"/>
      <c r="J265" s="234">
        <f>ROUND(I265*H265,2)</f>
        <v>0</v>
      </c>
      <c r="K265" s="230" t="s">
        <v>5038</v>
      </c>
      <c r="L265" s="45"/>
      <c r="M265" s="235" t="s">
        <v>1</v>
      </c>
      <c r="N265" s="236" t="s">
        <v>42</v>
      </c>
      <c r="O265" s="92"/>
      <c r="P265" s="237">
        <f>O265*H265</f>
        <v>0</v>
      </c>
      <c r="Q265" s="237">
        <v>0</v>
      </c>
      <c r="R265" s="237">
        <f>Q265*H265</f>
        <v>0</v>
      </c>
      <c r="S265" s="237">
        <v>0</v>
      </c>
      <c r="T265" s="238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9" t="s">
        <v>189</v>
      </c>
      <c r="AT265" s="239" t="s">
        <v>171</v>
      </c>
      <c r="AU265" s="239" t="s">
        <v>84</v>
      </c>
      <c r="AY265" s="18" t="s">
        <v>168</v>
      </c>
      <c r="BE265" s="240">
        <f>IF(N265="základní",J265,0)</f>
        <v>0</v>
      </c>
      <c r="BF265" s="240">
        <f>IF(N265="snížená",J265,0)</f>
        <v>0</v>
      </c>
      <c r="BG265" s="240">
        <f>IF(N265="zákl. přenesená",J265,0)</f>
        <v>0</v>
      </c>
      <c r="BH265" s="240">
        <f>IF(N265="sníž. přenesená",J265,0)</f>
        <v>0</v>
      </c>
      <c r="BI265" s="240">
        <f>IF(N265="nulová",J265,0)</f>
        <v>0</v>
      </c>
      <c r="BJ265" s="18" t="s">
        <v>84</v>
      </c>
      <c r="BK265" s="240">
        <f>ROUND(I265*H265,2)</f>
        <v>0</v>
      </c>
      <c r="BL265" s="18" t="s">
        <v>189</v>
      </c>
      <c r="BM265" s="239" t="s">
        <v>2563</v>
      </c>
    </row>
    <row r="266" spans="1:65" s="2" customFormat="1" ht="49.05" customHeight="1">
      <c r="A266" s="39"/>
      <c r="B266" s="40"/>
      <c r="C266" s="228" t="s">
        <v>1874</v>
      </c>
      <c r="D266" s="228" t="s">
        <v>171</v>
      </c>
      <c r="E266" s="229" t="s">
        <v>5308</v>
      </c>
      <c r="F266" s="230" t="s">
        <v>5309</v>
      </c>
      <c r="G266" s="231" t="s">
        <v>1933</v>
      </c>
      <c r="H266" s="232">
        <v>1</v>
      </c>
      <c r="I266" s="233"/>
      <c r="J266" s="234">
        <f>ROUND(I266*H266,2)</f>
        <v>0</v>
      </c>
      <c r="K266" s="230" t="s">
        <v>5038</v>
      </c>
      <c r="L266" s="45"/>
      <c r="M266" s="235" t="s">
        <v>1</v>
      </c>
      <c r="N266" s="236" t="s">
        <v>42</v>
      </c>
      <c r="O266" s="92"/>
      <c r="P266" s="237">
        <f>O266*H266</f>
        <v>0</v>
      </c>
      <c r="Q266" s="237">
        <v>0</v>
      </c>
      <c r="R266" s="237">
        <f>Q266*H266</f>
        <v>0</v>
      </c>
      <c r="S266" s="237">
        <v>0</v>
      </c>
      <c r="T266" s="238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9" t="s">
        <v>189</v>
      </c>
      <c r="AT266" s="239" t="s">
        <v>171</v>
      </c>
      <c r="AU266" s="239" t="s">
        <v>84</v>
      </c>
      <c r="AY266" s="18" t="s">
        <v>168</v>
      </c>
      <c r="BE266" s="240">
        <f>IF(N266="základní",J266,0)</f>
        <v>0</v>
      </c>
      <c r="BF266" s="240">
        <f>IF(N266="snížená",J266,0)</f>
        <v>0</v>
      </c>
      <c r="BG266" s="240">
        <f>IF(N266="zákl. přenesená",J266,0)</f>
        <v>0</v>
      </c>
      <c r="BH266" s="240">
        <f>IF(N266="sníž. přenesená",J266,0)</f>
        <v>0</v>
      </c>
      <c r="BI266" s="240">
        <f>IF(N266="nulová",J266,0)</f>
        <v>0</v>
      </c>
      <c r="BJ266" s="18" t="s">
        <v>84</v>
      </c>
      <c r="BK266" s="240">
        <f>ROUND(I266*H266,2)</f>
        <v>0</v>
      </c>
      <c r="BL266" s="18" t="s">
        <v>189</v>
      </c>
      <c r="BM266" s="239" t="s">
        <v>2574</v>
      </c>
    </row>
    <row r="267" spans="1:65" s="2" customFormat="1" ht="24.15" customHeight="1">
      <c r="A267" s="39"/>
      <c r="B267" s="40"/>
      <c r="C267" s="228" t="s">
        <v>1878</v>
      </c>
      <c r="D267" s="228" t="s">
        <v>171</v>
      </c>
      <c r="E267" s="229" t="s">
        <v>5310</v>
      </c>
      <c r="F267" s="230" t="s">
        <v>5311</v>
      </c>
      <c r="G267" s="231" t="s">
        <v>1933</v>
      </c>
      <c r="H267" s="232">
        <v>7</v>
      </c>
      <c r="I267" s="233"/>
      <c r="J267" s="234">
        <f>ROUND(I267*H267,2)</f>
        <v>0</v>
      </c>
      <c r="K267" s="230" t="s">
        <v>5038</v>
      </c>
      <c r="L267" s="45"/>
      <c r="M267" s="235" t="s">
        <v>1</v>
      </c>
      <c r="N267" s="236" t="s">
        <v>42</v>
      </c>
      <c r="O267" s="92"/>
      <c r="P267" s="237">
        <f>O267*H267</f>
        <v>0</v>
      </c>
      <c r="Q267" s="237">
        <v>0</v>
      </c>
      <c r="R267" s="237">
        <f>Q267*H267</f>
        <v>0</v>
      </c>
      <c r="S267" s="237">
        <v>0</v>
      </c>
      <c r="T267" s="238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9" t="s">
        <v>189</v>
      </c>
      <c r="AT267" s="239" t="s">
        <v>171</v>
      </c>
      <c r="AU267" s="239" t="s">
        <v>84</v>
      </c>
      <c r="AY267" s="18" t="s">
        <v>168</v>
      </c>
      <c r="BE267" s="240">
        <f>IF(N267="základní",J267,0)</f>
        <v>0</v>
      </c>
      <c r="BF267" s="240">
        <f>IF(N267="snížená",J267,0)</f>
        <v>0</v>
      </c>
      <c r="BG267" s="240">
        <f>IF(N267="zákl. přenesená",J267,0)</f>
        <v>0</v>
      </c>
      <c r="BH267" s="240">
        <f>IF(N267="sníž. přenesená",J267,0)</f>
        <v>0</v>
      </c>
      <c r="BI267" s="240">
        <f>IF(N267="nulová",J267,0)</f>
        <v>0</v>
      </c>
      <c r="BJ267" s="18" t="s">
        <v>84</v>
      </c>
      <c r="BK267" s="240">
        <f>ROUND(I267*H267,2)</f>
        <v>0</v>
      </c>
      <c r="BL267" s="18" t="s">
        <v>189</v>
      </c>
      <c r="BM267" s="239" t="s">
        <v>2582</v>
      </c>
    </row>
    <row r="268" spans="1:63" s="12" customFormat="1" ht="25.9" customHeight="1">
      <c r="A268" s="12"/>
      <c r="B268" s="212"/>
      <c r="C268" s="213"/>
      <c r="D268" s="214" t="s">
        <v>76</v>
      </c>
      <c r="E268" s="215" t="s">
        <v>4459</v>
      </c>
      <c r="F268" s="215" t="s">
        <v>5312</v>
      </c>
      <c r="G268" s="213"/>
      <c r="H268" s="213"/>
      <c r="I268" s="216"/>
      <c r="J268" s="217">
        <f>BK268</f>
        <v>0</v>
      </c>
      <c r="K268" s="213"/>
      <c r="L268" s="218"/>
      <c r="M268" s="219"/>
      <c r="N268" s="220"/>
      <c r="O268" s="220"/>
      <c r="P268" s="221">
        <f>SUM(P269:P290)</f>
        <v>0</v>
      </c>
      <c r="Q268" s="220"/>
      <c r="R268" s="221">
        <f>SUM(R269:R290)</f>
        <v>0</v>
      </c>
      <c r="S268" s="220"/>
      <c r="T268" s="222">
        <f>SUM(T269:T290)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23" t="s">
        <v>84</v>
      </c>
      <c r="AT268" s="224" t="s">
        <v>76</v>
      </c>
      <c r="AU268" s="224" t="s">
        <v>77</v>
      </c>
      <c r="AY268" s="223" t="s">
        <v>168</v>
      </c>
      <c r="BK268" s="225">
        <f>SUM(BK269:BK290)</f>
        <v>0</v>
      </c>
    </row>
    <row r="269" spans="1:65" s="2" customFormat="1" ht="37.8" customHeight="1">
      <c r="A269" s="39"/>
      <c r="B269" s="40"/>
      <c r="C269" s="228" t="s">
        <v>1882</v>
      </c>
      <c r="D269" s="228" t="s">
        <v>171</v>
      </c>
      <c r="E269" s="229" t="s">
        <v>5313</v>
      </c>
      <c r="F269" s="230" t="s">
        <v>5314</v>
      </c>
      <c r="G269" s="231" t="s">
        <v>1933</v>
      </c>
      <c r="H269" s="232">
        <v>5</v>
      </c>
      <c r="I269" s="233"/>
      <c r="J269" s="234">
        <f>ROUND(I269*H269,2)</f>
        <v>0</v>
      </c>
      <c r="K269" s="230" t="s">
        <v>5038</v>
      </c>
      <c r="L269" s="45"/>
      <c r="M269" s="235" t="s">
        <v>1</v>
      </c>
      <c r="N269" s="236" t="s">
        <v>42</v>
      </c>
      <c r="O269" s="92"/>
      <c r="P269" s="237">
        <f>O269*H269</f>
        <v>0</v>
      </c>
      <c r="Q269" s="237">
        <v>0</v>
      </c>
      <c r="R269" s="237">
        <f>Q269*H269</f>
        <v>0</v>
      </c>
      <c r="S269" s="237">
        <v>0</v>
      </c>
      <c r="T269" s="238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9" t="s">
        <v>189</v>
      </c>
      <c r="AT269" s="239" t="s">
        <v>171</v>
      </c>
      <c r="AU269" s="239" t="s">
        <v>84</v>
      </c>
      <c r="AY269" s="18" t="s">
        <v>168</v>
      </c>
      <c r="BE269" s="240">
        <f>IF(N269="základní",J269,0)</f>
        <v>0</v>
      </c>
      <c r="BF269" s="240">
        <f>IF(N269="snížená",J269,0)</f>
        <v>0</v>
      </c>
      <c r="BG269" s="240">
        <f>IF(N269="zákl. přenesená",J269,0)</f>
        <v>0</v>
      </c>
      <c r="BH269" s="240">
        <f>IF(N269="sníž. přenesená",J269,0)</f>
        <v>0</v>
      </c>
      <c r="BI269" s="240">
        <f>IF(N269="nulová",J269,0)</f>
        <v>0</v>
      </c>
      <c r="BJ269" s="18" t="s">
        <v>84</v>
      </c>
      <c r="BK269" s="240">
        <f>ROUND(I269*H269,2)</f>
        <v>0</v>
      </c>
      <c r="BL269" s="18" t="s">
        <v>189</v>
      </c>
      <c r="BM269" s="239" t="s">
        <v>2590</v>
      </c>
    </row>
    <row r="270" spans="1:65" s="2" customFormat="1" ht="37.8" customHeight="1">
      <c r="A270" s="39"/>
      <c r="B270" s="40"/>
      <c r="C270" s="228" t="s">
        <v>1886</v>
      </c>
      <c r="D270" s="228" t="s">
        <v>171</v>
      </c>
      <c r="E270" s="229" t="s">
        <v>5315</v>
      </c>
      <c r="F270" s="230" t="s">
        <v>5316</v>
      </c>
      <c r="G270" s="231" t="s">
        <v>1933</v>
      </c>
      <c r="H270" s="232">
        <v>4</v>
      </c>
      <c r="I270" s="233"/>
      <c r="J270" s="234">
        <f>ROUND(I270*H270,2)</f>
        <v>0</v>
      </c>
      <c r="K270" s="230" t="s">
        <v>5038</v>
      </c>
      <c r="L270" s="45"/>
      <c r="M270" s="235" t="s">
        <v>1</v>
      </c>
      <c r="N270" s="236" t="s">
        <v>42</v>
      </c>
      <c r="O270" s="92"/>
      <c r="P270" s="237">
        <f>O270*H270</f>
        <v>0</v>
      </c>
      <c r="Q270" s="237">
        <v>0</v>
      </c>
      <c r="R270" s="237">
        <f>Q270*H270</f>
        <v>0</v>
      </c>
      <c r="S270" s="237">
        <v>0</v>
      </c>
      <c r="T270" s="238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9" t="s">
        <v>189</v>
      </c>
      <c r="AT270" s="239" t="s">
        <v>171</v>
      </c>
      <c r="AU270" s="239" t="s">
        <v>84</v>
      </c>
      <c r="AY270" s="18" t="s">
        <v>168</v>
      </c>
      <c r="BE270" s="240">
        <f>IF(N270="základní",J270,0)</f>
        <v>0</v>
      </c>
      <c r="BF270" s="240">
        <f>IF(N270="snížená",J270,0)</f>
        <v>0</v>
      </c>
      <c r="BG270" s="240">
        <f>IF(N270="zákl. přenesená",J270,0)</f>
        <v>0</v>
      </c>
      <c r="BH270" s="240">
        <f>IF(N270="sníž. přenesená",J270,0)</f>
        <v>0</v>
      </c>
      <c r="BI270" s="240">
        <f>IF(N270="nulová",J270,0)</f>
        <v>0</v>
      </c>
      <c r="BJ270" s="18" t="s">
        <v>84</v>
      </c>
      <c r="BK270" s="240">
        <f>ROUND(I270*H270,2)</f>
        <v>0</v>
      </c>
      <c r="BL270" s="18" t="s">
        <v>189</v>
      </c>
      <c r="BM270" s="239" t="s">
        <v>2598</v>
      </c>
    </row>
    <row r="271" spans="1:65" s="2" customFormat="1" ht="37.8" customHeight="1">
      <c r="A271" s="39"/>
      <c r="B271" s="40"/>
      <c r="C271" s="228" t="s">
        <v>1892</v>
      </c>
      <c r="D271" s="228" t="s">
        <v>171</v>
      </c>
      <c r="E271" s="229" t="s">
        <v>5317</v>
      </c>
      <c r="F271" s="230" t="s">
        <v>5318</v>
      </c>
      <c r="G271" s="231" t="s">
        <v>1933</v>
      </c>
      <c r="H271" s="232">
        <v>11</v>
      </c>
      <c r="I271" s="233"/>
      <c r="J271" s="234">
        <f>ROUND(I271*H271,2)</f>
        <v>0</v>
      </c>
      <c r="K271" s="230" t="s">
        <v>5038</v>
      </c>
      <c r="L271" s="45"/>
      <c r="M271" s="235" t="s">
        <v>1</v>
      </c>
      <c r="N271" s="236" t="s">
        <v>42</v>
      </c>
      <c r="O271" s="92"/>
      <c r="P271" s="237">
        <f>O271*H271</f>
        <v>0</v>
      </c>
      <c r="Q271" s="237">
        <v>0</v>
      </c>
      <c r="R271" s="237">
        <f>Q271*H271</f>
        <v>0</v>
      </c>
      <c r="S271" s="237">
        <v>0</v>
      </c>
      <c r="T271" s="238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9" t="s">
        <v>189</v>
      </c>
      <c r="AT271" s="239" t="s">
        <v>171</v>
      </c>
      <c r="AU271" s="239" t="s">
        <v>84</v>
      </c>
      <c r="AY271" s="18" t="s">
        <v>168</v>
      </c>
      <c r="BE271" s="240">
        <f>IF(N271="základní",J271,0)</f>
        <v>0</v>
      </c>
      <c r="BF271" s="240">
        <f>IF(N271="snížená",J271,0)</f>
        <v>0</v>
      </c>
      <c r="BG271" s="240">
        <f>IF(N271="zákl. přenesená",J271,0)</f>
        <v>0</v>
      </c>
      <c r="BH271" s="240">
        <f>IF(N271="sníž. přenesená",J271,0)</f>
        <v>0</v>
      </c>
      <c r="BI271" s="240">
        <f>IF(N271="nulová",J271,0)</f>
        <v>0</v>
      </c>
      <c r="BJ271" s="18" t="s">
        <v>84</v>
      </c>
      <c r="BK271" s="240">
        <f>ROUND(I271*H271,2)</f>
        <v>0</v>
      </c>
      <c r="BL271" s="18" t="s">
        <v>189</v>
      </c>
      <c r="BM271" s="239" t="s">
        <v>2606</v>
      </c>
    </row>
    <row r="272" spans="1:65" s="2" customFormat="1" ht="37.8" customHeight="1">
      <c r="A272" s="39"/>
      <c r="B272" s="40"/>
      <c r="C272" s="228" t="s">
        <v>1899</v>
      </c>
      <c r="D272" s="228" t="s">
        <v>171</v>
      </c>
      <c r="E272" s="229" t="s">
        <v>5319</v>
      </c>
      <c r="F272" s="230" t="s">
        <v>5320</v>
      </c>
      <c r="G272" s="231" t="s">
        <v>1933</v>
      </c>
      <c r="H272" s="232">
        <v>11</v>
      </c>
      <c r="I272" s="233"/>
      <c r="J272" s="234">
        <f>ROUND(I272*H272,2)</f>
        <v>0</v>
      </c>
      <c r="K272" s="230" t="s">
        <v>5038</v>
      </c>
      <c r="L272" s="45"/>
      <c r="M272" s="235" t="s">
        <v>1</v>
      </c>
      <c r="N272" s="236" t="s">
        <v>42</v>
      </c>
      <c r="O272" s="92"/>
      <c r="P272" s="237">
        <f>O272*H272</f>
        <v>0</v>
      </c>
      <c r="Q272" s="237">
        <v>0</v>
      </c>
      <c r="R272" s="237">
        <f>Q272*H272</f>
        <v>0</v>
      </c>
      <c r="S272" s="237">
        <v>0</v>
      </c>
      <c r="T272" s="238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9" t="s">
        <v>189</v>
      </c>
      <c r="AT272" s="239" t="s">
        <v>171</v>
      </c>
      <c r="AU272" s="239" t="s">
        <v>84</v>
      </c>
      <c r="AY272" s="18" t="s">
        <v>168</v>
      </c>
      <c r="BE272" s="240">
        <f>IF(N272="základní",J272,0)</f>
        <v>0</v>
      </c>
      <c r="BF272" s="240">
        <f>IF(N272="snížená",J272,0)</f>
        <v>0</v>
      </c>
      <c r="BG272" s="240">
        <f>IF(N272="zákl. přenesená",J272,0)</f>
        <v>0</v>
      </c>
      <c r="BH272" s="240">
        <f>IF(N272="sníž. přenesená",J272,0)</f>
        <v>0</v>
      </c>
      <c r="BI272" s="240">
        <f>IF(N272="nulová",J272,0)</f>
        <v>0</v>
      </c>
      <c r="BJ272" s="18" t="s">
        <v>84</v>
      </c>
      <c r="BK272" s="240">
        <f>ROUND(I272*H272,2)</f>
        <v>0</v>
      </c>
      <c r="BL272" s="18" t="s">
        <v>189</v>
      </c>
      <c r="BM272" s="239" t="s">
        <v>2614</v>
      </c>
    </row>
    <row r="273" spans="1:65" s="2" customFormat="1" ht="44.25" customHeight="1">
      <c r="A273" s="39"/>
      <c r="B273" s="40"/>
      <c r="C273" s="228" t="s">
        <v>1904</v>
      </c>
      <c r="D273" s="228" t="s">
        <v>171</v>
      </c>
      <c r="E273" s="229" t="s">
        <v>5321</v>
      </c>
      <c r="F273" s="230" t="s">
        <v>5322</v>
      </c>
      <c r="G273" s="231" t="s">
        <v>1933</v>
      </c>
      <c r="H273" s="232">
        <v>63</v>
      </c>
      <c r="I273" s="233"/>
      <c r="J273" s="234">
        <f>ROUND(I273*H273,2)</f>
        <v>0</v>
      </c>
      <c r="K273" s="230" t="s">
        <v>5038</v>
      </c>
      <c r="L273" s="45"/>
      <c r="M273" s="235" t="s">
        <v>1</v>
      </c>
      <c r="N273" s="236" t="s">
        <v>42</v>
      </c>
      <c r="O273" s="92"/>
      <c r="P273" s="237">
        <f>O273*H273</f>
        <v>0</v>
      </c>
      <c r="Q273" s="237">
        <v>0</v>
      </c>
      <c r="R273" s="237">
        <f>Q273*H273</f>
        <v>0</v>
      </c>
      <c r="S273" s="237">
        <v>0</v>
      </c>
      <c r="T273" s="238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9" t="s">
        <v>189</v>
      </c>
      <c r="AT273" s="239" t="s">
        <v>171</v>
      </c>
      <c r="AU273" s="239" t="s">
        <v>84</v>
      </c>
      <c r="AY273" s="18" t="s">
        <v>168</v>
      </c>
      <c r="BE273" s="240">
        <f>IF(N273="základní",J273,0)</f>
        <v>0</v>
      </c>
      <c r="BF273" s="240">
        <f>IF(N273="snížená",J273,0)</f>
        <v>0</v>
      </c>
      <c r="BG273" s="240">
        <f>IF(N273="zákl. přenesená",J273,0)</f>
        <v>0</v>
      </c>
      <c r="BH273" s="240">
        <f>IF(N273="sníž. přenesená",J273,0)</f>
        <v>0</v>
      </c>
      <c r="BI273" s="240">
        <f>IF(N273="nulová",J273,0)</f>
        <v>0</v>
      </c>
      <c r="BJ273" s="18" t="s">
        <v>84</v>
      </c>
      <c r="BK273" s="240">
        <f>ROUND(I273*H273,2)</f>
        <v>0</v>
      </c>
      <c r="BL273" s="18" t="s">
        <v>189</v>
      </c>
      <c r="BM273" s="239" t="s">
        <v>2622</v>
      </c>
    </row>
    <row r="274" spans="1:65" s="2" customFormat="1" ht="44.25" customHeight="1">
      <c r="A274" s="39"/>
      <c r="B274" s="40"/>
      <c r="C274" s="228" t="s">
        <v>1910</v>
      </c>
      <c r="D274" s="228" t="s">
        <v>171</v>
      </c>
      <c r="E274" s="229" t="s">
        <v>5323</v>
      </c>
      <c r="F274" s="230" t="s">
        <v>5324</v>
      </c>
      <c r="G274" s="231" t="s">
        <v>1933</v>
      </c>
      <c r="H274" s="232">
        <v>23</v>
      </c>
      <c r="I274" s="233"/>
      <c r="J274" s="234">
        <f>ROUND(I274*H274,2)</f>
        <v>0</v>
      </c>
      <c r="K274" s="230" t="s">
        <v>5038</v>
      </c>
      <c r="L274" s="45"/>
      <c r="M274" s="235" t="s">
        <v>1</v>
      </c>
      <c r="N274" s="236" t="s">
        <v>42</v>
      </c>
      <c r="O274" s="92"/>
      <c r="P274" s="237">
        <f>O274*H274</f>
        <v>0</v>
      </c>
      <c r="Q274" s="237">
        <v>0</v>
      </c>
      <c r="R274" s="237">
        <f>Q274*H274</f>
        <v>0</v>
      </c>
      <c r="S274" s="237">
        <v>0</v>
      </c>
      <c r="T274" s="238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9" t="s">
        <v>189</v>
      </c>
      <c r="AT274" s="239" t="s">
        <v>171</v>
      </c>
      <c r="AU274" s="239" t="s">
        <v>84</v>
      </c>
      <c r="AY274" s="18" t="s">
        <v>168</v>
      </c>
      <c r="BE274" s="240">
        <f>IF(N274="základní",J274,0)</f>
        <v>0</v>
      </c>
      <c r="BF274" s="240">
        <f>IF(N274="snížená",J274,0)</f>
        <v>0</v>
      </c>
      <c r="BG274" s="240">
        <f>IF(N274="zákl. přenesená",J274,0)</f>
        <v>0</v>
      </c>
      <c r="BH274" s="240">
        <f>IF(N274="sníž. přenesená",J274,0)</f>
        <v>0</v>
      </c>
      <c r="BI274" s="240">
        <f>IF(N274="nulová",J274,0)</f>
        <v>0</v>
      </c>
      <c r="BJ274" s="18" t="s">
        <v>84</v>
      </c>
      <c r="BK274" s="240">
        <f>ROUND(I274*H274,2)</f>
        <v>0</v>
      </c>
      <c r="BL274" s="18" t="s">
        <v>189</v>
      </c>
      <c r="BM274" s="239" t="s">
        <v>2630</v>
      </c>
    </row>
    <row r="275" spans="1:65" s="2" customFormat="1" ht="44.25" customHeight="1">
      <c r="A275" s="39"/>
      <c r="B275" s="40"/>
      <c r="C275" s="228" t="s">
        <v>1918</v>
      </c>
      <c r="D275" s="228" t="s">
        <v>171</v>
      </c>
      <c r="E275" s="229" t="s">
        <v>5325</v>
      </c>
      <c r="F275" s="230" t="s">
        <v>5326</v>
      </c>
      <c r="G275" s="231" t="s">
        <v>1933</v>
      </c>
      <c r="H275" s="232">
        <v>36</v>
      </c>
      <c r="I275" s="233"/>
      <c r="J275" s="234">
        <f>ROUND(I275*H275,2)</f>
        <v>0</v>
      </c>
      <c r="K275" s="230" t="s">
        <v>5038</v>
      </c>
      <c r="L275" s="45"/>
      <c r="M275" s="235" t="s">
        <v>1</v>
      </c>
      <c r="N275" s="236" t="s">
        <v>42</v>
      </c>
      <c r="O275" s="92"/>
      <c r="P275" s="237">
        <f>O275*H275</f>
        <v>0</v>
      </c>
      <c r="Q275" s="237">
        <v>0</v>
      </c>
      <c r="R275" s="237">
        <f>Q275*H275</f>
        <v>0</v>
      </c>
      <c r="S275" s="237">
        <v>0</v>
      </c>
      <c r="T275" s="238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9" t="s">
        <v>189</v>
      </c>
      <c r="AT275" s="239" t="s">
        <v>171</v>
      </c>
      <c r="AU275" s="239" t="s">
        <v>84</v>
      </c>
      <c r="AY275" s="18" t="s">
        <v>168</v>
      </c>
      <c r="BE275" s="240">
        <f>IF(N275="základní",J275,0)</f>
        <v>0</v>
      </c>
      <c r="BF275" s="240">
        <f>IF(N275="snížená",J275,0)</f>
        <v>0</v>
      </c>
      <c r="BG275" s="240">
        <f>IF(N275="zákl. přenesená",J275,0)</f>
        <v>0</v>
      </c>
      <c r="BH275" s="240">
        <f>IF(N275="sníž. přenesená",J275,0)</f>
        <v>0</v>
      </c>
      <c r="BI275" s="240">
        <f>IF(N275="nulová",J275,0)</f>
        <v>0</v>
      </c>
      <c r="BJ275" s="18" t="s">
        <v>84</v>
      </c>
      <c r="BK275" s="240">
        <f>ROUND(I275*H275,2)</f>
        <v>0</v>
      </c>
      <c r="BL275" s="18" t="s">
        <v>189</v>
      </c>
      <c r="BM275" s="239" t="s">
        <v>2638</v>
      </c>
    </row>
    <row r="276" spans="1:65" s="2" customFormat="1" ht="44.25" customHeight="1">
      <c r="A276" s="39"/>
      <c r="B276" s="40"/>
      <c r="C276" s="228" t="s">
        <v>1922</v>
      </c>
      <c r="D276" s="228" t="s">
        <v>171</v>
      </c>
      <c r="E276" s="229" t="s">
        <v>5327</v>
      </c>
      <c r="F276" s="230" t="s">
        <v>5328</v>
      </c>
      <c r="G276" s="231" t="s">
        <v>1933</v>
      </c>
      <c r="H276" s="232">
        <v>13</v>
      </c>
      <c r="I276" s="233"/>
      <c r="J276" s="234">
        <f>ROUND(I276*H276,2)</f>
        <v>0</v>
      </c>
      <c r="K276" s="230" t="s">
        <v>5038</v>
      </c>
      <c r="L276" s="45"/>
      <c r="M276" s="235" t="s">
        <v>1</v>
      </c>
      <c r="N276" s="236" t="s">
        <v>42</v>
      </c>
      <c r="O276" s="92"/>
      <c r="P276" s="237">
        <f>O276*H276</f>
        <v>0</v>
      </c>
      <c r="Q276" s="237">
        <v>0</v>
      </c>
      <c r="R276" s="237">
        <f>Q276*H276</f>
        <v>0</v>
      </c>
      <c r="S276" s="237">
        <v>0</v>
      </c>
      <c r="T276" s="238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9" t="s">
        <v>189</v>
      </c>
      <c r="AT276" s="239" t="s">
        <v>171</v>
      </c>
      <c r="AU276" s="239" t="s">
        <v>84</v>
      </c>
      <c r="AY276" s="18" t="s">
        <v>168</v>
      </c>
      <c r="BE276" s="240">
        <f>IF(N276="základní",J276,0)</f>
        <v>0</v>
      </c>
      <c r="BF276" s="240">
        <f>IF(N276="snížená",J276,0)</f>
        <v>0</v>
      </c>
      <c r="BG276" s="240">
        <f>IF(N276="zákl. přenesená",J276,0)</f>
        <v>0</v>
      </c>
      <c r="BH276" s="240">
        <f>IF(N276="sníž. přenesená",J276,0)</f>
        <v>0</v>
      </c>
      <c r="BI276" s="240">
        <f>IF(N276="nulová",J276,0)</f>
        <v>0</v>
      </c>
      <c r="BJ276" s="18" t="s">
        <v>84</v>
      </c>
      <c r="BK276" s="240">
        <f>ROUND(I276*H276,2)</f>
        <v>0</v>
      </c>
      <c r="BL276" s="18" t="s">
        <v>189</v>
      </c>
      <c r="BM276" s="239" t="s">
        <v>2646</v>
      </c>
    </row>
    <row r="277" spans="1:65" s="2" customFormat="1" ht="44.25" customHeight="1">
      <c r="A277" s="39"/>
      <c r="B277" s="40"/>
      <c r="C277" s="228" t="s">
        <v>1926</v>
      </c>
      <c r="D277" s="228" t="s">
        <v>171</v>
      </c>
      <c r="E277" s="229" t="s">
        <v>5329</v>
      </c>
      <c r="F277" s="230" t="s">
        <v>5330</v>
      </c>
      <c r="G277" s="231" t="s">
        <v>1933</v>
      </c>
      <c r="H277" s="232">
        <v>4</v>
      </c>
      <c r="I277" s="233"/>
      <c r="J277" s="234">
        <f>ROUND(I277*H277,2)</f>
        <v>0</v>
      </c>
      <c r="K277" s="230" t="s">
        <v>5038</v>
      </c>
      <c r="L277" s="45"/>
      <c r="M277" s="235" t="s">
        <v>1</v>
      </c>
      <c r="N277" s="236" t="s">
        <v>42</v>
      </c>
      <c r="O277" s="92"/>
      <c r="P277" s="237">
        <f>O277*H277</f>
        <v>0</v>
      </c>
      <c r="Q277" s="237">
        <v>0</v>
      </c>
      <c r="R277" s="237">
        <f>Q277*H277</f>
        <v>0</v>
      </c>
      <c r="S277" s="237">
        <v>0</v>
      </c>
      <c r="T277" s="238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9" t="s">
        <v>189</v>
      </c>
      <c r="AT277" s="239" t="s">
        <v>171</v>
      </c>
      <c r="AU277" s="239" t="s">
        <v>84</v>
      </c>
      <c r="AY277" s="18" t="s">
        <v>168</v>
      </c>
      <c r="BE277" s="240">
        <f>IF(N277="základní",J277,0)</f>
        <v>0</v>
      </c>
      <c r="BF277" s="240">
        <f>IF(N277="snížená",J277,0)</f>
        <v>0</v>
      </c>
      <c r="BG277" s="240">
        <f>IF(N277="zákl. přenesená",J277,0)</f>
        <v>0</v>
      </c>
      <c r="BH277" s="240">
        <f>IF(N277="sníž. přenesená",J277,0)</f>
        <v>0</v>
      </c>
      <c r="BI277" s="240">
        <f>IF(N277="nulová",J277,0)</f>
        <v>0</v>
      </c>
      <c r="BJ277" s="18" t="s">
        <v>84</v>
      </c>
      <c r="BK277" s="240">
        <f>ROUND(I277*H277,2)</f>
        <v>0</v>
      </c>
      <c r="BL277" s="18" t="s">
        <v>189</v>
      </c>
      <c r="BM277" s="239" t="s">
        <v>2654</v>
      </c>
    </row>
    <row r="278" spans="1:65" s="2" customFormat="1" ht="44.25" customHeight="1">
      <c r="A278" s="39"/>
      <c r="B278" s="40"/>
      <c r="C278" s="228" t="s">
        <v>1931</v>
      </c>
      <c r="D278" s="228" t="s">
        <v>171</v>
      </c>
      <c r="E278" s="229" t="s">
        <v>5331</v>
      </c>
      <c r="F278" s="230" t="s">
        <v>5332</v>
      </c>
      <c r="G278" s="231" t="s">
        <v>1933</v>
      </c>
      <c r="H278" s="232">
        <v>4</v>
      </c>
      <c r="I278" s="233"/>
      <c r="J278" s="234">
        <f>ROUND(I278*H278,2)</f>
        <v>0</v>
      </c>
      <c r="K278" s="230" t="s">
        <v>5038</v>
      </c>
      <c r="L278" s="45"/>
      <c r="M278" s="235" t="s">
        <v>1</v>
      </c>
      <c r="N278" s="236" t="s">
        <v>42</v>
      </c>
      <c r="O278" s="92"/>
      <c r="P278" s="237">
        <f>O278*H278</f>
        <v>0</v>
      </c>
      <c r="Q278" s="237">
        <v>0</v>
      </c>
      <c r="R278" s="237">
        <f>Q278*H278</f>
        <v>0</v>
      </c>
      <c r="S278" s="237">
        <v>0</v>
      </c>
      <c r="T278" s="238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9" t="s">
        <v>189</v>
      </c>
      <c r="AT278" s="239" t="s">
        <v>171</v>
      </c>
      <c r="AU278" s="239" t="s">
        <v>84</v>
      </c>
      <c r="AY278" s="18" t="s">
        <v>168</v>
      </c>
      <c r="BE278" s="240">
        <f>IF(N278="základní",J278,0)</f>
        <v>0</v>
      </c>
      <c r="BF278" s="240">
        <f>IF(N278="snížená",J278,0)</f>
        <v>0</v>
      </c>
      <c r="BG278" s="240">
        <f>IF(N278="zákl. přenesená",J278,0)</f>
        <v>0</v>
      </c>
      <c r="BH278" s="240">
        <f>IF(N278="sníž. přenesená",J278,0)</f>
        <v>0</v>
      </c>
      <c r="BI278" s="240">
        <f>IF(N278="nulová",J278,0)</f>
        <v>0</v>
      </c>
      <c r="BJ278" s="18" t="s">
        <v>84</v>
      </c>
      <c r="BK278" s="240">
        <f>ROUND(I278*H278,2)</f>
        <v>0</v>
      </c>
      <c r="BL278" s="18" t="s">
        <v>189</v>
      </c>
      <c r="BM278" s="239" t="s">
        <v>2662</v>
      </c>
    </row>
    <row r="279" spans="1:65" s="2" customFormat="1" ht="44.25" customHeight="1">
      <c r="A279" s="39"/>
      <c r="B279" s="40"/>
      <c r="C279" s="228" t="s">
        <v>1935</v>
      </c>
      <c r="D279" s="228" t="s">
        <v>171</v>
      </c>
      <c r="E279" s="229" t="s">
        <v>5333</v>
      </c>
      <c r="F279" s="230" t="s">
        <v>5334</v>
      </c>
      <c r="G279" s="231" t="s">
        <v>1933</v>
      </c>
      <c r="H279" s="232">
        <v>33</v>
      </c>
      <c r="I279" s="233"/>
      <c r="J279" s="234">
        <f>ROUND(I279*H279,2)</f>
        <v>0</v>
      </c>
      <c r="K279" s="230" t="s">
        <v>5038</v>
      </c>
      <c r="L279" s="45"/>
      <c r="M279" s="235" t="s">
        <v>1</v>
      </c>
      <c r="N279" s="236" t="s">
        <v>42</v>
      </c>
      <c r="O279" s="92"/>
      <c r="P279" s="237">
        <f>O279*H279</f>
        <v>0</v>
      </c>
      <c r="Q279" s="237">
        <v>0</v>
      </c>
      <c r="R279" s="237">
        <f>Q279*H279</f>
        <v>0</v>
      </c>
      <c r="S279" s="237">
        <v>0</v>
      </c>
      <c r="T279" s="238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9" t="s">
        <v>189</v>
      </c>
      <c r="AT279" s="239" t="s">
        <v>171</v>
      </c>
      <c r="AU279" s="239" t="s">
        <v>84</v>
      </c>
      <c r="AY279" s="18" t="s">
        <v>168</v>
      </c>
      <c r="BE279" s="240">
        <f>IF(N279="základní",J279,0)</f>
        <v>0</v>
      </c>
      <c r="BF279" s="240">
        <f>IF(N279="snížená",J279,0)</f>
        <v>0</v>
      </c>
      <c r="BG279" s="240">
        <f>IF(N279="zákl. přenesená",J279,0)</f>
        <v>0</v>
      </c>
      <c r="BH279" s="240">
        <f>IF(N279="sníž. přenesená",J279,0)</f>
        <v>0</v>
      </c>
      <c r="BI279" s="240">
        <f>IF(N279="nulová",J279,0)</f>
        <v>0</v>
      </c>
      <c r="BJ279" s="18" t="s">
        <v>84</v>
      </c>
      <c r="BK279" s="240">
        <f>ROUND(I279*H279,2)</f>
        <v>0</v>
      </c>
      <c r="BL279" s="18" t="s">
        <v>189</v>
      </c>
      <c r="BM279" s="239" t="s">
        <v>2670</v>
      </c>
    </row>
    <row r="280" spans="1:65" s="2" customFormat="1" ht="49.05" customHeight="1">
      <c r="A280" s="39"/>
      <c r="B280" s="40"/>
      <c r="C280" s="228" t="s">
        <v>1940</v>
      </c>
      <c r="D280" s="228" t="s">
        <v>171</v>
      </c>
      <c r="E280" s="229" t="s">
        <v>5335</v>
      </c>
      <c r="F280" s="230" t="s">
        <v>5336</v>
      </c>
      <c r="G280" s="231" t="s">
        <v>1933</v>
      </c>
      <c r="H280" s="232">
        <v>17</v>
      </c>
      <c r="I280" s="233"/>
      <c r="J280" s="234">
        <f>ROUND(I280*H280,2)</f>
        <v>0</v>
      </c>
      <c r="K280" s="230" t="s">
        <v>5038</v>
      </c>
      <c r="L280" s="45"/>
      <c r="M280" s="235" t="s">
        <v>1</v>
      </c>
      <c r="N280" s="236" t="s">
        <v>42</v>
      </c>
      <c r="O280" s="92"/>
      <c r="P280" s="237">
        <f>O280*H280</f>
        <v>0</v>
      </c>
      <c r="Q280" s="237">
        <v>0</v>
      </c>
      <c r="R280" s="237">
        <f>Q280*H280</f>
        <v>0</v>
      </c>
      <c r="S280" s="237">
        <v>0</v>
      </c>
      <c r="T280" s="238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9" t="s">
        <v>189</v>
      </c>
      <c r="AT280" s="239" t="s">
        <v>171</v>
      </c>
      <c r="AU280" s="239" t="s">
        <v>84</v>
      </c>
      <c r="AY280" s="18" t="s">
        <v>168</v>
      </c>
      <c r="BE280" s="240">
        <f>IF(N280="základní",J280,0)</f>
        <v>0</v>
      </c>
      <c r="BF280" s="240">
        <f>IF(N280="snížená",J280,0)</f>
        <v>0</v>
      </c>
      <c r="BG280" s="240">
        <f>IF(N280="zákl. přenesená",J280,0)</f>
        <v>0</v>
      </c>
      <c r="BH280" s="240">
        <f>IF(N280="sníž. přenesená",J280,0)</f>
        <v>0</v>
      </c>
      <c r="BI280" s="240">
        <f>IF(N280="nulová",J280,0)</f>
        <v>0</v>
      </c>
      <c r="BJ280" s="18" t="s">
        <v>84</v>
      </c>
      <c r="BK280" s="240">
        <f>ROUND(I280*H280,2)</f>
        <v>0</v>
      </c>
      <c r="BL280" s="18" t="s">
        <v>189</v>
      </c>
      <c r="BM280" s="239" t="s">
        <v>2678</v>
      </c>
    </row>
    <row r="281" spans="1:65" s="2" customFormat="1" ht="49.05" customHeight="1">
      <c r="A281" s="39"/>
      <c r="B281" s="40"/>
      <c r="C281" s="228" t="s">
        <v>1945</v>
      </c>
      <c r="D281" s="228" t="s">
        <v>171</v>
      </c>
      <c r="E281" s="229" t="s">
        <v>5337</v>
      </c>
      <c r="F281" s="230" t="s">
        <v>5338</v>
      </c>
      <c r="G281" s="231" t="s">
        <v>1933</v>
      </c>
      <c r="H281" s="232">
        <v>4</v>
      </c>
      <c r="I281" s="233"/>
      <c r="J281" s="234">
        <f>ROUND(I281*H281,2)</f>
        <v>0</v>
      </c>
      <c r="K281" s="230" t="s">
        <v>5038</v>
      </c>
      <c r="L281" s="45"/>
      <c r="M281" s="235" t="s">
        <v>1</v>
      </c>
      <c r="N281" s="236" t="s">
        <v>42</v>
      </c>
      <c r="O281" s="92"/>
      <c r="P281" s="237">
        <f>O281*H281</f>
        <v>0</v>
      </c>
      <c r="Q281" s="237">
        <v>0</v>
      </c>
      <c r="R281" s="237">
        <f>Q281*H281</f>
        <v>0</v>
      </c>
      <c r="S281" s="237">
        <v>0</v>
      </c>
      <c r="T281" s="238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9" t="s">
        <v>189</v>
      </c>
      <c r="AT281" s="239" t="s">
        <v>171</v>
      </c>
      <c r="AU281" s="239" t="s">
        <v>84</v>
      </c>
      <c r="AY281" s="18" t="s">
        <v>168</v>
      </c>
      <c r="BE281" s="240">
        <f>IF(N281="základní",J281,0)</f>
        <v>0</v>
      </c>
      <c r="BF281" s="240">
        <f>IF(N281="snížená",J281,0)</f>
        <v>0</v>
      </c>
      <c r="BG281" s="240">
        <f>IF(N281="zákl. přenesená",J281,0)</f>
        <v>0</v>
      </c>
      <c r="BH281" s="240">
        <f>IF(N281="sníž. přenesená",J281,0)</f>
        <v>0</v>
      </c>
      <c r="BI281" s="240">
        <f>IF(N281="nulová",J281,0)</f>
        <v>0</v>
      </c>
      <c r="BJ281" s="18" t="s">
        <v>84</v>
      </c>
      <c r="BK281" s="240">
        <f>ROUND(I281*H281,2)</f>
        <v>0</v>
      </c>
      <c r="BL281" s="18" t="s">
        <v>189</v>
      </c>
      <c r="BM281" s="239" t="s">
        <v>2686</v>
      </c>
    </row>
    <row r="282" spans="1:65" s="2" customFormat="1" ht="44.25" customHeight="1">
      <c r="A282" s="39"/>
      <c r="B282" s="40"/>
      <c r="C282" s="228" t="s">
        <v>1950</v>
      </c>
      <c r="D282" s="228" t="s">
        <v>171</v>
      </c>
      <c r="E282" s="229" t="s">
        <v>5339</v>
      </c>
      <c r="F282" s="230" t="s">
        <v>5340</v>
      </c>
      <c r="G282" s="231" t="s">
        <v>1933</v>
      </c>
      <c r="H282" s="232">
        <v>4</v>
      </c>
      <c r="I282" s="233"/>
      <c r="J282" s="234">
        <f>ROUND(I282*H282,2)</f>
        <v>0</v>
      </c>
      <c r="K282" s="230" t="s">
        <v>5038</v>
      </c>
      <c r="L282" s="45"/>
      <c r="M282" s="235" t="s">
        <v>1</v>
      </c>
      <c r="N282" s="236" t="s">
        <v>42</v>
      </c>
      <c r="O282" s="92"/>
      <c r="P282" s="237">
        <f>O282*H282</f>
        <v>0</v>
      </c>
      <c r="Q282" s="237">
        <v>0</v>
      </c>
      <c r="R282" s="237">
        <f>Q282*H282</f>
        <v>0</v>
      </c>
      <c r="S282" s="237">
        <v>0</v>
      </c>
      <c r="T282" s="238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9" t="s">
        <v>189</v>
      </c>
      <c r="AT282" s="239" t="s">
        <v>171</v>
      </c>
      <c r="AU282" s="239" t="s">
        <v>84</v>
      </c>
      <c r="AY282" s="18" t="s">
        <v>168</v>
      </c>
      <c r="BE282" s="240">
        <f>IF(N282="základní",J282,0)</f>
        <v>0</v>
      </c>
      <c r="BF282" s="240">
        <f>IF(N282="snížená",J282,0)</f>
        <v>0</v>
      </c>
      <c r="BG282" s="240">
        <f>IF(N282="zákl. přenesená",J282,0)</f>
        <v>0</v>
      </c>
      <c r="BH282" s="240">
        <f>IF(N282="sníž. přenesená",J282,0)</f>
        <v>0</v>
      </c>
      <c r="BI282" s="240">
        <f>IF(N282="nulová",J282,0)</f>
        <v>0</v>
      </c>
      <c r="BJ282" s="18" t="s">
        <v>84</v>
      </c>
      <c r="BK282" s="240">
        <f>ROUND(I282*H282,2)</f>
        <v>0</v>
      </c>
      <c r="BL282" s="18" t="s">
        <v>189</v>
      </c>
      <c r="BM282" s="239" t="s">
        <v>2694</v>
      </c>
    </row>
    <row r="283" spans="1:65" s="2" customFormat="1" ht="44.25" customHeight="1">
      <c r="A283" s="39"/>
      <c r="B283" s="40"/>
      <c r="C283" s="228" t="s">
        <v>1955</v>
      </c>
      <c r="D283" s="228" t="s">
        <v>171</v>
      </c>
      <c r="E283" s="229" t="s">
        <v>5341</v>
      </c>
      <c r="F283" s="230" t="s">
        <v>5342</v>
      </c>
      <c r="G283" s="231" t="s">
        <v>1933</v>
      </c>
      <c r="H283" s="232">
        <v>11</v>
      </c>
      <c r="I283" s="233"/>
      <c r="J283" s="234">
        <f>ROUND(I283*H283,2)</f>
        <v>0</v>
      </c>
      <c r="K283" s="230" t="s">
        <v>5038</v>
      </c>
      <c r="L283" s="45"/>
      <c r="M283" s="235" t="s">
        <v>1</v>
      </c>
      <c r="N283" s="236" t="s">
        <v>42</v>
      </c>
      <c r="O283" s="92"/>
      <c r="P283" s="237">
        <f>O283*H283</f>
        <v>0</v>
      </c>
      <c r="Q283" s="237">
        <v>0</v>
      </c>
      <c r="R283" s="237">
        <f>Q283*H283</f>
        <v>0</v>
      </c>
      <c r="S283" s="237">
        <v>0</v>
      </c>
      <c r="T283" s="238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9" t="s">
        <v>189</v>
      </c>
      <c r="AT283" s="239" t="s">
        <v>171</v>
      </c>
      <c r="AU283" s="239" t="s">
        <v>84</v>
      </c>
      <c r="AY283" s="18" t="s">
        <v>168</v>
      </c>
      <c r="BE283" s="240">
        <f>IF(N283="základní",J283,0)</f>
        <v>0</v>
      </c>
      <c r="BF283" s="240">
        <f>IF(N283="snížená",J283,0)</f>
        <v>0</v>
      </c>
      <c r="BG283" s="240">
        <f>IF(N283="zákl. přenesená",J283,0)</f>
        <v>0</v>
      </c>
      <c r="BH283" s="240">
        <f>IF(N283="sníž. přenesená",J283,0)</f>
        <v>0</v>
      </c>
      <c r="BI283" s="240">
        <f>IF(N283="nulová",J283,0)</f>
        <v>0</v>
      </c>
      <c r="BJ283" s="18" t="s">
        <v>84</v>
      </c>
      <c r="BK283" s="240">
        <f>ROUND(I283*H283,2)</f>
        <v>0</v>
      </c>
      <c r="BL283" s="18" t="s">
        <v>189</v>
      </c>
      <c r="BM283" s="239" t="s">
        <v>2702</v>
      </c>
    </row>
    <row r="284" spans="1:65" s="2" customFormat="1" ht="37.8" customHeight="1">
      <c r="A284" s="39"/>
      <c r="B284" s="40"/>
      <c r="C284" s="228" t="s">
        <v>1959</v>
      </c>
      <c r="D284" s="228" t="s">
        <v>171</v>
      </c>
      <c r="E284" s="229" t="s">
        <v>5343</v>
      </c>
      <c r="F284" s="230" t="s">
        <v>5344</v>
      </c>
      <c r="G284" s="231" t="s">
        <v>1933</v>
      </c>
      <c r="H284" s="232">
        <v>4</v>
      </c>
      <c r="I284" s="233"/>
      <c r="J284" s="234">
        <f>ROUND(I284*H284,2)</f>
        <v>0</v>
      </c>
      <c r="K284" s="230" t="s">
        <v>5038</v>
      </c>
      <c r="L284" s="45"/>
      <c r="M284" s="235" t="s">
        <v>1</v>
      </c>
      <c r="N284" s="236" t="s">
        <v>42</v>
      </c>
      <c r="O284" s="92"/>
      <c r="P284" s="237">
        <f>O284*H284</f>
        <v>0</v>
      </c>
      <c r="Q284" s="237">
        <v>0</v>
      </c>
      <c r="R284" s="237">
        <f>Q284*H284</f>
        <v>0</v>
      </c>
      <c r="S284" s="237">
        <v>0</v>
      </c>
      <c r="T284" s="238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9" t="s">
        <v>189</v>
      </c>
      <c r="AT284" s="239" t="s">
        <v>171</v>
      </c>
      <c r="AU284" s="239" t="s">
        <v>84</v>
      </c>
      <c r="AY284" s="18" t="s">
        <v>168</v>
      </c>
      <c r="BE284" s="240">
        <f>IF(N284="základní",J284,0)</f>
        <v>0</v>
      </c>
      <c r="BF284" s="240">
        <f>IF(N284="snížená",J284,0)</f>
        <v>0</v>
      </c>
      <c r="BG284" s="240">
        <f>IF(N284="zákl. přenesená",J284,0)</f>
        <v>0</v>
      </c>
      <c r="BH284" s="240">
        <f>IF(N284="sníž. přenesená",J284,0)</f>
        <v>0</v>
      </c>
      <c r="BI284" s="240">
        <f>IF(N284="nulová",J284,0)</f>
        <v>0</v>
      </c>
      <c r="BJ284" s="18" t="s">
        <v>84</v>
      </c>
      <c r="BK284" s="240">
        <f>ROUND(I284*H284,2)</f>
        <v>0</v>
      </c>
      <c r="BL284" s="18" t="s">
        <v>189</v>
      </c>
      <c r="BM284" s="239" t="s">
        <v>2710</v>
      </c>
    </row>
    <row r="285" spans="1:65" s="2" customFormat="1" ht="37.8" customHeight="1">
      <c r="A285" s="39"/>
      <c r="B285" s="40"/>
      <c r="C285" s="228" t="s">
        <v>1963</v>
      </c>
      <c r="D285" s="228" t="s">
        <v>171</v>
      </c>
      <c r="E285" s="229" t="s">
        <v>5345</v>
      </c>
      <c r="F285" s="230" t="s">
        <v>5346</v>
      </c>
      <c r="G285" s="231" t="s">
        <v>1933</v>
      </c>
      <c r="H285" s="232">
        <v>16</v>
      </c>
      <c r="I285" s="233"/>
      <c r="J285" s="234">
        <f>ROUND(I285*H285,2)</f>
        <v>0</v>
      </c>
      <c r="K285" s="230" t="s">
        <v>5038</v>
      </c>
      <c r="L285" s="45"/>
      <c r="M285" s="235" t="s">
        <v>1</v>
      </c>
      <c r="N285" s="236" t="s">
        <v>42</v>
      </c>
      <c r="O285" s="92"/>
      <c r="P285" s="237">
        <f>O285*H285</f>
        <v>0</v>
      </c>
      <c r="Q285" s="237">
        <v>0</v>
      </c>
      <c r="R285" s="237">
        <f>Q285*H285</f>
        <v>0</v>
      </c>
      <c r="S285" s="237">
        <v>0</v>
      </c>
      <c r="T285" s="238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9" t="s">
        <v>189</v>
      </c>
      <c r="AT285" s="239" t="s">
        <v>171</v>
      </c>
      <c r="AU285" s="239" t="s">
        <v>84</v>
      </c>
      <c r="AY285" s="18" t="s">
        <v>168</v>
      </c>
      <c r="BE285" s="240">
        <f>IF(N285="základní",J285,0)</f>
        <v>0</v>
      </c>
      <c r="BF285" s="240">
        <f>IF(N285="snížená",J285,0)</f>
        <v>0</v>
      </c>
      <c r="BG285" s="240">
        <f>IF(N285="zákl. přenesená",J285,0)</f>
        <v>0</v>
      </c>
      <c r="BH285" s="240">
        <f>IF(N285="sníž. přenesená",J285,0)</f>
        <v>0</v>
      </c>
      <c r="BI285" s="240">
        <f>IF(N285="nulová",J285,0)</f>
        <v>0</v>
      </c>
      <c r="BJ285" s="18" t="s">
        <v>84</v>
      </c>
      <c r="BK285" s="240">
        <f>ROUND(I285*H285,2)</f>
        <v>0</v>
      </c>
      <c r="BL285" s="18" t="s">
        <v>189</v>
      </c>
      <c r="BM285" s="239" t="s">
        <v>2719</v>
      </c>
    </row>
    <row r="286" spans="1:65" s="2" customFormat="1" ht="44.25" customHeight="1">
      <c r="A286" s="39"/>
      <c r="B286" s="40"/>
      <c r="C286" s="228" t="s">
        <v>1967</v>
      </c>
      <c r="D286" s="228" t="s">
        <v>171</v>
      </c>
      <c r="E286" s="229" t="s">
        <v>5347</v>
      </c>
      <c r="F286" s="230" t="s">
        <v>5348</v>
      </c>
      <c r="G286" s="231" t="s">
        <v>1933</v>
      </c>
      <c r="H286" s="232">
        <v>12</v>
      </c>
      <c r="I286" s="233"/>
      <c r="J286" s="234">
        <f>ROUND(I286*H286,2)</f>
        <v>0</v>
      </c>
      <c r="K286" s="230" t="s">
        <v>5038</v>
      </c>
      <c r="L286" s="45"/>
      <c r="M286" s="235" t="s">
        <v>1</v>
      </c>
      <c r="N286" s="236" t="s">
        <v>42</v>
      </c>
      <c r="O286" s="92"/>
      <c r="P286" s="237">
        <f>O286*H286</f>
        <v>0</v>
      </c>
      <c r="Q286" s="237">
        <v>0</v>
      </c>
      <c r="R286" s="237">
        <f>Q286*H286</f>
        <v>0</v>
      </c>
      <c r="S286" s="237">
        <v>0</v>
      </c>
      <c r="T286" s="238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9" t="s">
        <v>189</v>
      </c>
      <c r="AT286" s="239" t="s">
        <v>171</v>
      </c>
      <c r="AU286" s="239" t="s">
        <v>84</v>
      </c>
      <c r="AY286" s="18" t="s">
        <v>168</v>
      </c>
      <c r="BE286" s="240">
        <f>IF(N286="základní",J286,0)</f>
        <v>0</v>
      </c>
      <c r="BF286" s="240">
        <f>IF(N286="snížená",J286,0)</f>
        <v>0</v>
      </c>
      <c r="BG286" s="240">
        <f>IF(N286="zákl. přenesená",J286,0)</f>
        <v>0</v>
      </c>
      <c r="BH286" s="240">
        <f>IF(N286="sníž. přenesená",J286,0)</f>
        <v>0</v>
      </c>
      <c r="BI286" s="240">
        <f>IF(N286="nulová",J286,0)</f>
        <v>0</v>
      </c>
      <c r="BJ286" s="18" t="s">
        <v>84</v>
      </c>
      <c r="BK286" s="240">
        <f>ROUND(I286*H286,2)</f>
        <v>0</v>
      </c>
      <c r="BL286" s="18" t="s">
        <v>189</v>
      </c>
      <c r="BM286" s="239" t="s">
        <v>2727</v>
      </c>
    </row>
    <row r="287" spans="1:65" s="2" customFormat="1" ht="24.15" customHeight="1">
      <c r="A287" s="39"/>
      <c r="B287" s="40"/>
      <c r="C287" s="228" t="s">
        <v>1971</v>
      </c>
      <c r="D287" s="228" t="s">
        <v>171</v>
      </c>
      <c r="E287" s="229" t="s">
        <v>5349</v>
      </c>
      <c r="F287" s="230" t="s">
        <v>5350</v>
      </c>
      <c r="G287" s="231" t="s">
        <v>1933</v>
      </c>
      <c r="H287" s="232">
        <v>6</v>
      </c>
      <c r="I287" s="233"/>
      <c r="J287" s="234">
        <f>ROUND(I287*H287,2)</f>
        <v>0</v>
      </c>
      <c r="K287" s="230" t="s">
        <v>5038</v>
      </c>
      <c r="L287" s="45"/>
      <c r="M287" s="235" t="s">
        <v>1</v>
      </c>
      <c r="N287" s="236" t="s">
        <v>42</v>
      </c>
      <c r="O287" s="92"/>
      <c r="P287" s="237">
        <f>O287*H287</f>
        <v>0</v>
      </c>
      <c r="Q287" s="237">
        <v>0</v>
      </c>
      <c r="R287" s="237">
        <f>Q287*H287</f>
        <v>0</v>
      </c>
      <c r="S287" s="237">
        <v>0</v>
      </c>
      <c r="T287" s="238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9" t="s">
        <v>189</v>
      </c>
      <c r="AT287" s="239" t="s">
        <v>171</v>
      </c>
      <c r="AU287" s="239" t="s">
        <v>84</v>
      </c>
      <c r="AY287" s="18" t="s">
        <v>168</v>
      </c>
      <c r="BE287" s="240">
        <f>IF(N287="základní",J287,0)</f>
        <v>0</v>
      </c>
      <c r="BF287" s="240">
        <f>IF(N287="snížená",J287,0)</f>
        <v>0</v>
      </c>
      <c r="BG287" s="240">
        <f>IF(N287="zákl. přenesená",J287,0)</f>
        <v>0</v>
      </c>
      <c r="BH287" s="240">
        <f>IF(N287="sníž. přenesená",J287,0)</f>
        <v>0</v>
      </c>
      <c r="BI287" s="240">
        <f>IF(N287="nulová",J287,0)</f>
        <v>0</v>
      </c>
      <c r="BJ287" s="18" t="s">
        <v>84</v>
      </c>
      <c r="BK287" s="240">
        <f>ROUND(I287*H287,2)</f>
        <v>0</v>
      </c>
      <c r="BL287" s="18" t="s">
        <v>189</v>
      </c>
      <c r="BM287" s="239" t="s">
        <v>2735</v>
      </c>
    </row>
    <row r="288" spans="1:65" s="2" customFormat="1" ht="16.5" customHeight="1">
      <c r="A288" s="39"/>
      <c r="B288" s="40"/>
      <c r="C288" s="228" t="s">
        <v>1976</v>
      </c>
      <c r="D288" s="228" t="s">
        <v>171</v>
      </c>
      <c r="E288" s="229" t="s">
        <v>5351</v>
      </c>
      <c r="F288" s="230" t="s">
        <v>5352</v>
      </c>
      <c r="G288" s="231" t="s">
        <v>416</v>
      </c>
      <c r="H288" s="232">
        <v>11</v>
      </c>
      <c r="I288" s="233"/>
      <c r="J288" s="234">
        <f>ROUND(I288*H288,2)</f>
        <v>0</v>
      </c>
      <c r="K288" s="230" t="s">
        <v>5038</v>
      </c>
      <c r="L288" s="45"/>
      <c r="M288" s="235" t="s">
        <v>1</v>
      </c>
      <c r="N288" s="236" t="s">
        <v>42</v>
      </c>
      <c r="O288" s="92"/>
      <c r="P288" s="237">
        <f>O288*H288</f>
        <v>0</v>
      </c>
      <c r="Q288" s="237">
        <v>0</v>
      </c>
      <c r="R288" s="237">
        <f>Q288*H288</f>
        <v>0</v>
      </c>
      <c r="S288" s="237">
        <v>0</v>
      </c>
      <c r="T288" s="238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9" t="s">
        <v>189</v>
      </c>
      <c r="AT288" s="239" t="s">
        <v>171</v>
      </c>
      <c r="AU288" s="239" t="s">
        <v>84</v>
      </c>
      <c r="AY288" s="18" t="s">
        <v>168</v>
      </c>
      <c r="BE288" s="240">
        <f>IF(N288="základní",J288,0)</f>
        <v>0</v>
      </c>
      <c r="BF288" s="240">
        <f>IF(N288="snížená",J288,0)</f>
        <v>0</v>
      </c>
      <c r="BG288" s="240">
        <f>IF(N288="zákl. přenesená",J288,0)</f>
        <v>0</v>
      </c>
      <c r="BH288" s="240">
        <f>IF(N288="sníž. přenesená",J288,0)</f>
        <v>0</v>
      </c>
      <c r="BI288" s="240">
        <f>IF(N288="nulová",J288,0)</f>
        <v>0</v>
      </c>
      <c r="BJ288" s="18" t="s">
        <v>84</v>
      </c>
      <c r="BK288" s="240">
        <f>ROUND(I288*H288,2)</f>
        <v>0</v>
      </c>
      <c r="BL288" s="18" t="s">
        <v>189</v>
      </c>
      <c r="BM288" s="239" t="s">
        <v>2743</v>
      </c>
    </row>
    <row r="289" spans="1:65" s="2" customFormat="1" ht="16.5" customHeight="1">
      <c r="A289" s="39"/>
      <c r="B289" s="40"/>
      <c r="C289" s="228" t="s">
        <v>1981</v>
      </c>
      <c r="D289" s="228" t="s">
        <v>171</v>
      </c>
      <c r="E289" s="229" t="s">
        <v>5353</v>
      </c>
      <c r="F289" s="230" t="s">
        <v>5354</v>
      </c>
      <c r="G289" s="231" t="s">
        <v>1933</v>
      </c>
      <c r="H289" s="232">
        <v>3</v>
      </c>
      <c r="I289" s="233"/>
      <c r="J289" s="234">
        <f>ROUND(I289*H289,2)</f>
        <v>0</v>
      </c>
      <c r="K289" s="230" t="s">
        <v>5038</v>
      </c>
      <c r="L289" s="45"/>
      <c r="M289" s="235" t="s">
        <v>1</v>
      </c>
      <c r="N289" s="236" t="s">
        <v>42</v>
      </c>
      <c r="O289" s="92"/>
      <c r="P289" s="237">
        <f>O289*H289</f>
        <v>0</v>
      </c>
      <c r="Q289" s="237">
        <v>0</v>
      </c>
      <c r="R289" s="237">
        <f>Q289*H289</f>
        <v>0</v>
      </c>
      <c r="S289" s="237">
        <v>0</v>
      </c>
      <c r="T289" s="238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9" t="s">
        <v>189</v>
      </c>
      <c r="AT289" s="239" t="s">
        <v>171</v>
      </c>
      <c r="AU289" s="239" t="s">
        <v>84</v>
      </c>
      <c r="AY289" s="18" t="s">
        <v>168</v>
      </c>
      <c r="BE289" s="240">
        <f>IF(N289="základní",J289,0)</f>
        <v>0</v>
      </c>
      <c r="BF289" s="240">
        <f>IF(N289="snížená",J289,0)</f>
        <v>0</v>
      </c>
      <c r="BG289" s="240">
        <f>IF(N289="zákl. přenesená",J289,0)</f>
        <v>0</v>
      </c>
      <c r="BH289" s="240">
        <f>IF(N289="sníž. přenesená",J289,0)</f>
        <v>0</v>
      </c>
      <c r="BI289" s="240">
        <f>IF(N289="nulová",J289,0)</f>
        <v>0</v>
      </c>
      <c r="BJ289" s="18" t="s">
        <v>84</v>
      </c>
      <c r="BK289" s="240">
        <f>ROUND(I289*H289,2)</f>
        <v>0</v>
      </c>
      <c r="BL289" s="18" t="s">
        <v>189</v>
      </c>
      <c r="BM289" s="239" t="s">
        <v>2751</v>
      </c>
    </row>
    <row r="290" spans="1:65" s="2" customFormat="1" ht="16.5" customHeight="1">
      <c r="A290" s="39"/>
      <c r="B290" s="40"/>
      <c r="C290" s="228" t="s">
        <v>1983</v>
      </c>
      <c r="D290" s="228" t="s">
        <v>171</v>
      </c>
      <c r="E290" s="229" t="s">
        <v>5355</v>
      </c>
      <c r="F290" s="230" t="s">
        <v>5356</v>
      </c>
      <c r="G290" s="231" t="s">
        <v>1933</v>
      </c>
      <c r="H290" s="232">
        <v>1</v>
      </c>
      <c r="I290" s="233"/>
      <c r="J290" s="234">
        <f>ROUND(I290*H290,2)</f>
        <v>0</v>
      </c>
      <c r="K290" s="230" t="s">
        <v>5038</v>
      </c>
      <c r="L290" s="45"/>
      <c r="M290" s="235" t="s">
        <v>1</v>
      </c>
      <c r="N290" s="236" t="s">
        <v>42</v>
      </c>
      <c r="O290" s="92"/>
      <c r="P290" s="237">
        <f>O290*H290</f>
        <v>0</v>
      </c>
      <c r="Q290" s="237">
        <v>0</v>
      </c>
      <c r="R290" s="237">
        <f>Q290*H290</f>
        <v>0</v>
      </c>
      <c r="S290" s="237">
        <v>0</v>
      </c>
      <c r="T290" s="238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9" t="s">
        <v>189</v>
      </c>
      <c r="AT290" s="239" t="s">
        <v>171</v>
      </c>
      <c r="AU290" s="239" t="s">
        <v>84</v>
      </c>
      <c r="AY290" s="18" t="s">
        <v>168</v>
      </c>
      <c r="BE290" s="240">
        <f>IF(N290="základní",J290,0)</f>
        <v>0</v>
      </c>
      <c r="BF290" s="240">
        <f>IF(N290="snížená",J290,0)</f>
        <v>0</v>
      </c>
      <c r="BG290" s="240">
        <f>IF(N290="zákl. přenesená",J290,0)</f>
        <v>0</v>
      </c>
      <c r="BH290" s="240">
        <f>IF(N290="sníž. přenesená",J290,0)</f>
        <v>0</v>
      </c>
      <c r="BI290" s="240">
        <f>IF(N290="nulová",J290,0)</f>
        <v>0</v>
      </c>
      <c r="BJ290" s="18" t="s">
        <v>84</v>
      </c>
      <c r="BK290" s="240">
        <f>ROUND(I290*H290,2)</f>
        <v>0</v>
      </c>
      <c r="BL290" s="18" t="s">
        <v>189</v>
      </c>
      <c r="BM290" s="239" t="s">
        <v>2760</v>
      </c>
    </row>
    <row r="291" spans="1:63" s="12" customFormat="1" ht="25.9" customHeight="1">
      <c r="A291" s="12"/>
      <c r="B291" s="212"/>
      <c r="C291" s="213"/>
      <c r="D291" s="214" t="s">
        <v>76</v>
      </c>
      <c r="E291" s="215" t="s">
        <v>4525</v>
      </c>
      <c r="F291" s="215" t="s">
        <v>5357</v>
      </c>
      <c r="G291" s="213"/>
      <c r="H291" s="213"/>
      <c r="I291" s="216"/>
      <c r="J291" s="217">
        <f>BK291</f>
        <v>0</v>
      </c>
      <c r="K291" s="213"/>
      <c r="L291" s="218"/>
      <c r="M291" s="219"/>
      <c r="N291" s="220"/>
      <c r="O291" s="220"/>
      <c r="P291" s="221">
        <f>P292</f>
        <v>0</v>
      </c>
      <c r="Q291" s="220"/>
      <c r="R291" s="221">
        <f>R292</f>
        <v>0</v>
      </c>
      <c r="S291" s="220"/>
      <c r="T291" s="222">
        <f>T292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23" t="s">
        <v>84</v>
      </c>
      <c r="AT291" s="224" t="s">
        <v>76</v>
      </c>
      <c r="AU291" s="224" t="s">
        <v>77</v>
      </c>
      <c r="AY291" s="223" t="s">
        <v>168</v>
      </c>
      <c r="BK291" s="225">
        <f>BK292</f>
        <v>0</v>
      </c>
    </row>
    <row r="292" spans="1:65" s="2" customFormat="1" ht="49.05" customHeight="1">
      <c r="A292" s="39"/>
      <c r="B292" s="40"/>
      <c r="C292" s="228" t="s">
        <v>1985</v>
      </c>
      <c r="D292" s="228" t="s">
        <v>171</v>
      </c>
      <c r="E292" s="229" t="s">
        <v>5358</v>
      </c>
      <c r="F292" s="230" t="s">
        <v>5359</v>
      </c>
      <c r="G292" s="231" t="s">
        <v>1933</v>
      </c>
      <c r="H292" s="232">
        <v>1</v>
      </c>
      <c r="I292" s="233"/>
      <c r="J292" s="234">
        <f>ROUND(I292*H292,2)</f>
        <v>0</v>
      </c>
      <c r="K292" s="230" t="s">
        <v>5038</v>
      </c>
      <c r="L292" s="45"/>
      <c r="M292" s="235" t="s">
        <v>1</v>
      </c>
      <c r="N292" s="236" t="s">
        <v>42</v>
      </c>
      <c r="O292" s="92"/>
      <c r="P292" s="237">
        <f>O292*H292</f>
        <v>0</v>
      </c>
      <c r="Q292" s="237">
        <v>0</v>
      </c>
      <c r="R292" s="237">
        <f>Q292*H292</f>
        <v>0</v>
      </c>
      <c r="S292" s="237">
        <v>0</v>
      </c>
      <c r="T292" s="238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9" t="s">
        <v>189</v>
      </c>
      <c r="AT292" s="239" t="s">
        <v>171</v>
      </c>
      <c r="AU292" s="239" t="s">
        <v>84</v>
      </c>
      <c r="AY292" s="18" t="s">
        <v>168</v>
      </c>
      <c r="BE292" s="240">
        <f>IF(N292="základní",J292,0)</f>
        <v>0</v>
      </c>
      <c r="BF292" s="240">
        <f>IF(N292="snížená",J292,0)</f>
        <v>0</v>
      </c>
      <c r="BG292" s="240">
        <f>IF(N292="zákl. přenesená",J292,0)</f>
        <v>0</v>
      </c>
      <c r="BH292" s="240">
        <f>IF(N292="sníž. přenesená",J292,0)</f>
        <v>0</v>
      </c>
      <c r="BI292" s="240">
        <f>IF(N292="nulová",J292,0)</f>
        <v>0</v>
      </c>
      <c r="BJ292" s="18" t="s">
        <v>84</v>
      </c>
      <c r="BK292" s="240">
        <f>ROUND(I292*H292,2)</f>
        <v>0</v>
      </c>
      <c r="BL292" s="18" t="s">
        <v>189</v>
      </c>
      <c r="BM292" s="239" t="s">
        <v>2768</v>
      </c>
    </row>
    <row r="293" spans="1:63" s="12" customFormat="1" ht="25.9" customHeight="1">
      <c r="A293" s="12"/>
      <c r="B293" s="212"/>
      <c r="C293" s="213"/>
      <c r="D293" s="214" t="s">
        <v>76</v>
      </c>
      <c r="E293" s="215" t="s">
        <v>4535</v>
      </c>
      <c r="F293" s="215" t="s">
        <v>5360</v>
      </c>
      <c r="G293" s="213"/>
      <c r="H293" s="213"/>
      <c r="I293" s="216"/>
      <c r="J293" s="217">
        <f>BK293</f>
        <v>0</v>
      </c>
      <c r="K293" s="213"/>
      <c r="L293" s="218"/>
      <c r="M293" s="219"/>
      <c r="N293" s="220"/>
      <c r="O293" s="220"/>
      <c r="P293" s="221">
        <f>SUM(P294:P301)</f>
        <v>0</v>
      </c>
      <c r="Q293" s="220"/>
      <c r="R293" s="221">
        <f>SUM(R294:R301)</f>
        <v>0</v>
      </c>
      <c r="S293" s="220"/>
      <c r="T293" s="222">
        <f>SUM(T294:T301)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23" t="s">
        <v>84</v>
      </c>
      <c r="AT293" s="224" t="s">
        <v>76</v>
      </c>
      <c r="AU293" s="224" t="s">
        <v>77</v>
      </c>
      <c r="AY293" s="223" t="s">
        <v>168</v>
      </c>
      <c r="BK293" s="225">
        <f>SUM(BK294:BK301)</f>
        <v>0</v>
      </c>
    </row>
    <row r="294" spans="1:65" s="2" customFormat="1" ht="24.15" customHeight="1">
      <c r="A294" s="39"/>
      <c r="B294" s="40"/>
      <c r="C294" s="228" t="s">
        <v>1988</v>
      </c>
      <c r="D294" s="228" t="s">
        <v>171</v>
      </c>
      <c r="E294" s="229" t="s">
        <v>5361</v>
      </c>
      <c r="F294" s="230" t="s">
        <v>5362</v>
      </c>
      <c r="G294" s="231" t="s">
        <v>1933</v>
      </c>
      <c r="H294" s="232">
        <v>1</v>
      </c>
      <c r="I294" s="233"/>
      <c r="J294" s="234">
        <f>ROUND(I294*H294,2)</f>
        <v>0</v>
      </c>
      <c r="K294" s="230" t="s">
        <v>5038</v>
      </c>
      <c r="L294" s="45"/>
      <c r="M294" s="235" t="s">
        <v>1</v>
      </c>
      <c r="N294" s="236" t="s">
        <v>42</v>
      </c>
      <c r="O294" s="92"/>
      <c r="P294" s="237">
        <f>O294*H294</f>
        <v>0</v>
      </c>
      <c r="Q294" s="237">
        <v>0</v>
      </c>
      <c r="R294" s="237">
        <f>Q294*H294</f>
        <v>0</v>
      </c>
      <c r="S294" s="237">
        <v>0</v>
      </c>
      <c r="T294" s="238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9" t="s">
        <v>189</v>
      </c>
      <c r="AT294" s="239" t="s">
        <v>171</v>
      </c>
      <c r="AU294" s="239" t="s">
        <v>84</v>
      </c>
      <c r="AY294" s="18" t="s">
        <v>168</v>
      </c>
      <c r="BE294" s="240">
        <f>IF(N294="základní",J294,0)</f>
        <v>0</v>
      </c>
      <c r="BF294" s="240">
        <f>IF(N294="snížená",J294,0)</f>
        <v>0</v>
      </c>
      <c r="BG294" s="240">
        <f>IF(N294="zákl. přenesená",J294,0)</f>
        <v>0</v>
      </c>
      <c r="BH294" s="240">
        <f>IF(N294="sníž. přenesená",J294,0)</f>
        <v>0</v>
      </c>
      <c r="BI294" s="240">
        <f>IF(N294="nulová",J294,0)</f>
        <v>0</v>
      </c>
      <c r="BJ294" s="18" t="s">
        <v>84</v>
      </c>
      <c r="BK294" s="240">
        <f>ROUND(I294*H294,2)</f>
        <v>0</v>
      </c>
      <c r="BL294" s="18" t="s">
        <v>189</v>
      </c>
      <c r="BM294" s="239" t="s">
        <v>2776</v>
      </c>
    </row>
    <row r="295" spans="1:65" s="2" customFormat="1" ht="21.75" customHeight="1">
      <c r="A295" s="39"/>
      <c r="B295" s="40"/>
      <c r="C295" s="228" t="s">
        <v>1992</v>
      </c>
      <c r="D295" s="228" t="s">
        <v>171</v>
      </c>
      <c r="E295" s="229" t="s">
        <v>5363</v>
      </c>
      <c r="F295" s="230" t="s">
        <v>5364</v>
      </c>
      <c r="G295" s="231" t="s">
        <v>1933</v>
      </c>
      <c r="H295" s="232">
        <v>4</v>
      </c>
      <c r="I295" s="233"/>
      <c r="J295" s="234">
        <f>ROUND(I295*H295,2)</f>
        <v>0</v>
      </c>
      <c r="K295" s="230" t="s">
        <v>5038</v>
      </c>
      <c r="L295" s="45"/>
      <c r="M295" s="235" t="s">
        <v>1</v>
      </c>
      <c r="N295" s="236" t="s">
        <v>42</v>
      </c>
      <c r="O295" s="92"/>
      <c r="P295" s="237">
        <f>O295*H295</f>
        <v>0</v>
      </c>
      <c r="Q295" s="237">
        <v>0</v>
      </c>
      <c r="R295" s="237">
        <f>Q295*H295</f>
        <v>0</v>
      </c>
      <c r="S295" s="237">
        <v>0</v>
      </c>
      <c r="T295" s="238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9" t="s">
        <v>189</v>
      </c>
      <c r="AT295" s="239" t="s">
        <v>171</v>
      </c>
      <c r="AU295" s="239" t="s">
        <v>84</v>
      </c>
      <c r="AY295" s="18" t="s">
        <v>168</v>
      </c>
      <c r="BE295" s="240">
        <f>IF(N295="základní",J295,0)</f>
        <v>0</v>
      </c>
      <c r="BF295" s="240">
        <f>IF(N295="snížená",J295,0)</f>
        <v>0</v>
      </c>
      <c r="BG295" s="240">
        <f>IF(N295="zákl. přenesená",J295,0)</f>
        <v>0</v>
      </c>
      <c r="BH295" s="240">
        <f>IF(N295="sníž. přenesená",J295,0)</f>
        <v>0</v>
      </c>
      <c r="BI295" s="240">
        <f>IF(N295="nulová",J295,0)</f>
        <v>0</v>
      </c>
      <c r="BJ295" s="18" t="s">
        <v>84</v>
      </c>
      <c r="BK295" s="240">
        <f>ROUND(I295*H295,2)</f>
        <v>0</v>
      </c>
      <c r="BL295" s="18" t="s">
        <v>189</v>
      </c>
      <c r="BM295" s="239" t="s">
        <v>2784</v>
      </c>
    </row>
    <row r="296" spans="1:65" s="2" customFormat="1" ht="16.5" customHeight="1">
      <c r="A296" s="39"/>
      <c r="B296" s="40"/>
      <c r="C296" s="228" t="s">
        <v>1996</v>
      </c>
      <c r="D296" s="228" t="s">
        <v>171</v>
      </c>
      <c r="E296" s="229" t="s">
        <v>5365</v>
      </c>
      <c r="F296" s="230" t="s">
        <v>5366</v>
      </c>
      <c r="G296" s="231" t="s">
        <v>1933</v>
      </c>
      <c r="H296" s="232">
        <v>55</v>
      </c>
      <c r="I296" s="233"/>
      <c r="J296" s="234">
        <f>ROUND(I296*H296,2)</f>
        <v>0</v>
      </c>
      <c r="K296" s="230" t="s">
        <v>5038</v>
      </c>
      <c r="L296" s="45"/>
      <c r="M296" s="235" t="s">
        <v>1</v>
      </c>
      <c r="N296" s="236" t="s">
        <v>42</v>
      </c>
      <c r="O296" s="92"/>
      <c r="P296" s="237">
        <f>O296*H296</f>
        <v>0</v>
      </c>
      <c r="Q296" s="237">
        <v>0</v>
      </c>
      <c r="R296" s="237">
        <f>Q296*H296</f>
        <v>0</v>
      </c>
      <c r="S296" s="237">
        <v>0</v>
      </c>
      <c r="T296" s="238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9" t="s">
        <v>189</v>
      </c>
      <c r="AT296" s="239" t="s">
        <v>171</v>
      </c>
      <c r="AU296" s="239" t="s">
        <v>84</v>
      </c>
      <c r="AY296" s="18" t="s">
        <v>168</v>
      </c>
      <c r="BE296" s="240">
        <f>IF(N296="základní",J296,0)</f>
        <v>0</v>
      </c>
      <c r="BF296" s="240">
        <f>IF(N296="snížená",J296,0)</f>
        <v>0</v>
      </c>
      <c r="BG296" s="240">
        <f>IF(N296="zákl. přenesená",J296,0)</f>
        <v>0</v>
      </c>
      <c r="BH296" s="240">
        <f>IF(N296="sníž. přenesená",J296,0)</f>
        <v>0</v>
      </c>
      <c r="BI296" s="240">
        <f>IF(N296="nulová",J296,0)</f>
        <v>0</v>
      </c>
      <c r="BJ296" s="18" t="s">
        <v>84</v>
      </c>
      <c r="BK296" s="240">
        <f>ROUND(I296*H296,2)</f>
        <v>0</v>
      </c>
      <c r="BL296" s="18" t="s">
        <v>189</v>
      </c>
      <c r="BM296" s="239" t="s">
        <v>2792</v>
      </c>
    </row>
    <row r="297" spans="1:65" s="2" customFormat="1" ht="24.15" customHeight="1">
      <c r="A297" s="39"/>
      <c r="B297" s="40"/>
      <c r="C297" s="228" t="s">
        <v>2022</v>
      </c>
      <c r="D297" s="228" t="s">
        <v>171</v>
      </c>
      <c r="E297" s="229" t="s">
        <v>5367</v>
      </c>
      <c r="F297" s="230" t="s">
        <v>5368</v>
      </c>
      <c r="G297" s="231" t="s">
        <v>203</v>
      </c>
      <c r="H297" s="232">
        <v>2</v>
      </c>
      <c r="I297" s="233"/>
      <c r="J297" s="234">
        <f>ROUND(I297*H297,2)</f>
        <v>0</v>
      </c>
      <c r="K297" s="230" t="s">
        <v>5038</v>
      </c>
      <c r="L297" s="45"/>
      <c r="M297" s="235" t="s">
        <v>1</v>
      </c>
      <c r="N297" s="236" t="s">
        <v>42</v>
      </c>
      <c r="O297" s="92"/>
      <c r="P297" s="237">
        <f>O297*H297</f>
        <v>0</v>
      </c>
      <c r="Q297" s="237">
        <v>0</v>
      </c>
      <c r="R297" s="237">
        <f>Q297*H297</f>
        <v>0</v>
      </c>
      <c r="S297" s="237">
        <v>0</v>
      </c>
      <c r="T297" s="238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9" t="s">
        <v>189</v>
      </c>
      <c r="AT297" s="239" t="s">
        <v>171</v>
      </c>
      <c r="AU297" s="239" t="s">
        <v>84</v>
      </c>
      <c r="AY297" s="18" t="s">
        <v>168</v>
      </c>
      <c r="BE297" s="240">
        <f>IF(N297="základní",J297,0)</f>
        <v>0</v>
      </c>
      <c r="BF297" s="240">
        <f>IF(N297="snížená",J297,0)</f>
        <v>0</v>
      </c>
      <c r="BG297" s="240">
        <f>IF(N297="zákl. přenesená",J297,0)</f>
        <v>0</v>
      </c>
      <c r="BH297" s="240">
        <f>IF(N297="sníž. přenesená",J297,0)</f>
        <v>0</v>
      </c>
      <c r="BI297" s="240">
        <f>IF(N297="nulová",J297,0)</f>
        <v>0</v>
      </c>
      <c r="BJ297" s="18" t="s">
        <v>84</v>
      </c>
      <c r="BK297" s="240">
        <f>ROUND(I297*H297,2)</f>
        <v>0</v>
      </c>
      <c r="BL297" s="18" t="s">
        <v>189</v>
      </c>
      <c r="BM297" s="239" t="s">
        <v>2800</v>
      </c>
    </row>
    <row r="298" spans="1:65" s="2" customFormat="1" ht="16.5" customHeight="1">
      <c r="A298" s="39"/>
      <c r="B298" s="40"/>
      <c r="C298" s="228" t="s">
        <v>2029</v>
      </c>
      <c r="D298" s="228" t="s">
        <v>171</v>
      </c>
      <c r="E298" s="229" t="s">
        <v>5369</v>
      </c>
      <c r="F298" s="230" t="s">
        <v>5370</v>
      </c>
      <c r="G298" s="231" t="s">
        <v>1933</v>
      </c>
      <c r="H298" s="232">
        <v>1</v>
      </c>
      <c r="I298" s="233"/>
      <c r="J298" s="234">
        <f>ROUND(I298*H298,2)</f>
        <v>0</v>
      </c>
      <c r="K298" s="230" t="s">
        <v>5038</v>
      </c>
      <c r="L298" s="45"/>
      <c r="M298" s="235" t="s">
        <v>1</v>
      </c>
      <c r="N298" s="236" t="s">
        <v>42</v>
      </c>
      <c r="O298" s="92"/>
      <c r="P298" s="237">
        <f>O298*H298</f>
        <v>0</v>
      </c>
      <c r="Q298" s="237">
        <v>0</v>
      </c>
      <c r="R298" s="237">
        <f>Q298*H298</f>
        <v>0</v>
      </c>
      <c r="S298" s="237">
        <v>0</v>
      </c>
      <c r="T298" s="238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9" t="s">
        <v>189</v>
      </c>
      <c r="AT298" s="239" t="s">
        <v>171</v>
      </c>
      <c r="AU298" s="239" t="s">
        <v>84</v>
      </c>
      <c r="AY298" s="18" t="s">
        <v>168</v>
      </c>
      <c r="BE298" s="240">
        <f>IF(N298="základní",J298,0)</f>
        <v>0</v>
      </c>
      <c r="BF298" s="240">
        <f>IF(N298="snížená",J298,0)</f>
        <v>0</v>
      </c>
      <c r="BG298" s="240">
        <f>IF(N298="zákl. přenesená",J298,0)</f>
        <v>0</v>
      </c>
      <c r="BH298" s="240">
        <f>IF(N298="sníž. přenesená",J298,0)</f>
        <v>0</v>
      </c>
      <c r="BI298" s="240">
        <f>IF(N298="nulová",J298,0)</f>
        <v>0</v>
      </c>
      <c r="BJ298" s="18" t="s">
        <v>84</v>
      </c>
      <c r="BK298" s="240">
        <f>ROUND(I298*H298,2)</f>
        <v>0</v>
      </c>
      <c r="BL298" s="18" t="s">
        <v>189</v>
      </c>
      <c r="BM298" s="239" t="s">
        <v>2808</v>
      </c>
    </row>
    <row r="299" spans="1:65" s="2" customFormat="1" ht="16.5" customHeight="1">
      <c r="A299" s="39"/>
      <c r="B299" s="40"/>
      <c r="C299" s="228" t="s">
        <v>2036</v>
      </c>
      <c r="D299" s="228" t="s">
        <v>171</v>
      </c>
      <c r="E299" s="229" t="s">
        <v>5371</v>
      </c>
      <c r="F299" s="230" t="s">
        <v>5372</v>
      </c>
      <c r="G299" s="231" t="s">
        <v>4541</v>
      </c>
      <c r="H299" s="232">
        <v>120</v>
      </c>
      <c r="I299" s="233"/>
      <c r="J299" s="234">
        <f>ROUND(I299*H299,2)</f>
        <v>0</v>
      </c>
      <c r="K299" s="230" t="s">
        <v>5038</v>
      </c>
      <c r="L299" s="45"/>
      <c r="M299" s="235" t="s">
        <v>1</v>
      </c>
      <c r="N299" s="236" t="s">
        <v>42</v>
      </c>
      <c r="O299" s="92"/>
      <c r="P299" s="237">
        <f>O299*H299</f>
        <v>0</v>
      </c>
      <c r="Q299" s="237">
        <v>0</v>
      </c>
      <c r="R299" s="237">
        <f>Q299*H299</f>
        <v>0</v>
      </c>
      <c r="S299" s="237">
        <v>0</v>
      </c>
      <c r="T299" s="238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9" t="s">
        <v>189</v>
      </c>
      <c r="AT299" s="239" t="s">
        <v>171</v>
      </c>
      <c r="AU299" s="239" t="s">
        <v>84</v>
      </c>
      <c r="AY299" s="18" t="s">
        <v>168</v>
      </c>
      <c r="BE299" s="240">
        <f>IF(N299="základní",J299,0)</f>
        <v>0</v>
      </c>
      <c r="BF299" s="240">
        <f>IF(N299="snížená",J299,0)</f>
        <v>0</v>
      </c>
      <c r="BG299" s="240">
        <f>IF(N299="zákl. přenesená",J299,0)</f>
        <v>0</v>
      </c>
      <c r="BH299" s="240">
        <f>IF(N299="sníž. přenesená",J299,0)</f>
        <v>0</v>
      </c>
      <c r="BI299" s="240">
        <f>IF(N299="nulová",J299,0)</f>
        <v>0</v>
      </c>
      <c r="BJ299" s="18" t="s">
        <v>84</v>
      </c>
      <c r="BK299" s="240">
        <f>ROUND(I299*H299,2)</f>
        <v>0</v>
      </c>
      <c r="BL299" s="18" t="s">
        <v>189</v>
      </c>
      <c r="BM299" s="239" t="s">
        <v>2816</v>
      </c>
    </row>
    <row r="300" spans="1:65" s="2" customFormat="1" ht="16.5" customHeight="1">
      <c r="A300" s="39"/>
      <c r="B300" s="40"/>
      <c r="C300" s="228" t="s">
        <v>2043</v>
      </c>
      <c r="D300" s="228" t="s">
        <v>171</v>
      </c>
      <c r="E300" s="229" t="s">
        <v>5373</v>
      </c>
      <c r="F300" s="230" t="s">
        <v>5374</v>
      </c>
      <c r="G300" s="231" t="s">
        <v>1933</v>
      </c>
      <c r="H300" s="232">
        <v>1</v>
      </c>
      <c r="I300" s="233"/>
      <c r="J300" s="234">
        <f>ROUND(I300*H300,2)</f>
        <v>0</v>
      </c>
      <c r="K300" s="230" t="s">
        <v>5038</v>
      </c>
      <c r="L300" s="45"/>
      <c r="M300" s="235" t="s">
        <v>1</v>
      </c>
      <c r="N300" s="236" t="s">
        <v>42</v>
      </c>
      <c r="O300" s="92"/>
      <c r="P300" s="237">
        <f>O300*H300</f>
        <v>0</v>
      </c>
      <c r="Q300" s="237">
        <v>0</v>
      </c>
      <c r="R300" s="237">
        <f>Q300*H300</f>
        <v>0</v>
      </c>
      <c r="S300" s="237">
        <v>0</v>
      </c>
      <c r="T300" s="238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9" t="s">
        <v>189</v>
      </c>
      <c r="AT300" s="239" t="s">
        <v>171</v>
      </c>
      <c r="AU300" s="239" t="s">
        <v>84</v>
      </c>
      <c r="AY300" s="18" t="s">
        <v>168</v>
      </c>
      <c r="BE300" s="240">
        <f>IF(N300="základní",J300,0)</f>
        <v>0</v>
      </c>
      <c r="BF300" s="240">
        <f>IF(N300="snížená",J300,0)</f>
        <v>0</v>
      </c>
      <c r="BG300" s="240">
        <f>IF(N300="zákl. přenesená",J300,0)</f>
        <v>0</v>
      </c>
      <c r="BH300" s="240">
        <f>IF(N300="sníž. přenesená",J300,0)</f>
        <v>0</v>
      </c>
      <c r="BI300" s="240">
        <f>IF(N300="nulová",J300,0)</f>
        <v>0</v>
      </c>
      <c r="BJ300" s="18" t="s">
        <v>84</v>
      </c>
      <c r="BK300" s="240">
        <f>ROUND(I300*H300,2)</f>
        <v>0</v>
      </c>
      <c r="BL300" s="18" t="s">
        <v>189</v>
      </c>
      <c r="BM300" s="239" t="s">
        <v>2824</v>
      </c>
    </row>
    <row r="301" spans="1:65" s="2" customFormat="1" ht="16.5" customHeight="1">
      <c r="A301" s="39"/>
      <c r="B301" s="40"/>
      <c r="C301" s="228" t="s">
        <v>2049</v>
      </c>
      <c r="D301" s="228" t="s">
        <v>171</v>
      </c>
      <c r="E301" s="229" t="s">
        <v>5375</v>
      </c>
      <c r="F301" s="230" t="s">
        <v>5376</v>
      </c>
      <c r="G301" s="231" t="s">
        <v>1933</v>
      </c>
      <c r="H301" s="232">
        <v>1</v>
      </c>
      <c r="I301" s="233"/>
      <c r="J301" s="234">
        <f>ROUND(I301*H301,2)</f>
        <v>0</v>
      </c>
      <c r="K301" s="230" t="s">
        <v>5038</v>
      </c>
      <c r="L301" s="45"/>
      <c r="M301" s="235" t="s">
        <v>1</v>
      </c>
      <c r="N301" s="236" t="s">
        <v>42</v>
      </c>
      <c r="O301" s="92"/>
      <c r="P301" s="237">
        <f>O301*H301</f>
        <v>0</v>
      </c>
      <c r="Q301" s="237">
        <v>0</v>
      </c>
      <c r="R301" s="237">
        <f>Q301*H301</f>
        <v>0</v>
      </c>
      <c r="S301" s="237">
        <v>0</v>
      </c>
      <c r="T301" s="238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9" t="s">
        <v>189</v>
      </c>
      <c r="AT301" s="239" t="s">
        <v>171</v>
      </c>
      <c r="AU301" s="239" t="s">
        <v>84</v>
      </c>
      <c r="AY301" s="18" t="s">
        <v>168</v>
      </c>
      <c r="BE301" s="240">
        <f>IF(N301="základní",J301,0)</f>
        <v>0</v>
      </c>
      <c r="BF301" s="240">
        <f>IF(N301="snížená",J301,0)</f>
        <v>0</v>
      </c>
      <c r="BG301" s="240">
        <f>IF(N301="zákl. přenesená",J301,0)</f>
        <v>0</v>
      </c>
      <c r="BH301" s="240">
        <f>IF(N301="sníž. přenesená",J301,0)</f>
        <v>0</v>
      </c>
      <c r="BI301" s="240">
        <f>IF(N301="nulová",J301,0)</f>
        <v>0</v>
      </c>
      <c r="BJ301" s="18" t="s">
        <v>84</v>
      </c>
      <c r="BK301" s="240">
        <f>ROUND(I301*H301,2)</f>
        <v>0</v>
      </c>
      <c r="BL301" s="18" t="s">
        <v>189</v>
      </c>
      <c r="BM301" s="239" t="s">
        <v>2832</v>
      </c>
    </row>
    <row r="302" spans="1:63" s="12" customFormat="1" ht="25.9" customHeight="1">
      <c r="A302" s="12"/>
      <c r="B302" s="212"/>
      <c r="C302" s="213"/>
      <c r="D302" s="214" t="s">
        <v>76</v>
      </c>
      <c r="E302" s="215" t="s">
        <v>4542</v>
      </c>
      <c r="F302" s="215" t="s">
        <v>5377</v>
      </c>
      <c r="G302" s="213"/>
      <c r="H302" s="213"/>
      <c r="I302" s="216"/>
      <c r="J302" s="217">
        <f>BK302</f>
        <v>0</v>
      </c>
      <c r="K302" s="213"/>
      <c r="L302" s="218"/>
      <c r="M302" s="219"/>
      <c r="N302" s="220"/>
      <c r="O302" s="220"/>
      <c r="P302" s="221">
        <f>SUM(P303:P307)</f>
        <v>0</v>
      </c>
      <c r="Q302" s="220"/>
      <c r="R302" s="221">
        <f>SUM(R303:R307)</f>
        <v>0</v>
      </c>
      <c r="S302" s="220"/>
      <c r="T302" s="222">
        <f>SUM(T303:T307)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23" t="s">
        <v>84</v>
      </c>
      <c r="AT302" s="224" t="s">
        <v>76</v>
      </c>
      <c r="AU302" s="224" t="s">
        <v>77</v>
      </c>
      <c r="AY302" s="223" t="s">
        <v>168</v>
      </c>
      <c r="BK302" s="225">
        <f>SUM(BK303:BK307)</f>
        <v>0</v>
      </c>
    </row>
    <row r="303" spans="1:65" s="2" customFormat="1" ht="24.15" customHeight="1">
      <c r="A303" s="39"/>
      <c r="B303" s="40"/>
      <c r="C303" s="228" t="s">
        <v>2054</v>
      </c>
      <c r="D303" s="228" t="s">
        <v>171</v>
      </c>
      <c r="E303" s="229" t="s">
        <v>5378</v>
      </c>
      <c r="F303" s="230" t="s">
        <v>5379</v>
      </c>
      <c r="G303" s="231" t="s">
        <v>1933</v>
      </c>
      <c r="H303" s="232">
        <v>40</v>
      </c>
      <c r="I303" s="233"/>
      <c r="J303" s="234">
        <f>ROUND(I303*H303,2)</f>
        <v>0</v>
      </c>
      <c r="K303" s="230" t="s">
        <v>5038</v>
      </c>
      <c r="L303" s="45"/>
      <c r="M303" s="235" t="s">
        <v>1</v>
      </c>
      <c r="N303" s="236" t="s">
        <v>42</v>
      </c>
      <c r="O303" s="92"/>
      <c r="P303" s="237">
        <f>O303*H303</f>
        <v>0</v>
      </c>
      <c r="Q303" s="237">
        <v>0</v>
      </c>
      <c r="R303" s="237">
        <f>Q303*H303</f>
        <v>0</v>
      </c>
      <c r="S303" s="237">
        <v>0</v>
      </c>
      <c r="T303" s="238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9" t="s">
        <v>189</v>
      </c>
      <c r="AT303" s="239" t="s">
        <v>171</v>
      </c>
      <c r="AU303" s="239" t="s">
        <v>84</v>
      </c>
      <c r="AY303" s="18" t="s">
        <v>168</v>
      </c>
      <c r="BE303" s="240">
        <f>IF(N303="základní",J303,0)</f>
        <v>0</v>
      </c>
      <c r="BF303" s="240">
        <f>IF(N303="snížená",J303,0)</f>
        <v>0</v>
      </c>
      <c r="BG303" s="240">
        <f>IF(N303="zákl. přenesená",J303,0)</f>
        <v>0</v>
      </c>
      <c r="BH303" s="240">
        <f>IF(N303="sníž. přenesená",J303,0)</f>
        <v>0</v>
      </c>
      <c r="BI303" s="240">
        <f>IF(N303="nulová",J303,0)</f>
        <v>0</v>
      </c>
      <c r="BJ303" s="18" t="s">
        <v>84</v>
      </c>
      <c r="BK303" s="240">
        <f>ROUND(I303*H303,2)</f>
        <v>0</v>
      </c>
      <c r="BL303" s="18" t="s">
        <v>189</v>
      </c>
      <c r="BM303" s="239" t="s">
        <v>2840</v>
      </c>
    </row>
    <row r="304" spans="1:65" s="2" customFormat="1" ht="24.15" customHeight="1">
      <c r="A304" s="39"/>
      <c r="B304" s="40"/>
      <c r="C304" s="228" t="s">
        <v>2059</v>
      </c>
      <c r="D304" s="228" t="s">
        <v>171</v>
      </c>
      <c r="E304" s="229" t="s">
        <v>5380</v>
      </c>
      <c r="F304" s="230" t="s">
        <v>5381</v>
      </c>
      <c r="G304" s="231" t="s">
        <v>1933</v>
      </c>
      <c r="H304" s="232">
        <v>30</v>
      </c>
      <c r="I304" s="233"/>
      <c r="J304" s="234">
        <f>ROUND(I304*H304,2)</f>
        <v>0</v>
      </c>
      <c r="K304" s="230" t="s">
        <v>5038</v>
      </c>
      <c r="L304" s="45"/>
      <c r="M304" s="235" t="s">
        <v>1</v>
      </c>
      <c r="N304" s="236" t="s">
        <v>42</v>
      </c>
      <c r="O304" s="92"/>
      <c r="P304" s="237">
        <f>O304*H304</f>
        <v>0</v>
      </c>
      <c r="Q304" s="237">
        <v>0</v>
      </c>
      <c r="R304" s="237">
        <f>Q304*H304</f>
        <v>0</v>
      </c>
      <c r="S304" s="237">
        <v>0</v>
      </c>
      <c r="T304" s="238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9" t="s">
        <v>189</v>
      </c>
      <c r="AT304" s="239" t="s">
        <v>171</v>
      </c>
      <c r="AU304" s="239" t="s">
        <v>84</v>
      </c>
      <c r="AY304" s="18" t="s">
        <v>168</v>
      </c>
      <c r="BE304" s="240">
        <f>IF(N304="základní",J304,0)</f>
        <v>0</v>
      </c>
      <c r="BF304" s="240">
        <f>IF(N304="snížená",J304,0)</f>
        <v>0</v>
      </c>
      <c r="BG304" s="240">
        <f>IF(N304="zákl. přenesená",J304,0)</f>
        <v>0</v>
      </c>
      <c r="BH304" s="240">
        <f>IF(N304="sníž. přenesená",J304,0)</f>
        <v>0</v>
      </c>
      <c r="BI304" s="240">
        <f>IF(N304="nulová",J304,0)</f>
        <v>0</v>
      </c>
      <c r="BJ304" s="18" t="s">
        <v>84</v>
      </c>
      <c r="BK304" s="240">
        <f>ROUND(I304*H304,2)</f>
        <v>0</v>
      </c>
      <c r="BL304" s="18" t="s">
        <v>189</v>
      </c>
      <c r="BM304" s="239" t="s">
        <v>2848</v>
      </c>
    </row>
    <row r="305" spans="1:65" s="2" customFormat="1" ht="24.15" customHeight="1">
      <c r="A305" s="39"/>
      <c r="B305" s="40"/>
      <c r="C305" s="228" t="s">
        <v>2064</v>
      </c>
      <c r="D305" s="228" t="s">
        <v>171</v>
      </c>
      <c r="E305" s="229" t="s">
        <v>5382</v>
      </c>
      <c r="F305" s="230" t="s">
        <v>5383</v>
      </c>
      <c r="G305" s="231" t="s">
        <v>1933</v>
      </c>
      <c r="H305" s="232">
        <v>600</v>
      </c>
      <c r="I305" s="233"/>
      <c r="J305" s="234">
        <f>ROUND(I305*H305,2)</f>
        <v>0</v>
      </c>
      <c r="K305" s="230" t="s">
        <v>5038</v>
      </c>
      <c r="L305" s="45"/>
      <c r="M305" s="235" t="s">
        <v>1</v>
      </c>
      <c r="N305" s="236" t="s">
        <v>42</v>
      </c>
      <c r="O305" s="92"/>
      <c r="P305" s="237">
        <f>O305*H305</f>
        <v>0</v>
      </c>
      <c r="Q305" s="237">
        <v>0</v>
      </c>
      <c r="R305" s="237">
        <f>Q305*H305</f>
        <v>0</v>
      </c>
      <c r="S305" s="237">
        <v>0</v>
      </c>
      <c r="T305" s="238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9" t="s">
        <v>189</v>
      </c>
      <c r="AT305" s="239" t="s">
        <v>171</v>
      </c>
      <c r="AU305" s="239" t="s">
        <v>84</v>
      </c>
      <c r="AY305" s="18" t="s">
        <v>168</v>
      </c>
      <c r="BE305" s="240">
        <f>IF(N305="základní",J305,0)</f>
        <v>0</v>
      </c>
      <c r="BF305" s="240">
        <f>IF(N305="snížená",J305,0)</f>
        <v>0</v>
      </c>
      <c r="BG305" s="240">
        <f>IF(N305="zákl. přenesená",J305,0)</f>
        <v>0</v>
      </c>
      <c r="BH305" s="240">
        <f>IF(N305="sníž. přenesená",J305,0)</f>
        <v>0</v>
      </c>
      <c r="BI305" s="240">
        <f>IF(N305="nulová",J305,0)</f>
        <v>0</v>
      </c>
      <c r="BJ305" s="18" t="s">
        <v>84</v>
      </c>
      <c r="BK305" s="240">
        <f>ROUND(I305*H305,2)</f>
        <v>0</v>
      </c>
      <c r="BL305" s="18" t="s">
        <v>189</v>
      </c>
      <c r="BM305" s="239" t="s">
        <v>2856</v>
      </c>
    </row>
    <row r="306" spans="1:65" s="2" customFormat="1" ht="33" customHeight="1">
      <c r="A306" s="39"/>
      <c r="B306" s="40"/>
      <c r="C306" s="228" t="s">
        <v>2071</v>
      </c>
      <c r="D306" s="228" t="s">
        <v>171</v>
      </c>
      <c r="E306" s="229" t="s">
        <v>5384</v>
      </c>
      <c r="F306" s="230" t="s">
        <v>5385</v>
      </c>
      <c r="G306" s="231" t="s">
        <v>416</v>
      </c>
      <c r="H306" s="232">
        <v>500</v>
      </c>
      <c r="I306" s="233"/>
      <c r="J306" s="234">
        <f>ROUND(I306*H306,2)</f>
        <v>0</v>
      </c>
      <c r="K306" s="230" t="s">
        <v>5038</v>
      </c>
      <c r="L306" s="45"/>
      <c r="M306" s="235" t="s">
        <v>1</v>
      </c>
      <c r="N306" s="236" t="s">
        <v>42</v>
      </c>
      <c r="O306" s="92"/>
      <c r="P306" s="237">
        <f>O306*H306</f>
        <v>0</v>
      </c>
      <c r="Q306" s="237">
        <v>0</v>
      </c>
      <c r="R306" s="237">
        <f>Q306*H306</f>
        <v>0</v>
      </c>
      <c r="S306" s="237">
        <v>0</v>
      </c>
      <c r="T306" s="238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9" t="s">
        <v>189</v>
      </c>
      <c r="AT306" s="239" t="s">
        <v>171</v>
      </c>
      <c r="AU306" s="239" t="s">
        <v>84</v>
      </c>
      <c r="AY306" s="18" t="s">
        <v>168</v>
      </c>
      <c r="BE306" s="240">
        <f>IF(N306="základní",J306,0)</f>
        <v>0</v>
      </c>
      <c r="BF306" s="240">
        <f>IF(N306="snížená",J306,0)</f>
        <v>0</v>
      </c>
      <c r="BG306" s="240">
        <f>IF(N306="zákl. přenesená",J306,0)</f>
        <v>0</v>
      </c>
      <c r="BH306" s="240">
        <f>IF(N306="sníž. přenesená",J306,0)</f>
        <v>0</v>
      </c>
      <c r="BI306" s="240">
        <f>IF(N306="nulová",J306,0)</f>
        <v>0</v>
      </c>
      <c r="BJ306" s="18" t="s">
        <v>84</v>
      </c>
      <c r="BK306" s="240">
        <f>ROUND(I306*H306,2)</f>
        <v>0</v>
      </c>
      <c r="BL306" s="18" t="s">
        <v>189</v>
      </c>
      <c r="BM306" s="239" t="s">
        <v>2864</v>
      </c>
    </row>
    <row r="307" spans="1:65" s="2" customFormat="1" ht="33" customHeight="1">
      <c r="A307" s="39"/>
      <c r="B307" s="40"/>
      <c r="C307" s="228" t="s">
        <v>2076</v>
      </c>
      <c r="D307" s="228" t="s">
        <v>171</v>
      </c>
      <c r="E307" s="229" t="s">
        <v>5386</v>
      </c>
      <c r="F307" s="230" t="s">
        <v>5387</v>
      </c>
      <c r="G307" s="231" t="s">
        <v>416</v>
      </c>
      <c r="H307" s="232">
        <v>400</v>
      </c>
      <c r="I307" s="233"/>
      <c r="J307" s="234">
        <f>ROUND(I307*H307,2)</f>
        <v>0</v>
      </c>
      <c r="K307" s="230" t="s">
        <v>5038</v>
      </c>
      <c r="L307" s="45"/>
      <c r="M307" s="309" t="s">
        <v>1</v>
      </c>
      <c r="N307" s="310" t="s">
        <v>42</v>
      </c>
      <c r="O307" s="248"/>
      <c r="P307" s="311">
        <f>O307*H307</f>
        <v>0</v>
      </c>
      <c r="Q307" s="311">
        <v>0</v>
      </c>
      <c r="R307" s="311">
        <f>Q307*H307</f>
        <v>0</v>
      </c>
      <c r="S307" s="311">
        <v>0</v>
      </c>
      <c r="T307" s="312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9" t="s">
        <v>189</v>
      </c>
      <c r="AT307" s="239" t="s">
        <v>171</v>
      </c>
      <c r="AU307" s="239" t="s">
        <v>84</v>
      </c>
      <c r="AY307" s="18" t="s">
        <v>168</v>
      </c>
      <c r="BE307" s="240">
        <f>IF(N307="základní",J307,0)</f>
        <v>0</v>
      </c>
      <c r="BF307" s="240">
        <f>IF(N307="snížená",J307,0)</f>
        <v>0</v>
      </c>
      <c r="BG307" s="240">
        <f>IF(N307="zákl. přenesená",J307,0)</f>
        <v>0</v>
      </c>
      <c r="BH307" s="240">
        <f>IF(N307="sníž. přenesená",J307,0)</f>
        <v>0</v>
      </c>
      <c r="BI307" s="240">
        <f>IF(N307="nulová",J307,0)</f>
        <v>0</v>
      </c>
      <c r="BJ307" s="18" t="s">
        <v>84</v>
      </c>
      <c r="BK307" s="240">
        <f>ROUND(I307*H307,2)</f>
        <v>0</v>
      </c>
      <c r="BL307" s="18" t="s">
        <v>189</v>
      </c>
      <c r="BM307" s="239" t="s">
        <v>2872</v>
      </c>
    </row>
    <row r="308" spans="1:31" s="2" customFormat="1" ht="6.95" customHeight="1">
      <c r="A308" s="39"/>
      <c r="B308" s="67"/>
      <c r="C308" s="68"/>
      <c r="D308" s="68"/>
      <c r="E308" s="68"/>
      <c r="F308" s="68"/>
      <c r="G308" s="68"/>
      <c r="H308" s="68"/>
      <c r="I308" s="68"/>
      <c r="J308" s="68"/>
      <c r="K308" s="68"/>
      <c r="L308" s="45"/>
      <c r="M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</row>
  </sheetData>
  <sheetProtection password="CC35" sheet="1" objects="1" scenarios="1" formatColumns="0" formatRows="0" autoFilter="0"/>
  <autoFilter ref="C127:K30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16.5" customHeight="1">
      <c r="B7" s="21"/>
      <c r="E7" s="153" t="str">
        <f>'Rekapitulace stavby'!K6</f>
        <v>Centrum odborného vzdělávání Volanovská, Trutnov</v>
      </c>
      <c r="F7" s="152"/>
      <c r="G7" s="152"/>
      <c r="H7" s="152"/>
      <c r="L7" s="21"/>
    </row>
    <row r="8" spans="2:12" s="1" customFormat="1" ht="12" customHeight="1">
      <c r="B8" s="21"/>
      <c r="D8" s="152" t="s">
        <v>139</v>
      </c>
      <c r="L8" s="21"/>
    </row>
    <row r="9" spans="1:31" s="2" customFormat="1" ht="16.5" customHeight="1">
      <c r="A9" s="39"/>
      <c r="B9" s="45"/>
      <c r="C9" s="39"/>
      <c r="D9" s="39"/>
      <c r="E9" s="153" t="s">
        <v>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5388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3652</v>
      </c>
      <c r="G14" s="39"/>
      <c r="H14" s="39"/>
      <c r="I14" s="152" t="s">
        <v>22</v>
      </c>
      <c r="J14" s="155" t="str">
        <f>'Rekapitulace stavby'!AN8</f>
        <v>23. 3. 2022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ATIP a.s. Trutnov</v>
      </c>
      <c r="F23" s="39"/>
      <c r="G23" s="39"/>
      <c r="H23" s="39"/>
      <c r="I23" s="152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Ing. Lenka Kasperová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ROUND(J129,2)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ROUND((SUM(BE129:BE213)),2)</f>
        <v>0</v>
      </c>
      <c r="G35" s="39"/>
      <c r="H35" s="39"/>
      <c r="I35" s="166">
        <v>0.21</v>
      </c>
      <c r="J35" s="165">
        <f>ROUND(((SUM(BE129:BE213))*I35),2)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ROUND((SUM(BF129:BF213)),2)</f>
        <v>0</v>
      </c>
      <c r="G36" s="39"/>
      <c r="H36" s="39"/>
      <c r="I36" s="166">
        <v>0.15</v>
      </c>
      <c r="J36" s="165">
        <f>ROUND(((SUM(BF129:BF213))*I36),2)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ROUND((SUM(BG129:BG213)),2)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ROUND((SUM(BH129:BH213)),2)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ROUND((SUM(BI129:BI213)),2)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01-008 - Slaboproudé rozvody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23. 3. 2022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Královehradecký kraj, Hrade Králové</v>
      </c>
      <c r="G93" s="41"/>
      <c r="H93" s="41"/>
      <c r="I93" s="33" t="s">
        <v>30</v>
      </c>
      <c r="J93" s="37" t="str">
        <f>E23</f>
        <v>ATIP a.s. Trutnov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Lenka Kasperová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144</v>
      </c>
      <c r="D96" s="187"/>
      <c r="E96" s="187"/>
      <c r="F96" s="187"/>
      <c r="G96" s="187"/>
      <c r="H96" s="187"/>
      <c r="I96" s="187"/>
      <c r="J96" s="188" t="s">
        <v>145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146</v>
      </c>
      <c r="D98" s="41"/>
      <c r="E98" s="41"/>
      <c r="F98" s="41"/>
      <c r="G98" s="41"/>
      <c r="H98" s="41"/>
      <c r="I98" s="41"/>
      <c r="J98" s="111">
        <f>J129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147</v>
      </c>
    </row>
    <row r="99" spans="1:31" s="9" customFormat="1" ht="24.95" customHeight="1">
      <c r="A99" s="9"/>
      <c r="B99" s="190"/>
      <c r="C99" s="191"/>
      <c r="D99" s="192" t="s">
        <v>5027</v>
      </c>
      <c r="E99" s="193"/>
      <c r="F99" s="193"/>
      <c r="G99" s="193"/>
      <c r="H99" s="193"/>
      <c r="I99" s="193"/>
      <c r="J99" s="194">
        <f>J130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0"/>
      <c r="C100" s="191"/>
      <c r="D100" s="192" t="s">
        <v>5389</v>
      </c>
      <c r="E100" s="193"/>
      <c r="F100" s="193"/>
      <c r="G100" s="193"/>
      <c r="H100" s="193"/>
      <c r="I100" s="193"/>
      <c r="J100" s="194">
        <f>J136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0"/>
      <c r="C101" s="191"/>
      <c r="D101" s="192" t="s">
        <v>5390</v>
      </c>
      <c r="E101" s="193"/>
      <c r="F101" s="193"/>
      <c r="G101" s="193"/>
      <c r="H101" s="193"/>
      <c r="I101" s="193"/>
      <c r="J101" s="194">
        <f>J141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0"/>
      <c r="C102" s="191"/>
      <c r="D102" s="192" t="s">
        <v>5391</v>
      </c>
      <c r="E102" s="193"/>
      <c r="F102" s="193"/>
      <c r="G102" s="193"/>
      <c r="H102" s="193"/>
      <c r="I102" s="193"/>
      <c r="J102" s="194">
        <f>J146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0"/>
      <c r="C103" s="191"/>
      <c r="D103" s="192" t="s">
        <v>5392</v>
      </c>
      <c r="E103" s="193"/>
      <c r="F103" s="193"/>
      <c r="G103" s="193"/>
      <c r="H103" s="193"/>
      <c r="I103" s="193"/>
      <c r="J103" s="194">
        <f>J156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0"/>
      <c r="C104" s="191"/>
      <c r="D104" s="192" t="s">
        <v>5393</v>
      </c>
      <c r="E104" s="193"/>
      <c r="F104" s="193"/>
      <c r="G104" s="193"/>
      <c r="H104" s="193"/>
      <c r="I104" s="193"/>
      <c r="J104" s="194">
        <f>J184</f>
        <v>0</v>
      </c>
      <c r="K104" s="191"/>
      <c r="L104" s="19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0"/>
      <c r="C105" s="191"/>
      <c r="D105" s="192" t="s">
        <v>5394</v>
      </c>
      <c r="E105" s="193"/>
      <c r="F105" s="193"/>
      <c r="G105" s="193"/>
      <c r="H105" s="193"/>
      <c r="I105" s="193"/>
      <c r="J105" s="194">
        <f>J193</f>
        <v>0</v>
      </c>
      <c r="K105" s="191"/>
      <c r="L105" s="19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90"/>
      <c r="C106" s="191"/>
      <c r="D106" s="192" t="s">
        <v>5395</v>
      </c>
      <c r="E106" s="193"/>
      <c r="F106" s="193"/>
      <c r="G106" s="193"/>
      <c r="H106" s="193"/>
      <c r="I106" s="193"/>
      <c r="J106" s="194">
        <f>J201</f>
        <v>0</v>
      </c>
      <c r="K106" s="191"/>
      <c r="L106" s="19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90"/>
      <c r="C107" s="191"/>
      <c r="D107" s="192" t="s">
        <v>5396</v>
      </c>
      <c r="E107" s="193"/>
      <c r="F107" s="193"/>
      <c r="G107" s="193"/>
      <c r="H107" s="193"/>
      <c r="I107" s="193"/>
      <c r="J107" s="194">
        <f>J207</f>
        <v>0</v>
      </c>
      <c r="K107" s="191"/>
      <c r="L107" s="19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152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185" t="str">
        <f>E7</f>
        <v>Centrum odborného vzdělávání Volanovská, Trutnov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2:12" s="1" customFormat="1" ht="12" customHeight="1">
      <c r="B118" s="22"/>
      <c r="C118" s="33" t="s">
        <v>139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1:31" s="2" customFormat="1" ht="16.5" customHeight="1">
      <c r="A119" s="39"/>
      <c r="B119" s="40"/>
      <c r="C119" s="41"/>
      <c r="D119" s="41"/>
      <c r="E119" s="185" t="s">
        <v>140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141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E11</f>
        <v>01-008 - Slaboproudé rozvody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F14</f>
        <v xml:space="preserve"> </v>
      </c>
      <c r="G123" s="41"/>
      <c r="H123" s="41"/>
      <c r="I123" s="33" t="s">
        <v>22</v>
      </c>
      <c r="J123" s="80" t="str">
        <f>IF(J14="","",J14)</f>
        <v>23. 3. 2022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24</v>
      </c>
      <c r="D125" s="41"/>
      <c r="E125" s="41"/>
      <c r="F125" s="28" t="str">
        <f>E17</f>
        <v>Královehradecký kraj, Hrade Králové</v>
      </c>
      <c r="G125" s="41"/>
      <c r="H125" s="41"/>
      <c r="I125" s="33" t="s">
        <v>30</v>
      </c>
      <c r="J125" s="37" t="str">
        <f>E23</f>
        <v>ATIP a.s. Trutnov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28</v>
      </c>
      <c r="D126" s="41"/>
      <c r="E126" s="41"/>
      <c r="F126" s="28" t="str">
        <f>IF(E20="","",E20)</f>
        <v>Vyplň údaj</v>
      </c>
      <c r="G126" s="41"/>
      <c r="H126" s="41"/>
      <c r="I126" s="33" t="s">
        <v>33</v>
      </c>
      <c r="J126" s="37" t="str">
        <f>E26</f>
        <v>Ing. Lenka Kasperová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01"/>
      <c r="B128" s="202"/>
      <c r="C128" s="203" t="s">
        <v>153</v>
      </c>
      <c r="D128" s="204" t="s">
        <v>62</v>
      </c>
      <c r="E128" s="204" t="s">
        <v>58</v>
      </c>
      <c r="F128" s="204" t="s">
        <v>59</v>
      </c>
      <c r="G128" s="204" t="s">
        <v>154</v>
      </c>
      <c r="H128" s="204" t="s">
        <v>155</v>
      </c>
      <c r="I128" s="204" t="s">
        <v>156</v>
      </c>
      <c r="J128" s="204" t="s">
        <v>145</v>
      </c>
      <c r="K128" s="205" t="s">
        <v>157</v>
      </c>
      <c r="L128" s="206"/>
      <c r="M128" s="101" t="s">
        <v>1</v>
      </c>
      <c r="N128" s="102" t="s">
        <v>41</v>
      </c>
      <c r="O128" s="102" t="s">
        <v>158</v>
      </c>
      <c r="P128" s="102" t="s">
        <v>159</v>
      </c>
      <c r="Q128" s="102" t="s">
        <v>160</v>
      </c>
      <c r="R128" s="102" t="s">
        <v>161</v>
      </c>
      <c r="S128" s="102" t="s">
        <v>162</v>
      </c>
      <c r="T128" s="103" t="s">
        <v>163</v>
      </c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</row>
    <row r="129" spans="1:63" s="2" customFormat="1" ht="22.8" customHeight="1">
      <c r="A129" s="39"/>
      <c r="B129" s="40"/>
      <c r="C129" s="108" t="s">
        <v>164</v>
      </c>
      <c r="D129" s="41"/>
      <c r="E129" s="41"/>
      <c r="F129" s="41"/>
      <c r="G129" s="41"/>
      <c r="H129" s="41"/>
      <c r="I129" s="41"/>
      <c r="J129" s="207">
        <f>BK129</f>
        <v>0</v>
      </c>
      <c r="K129" s="41"/>
      <c r="L129" s="45"/>
      <c r="M129" s="104"/>
      <c r="N129" s="208"/>
      <c r="O129" s="105"/>
      <c r="P129" s="209">
        <f>P130+P136+P141+P146+P156+P184+P193+P201+P207</f>
        <v>0</v>
      </c>
      <c r="Q129" s="105"/>
      <c r="R129" s="209">
        <f>R130+R136+R141+R146+R156+R184+R193+R201+R207</f>
        <v>0</v>
      </c>
      <c r="S129" s="105"/>
      <c r="T129" s="210">
        <f>T130+T136+T141+T146+T156+T184+T193+T201+T207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76</v>
      </c>
      <c r="AU129" s="18" t="s">
        <v>147</v>
      </c>
      <c r="BK129" s="211">
        <f>BK130+BK136+BK141+BK146+BK156+BK184+BK193+BK201+BK207</f>
        <v>0</v>
      </c>
    </row>
    <row r="130" spans="1:63" s="12" customFormat="1" ht="25.9" customHeight="1">
      <c r="A130" s="12"/>
      <c r="B130" s="212"/>
      <c r="C130" s="213"/>
      <c r="D130" s="214" t="s">
        <v>76</v>
      </c>
      <c r="E130" s="215" t="s">
        <v>3657</v>
      </c>
      <c r="F130" s="215" t="s">
        <v>5035</v>
      </c>
      <c r="G130" s="213"/>
      <c r="H130" s="213"/>
      <c r="I130" s="216"/>
      <c r="J130" s="217">
        <f>BK130</f>
        <v>0</v>
      </c>
      <c r="K130" s="213"/>
      <c r="L130" s="218"/>
      <c r="M130" s="219"/>
      <c r="N130" s="220"/>
      <c r="O130" s="220"/>
      <c r="P130" s="221">
        <f>SUM(P131:P135)</f>
        <v>0</v>
      </c>
      <c r="Q130" s="220"/>
      <c r="R130" s="221">
        <f>SUM(R131:R135)</f>
        <v>0</v>
      </c>
      <c r="S130" s="220"/>
      <c r="T130" s="222">
        <f>SUM(T131:T135)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84</v>
      </c>
      <c r="AT130" s="224" t="s">
        <v>76</v>
      </c>
      <c r="AU130" s="224" t="s">
        <v>77</v>
      </c>
      <c r="AY130" s="223" t="s">
        <v>168</v>
      </c>
      <c r="BK130" s="225">
        <f>SUM(BK131:BK135)</f>
        <v>0</v>
      </c>
    </row>
    <row r="131" spans="1:65" s="2" customFormat="1" ht="24.15" customHeight="1">
      <c r="A131" s="39"/>
      <c r="B131" s="40"/>
      <c r="C131" s="228" t="s">
        <v>84</v>
      </c>
      <c r="D131" s="228" t="s">
        <v>171</v>
      </c>
      <c r="E131" s="229" t="s">
        <v>5036</v>
      </c>
      <c r="F131" s="230" t="s">
        <v>5397</v>
      </c>
      <c r="G131" s="231" t="s">
        <v>1933</v>
      </c>
      <c r="H131" s="232">
        <v>62</v>
      </c>
      <c r="I131" s="233"/>
      <c r="J131" s="234">
        <f>ROUND(I131*H131,2)</f>
        <v>0</v>
      </c>
      <c r="K131" s="230" t="s">
        <v>5038</v>
      </c>
      <c r="L131" s="45"/>
      <c r="M131" s="235" t="s">
        <v>1</v>
      </c>
      <c r="N131" s="236" t="s">
        <v>42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189</v>
      </c>
      <c r="AT131" s="239" t="s">
        <v>171</v>
      </c>
      <c r="AU131" s="239" t="s">
        <v>84</v>
      </c>
      <c r="AY131" s="18" t="s">
        <v>168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84</v>
      </c>
      <c r="BK131" s="240">
        <f>ROUND(I131*H131,2)</f>
        <v>0</v>
      </c>
      <c r="BL131" s="18" t="s">
        <v>189</v>
      </c>
      <c r="BM131" s="239" t="s">
        <v>86</v>
      </c>
    </row>
    <row r="132" spans="1:65" s="2" customFormat="1" ht="24.15" customHeight="1">
      <c r="A132" s="39"/>
      <c r="B132" s="40"/>
      <c r="C132" s="228" t="s">
        <v>86</v>
      </c>
      <c r="D132" s="228" t="s">
        <v>171</v>
      </c>
      <c r="E132" s="229" t="s">
        <v>5398</v>
      </c>
      <c r="F132" s="230" t="s">
        <v>5399</v>
      </c>
      <c r="G132" s="231" t="s">
        <v>1933</v>
      </c>
      <c r="H132" s="232">
        <v>1</v>
      </c>
      <c r="I132" s="233"/>
      <c r="J132" s="234">
        <f>ROUND(I132*H132,2)</f>
        <v>0</v>
      </c>
      <c r="K132" s="230" t="s">
        <v>5038</v>
      </c>
      <c r="L132" s="45"/>
      <c r="M132" s="235" t="s">
        <v>1</v>
      </c>
      <c r="N132" s="236" t="s">
        <v>42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189</v>
      </c>
      <c r="AT132" s="239" t="s">
        <v>171</v>
      </c>
      <c r="AU132" s="239" t="s">
        <v>84</v>
      </c>
      <c r="AY132" s="18" t="s">
        <v>168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84</v>
      </c>
      <c r="BK132" s="240">
        <f>ROUND(I132*H132,2)</f>
        <v>0</v>
      </c>
      <c r="BL132" s="18" t="s">
        <v>189</v>
      </c>
      <c r="BM132" s="239" t="s">
        <v>189</v>
      </c>
    </row>
    <row r="133" spans="1:65" s="2" customFormat="1" ht="24.15" customHeight="1">
      <c r="A133" s="39"/>
      <c r="B133" s="40"/>
      <c r="C133" s="228" t="s">
        <v>106</v>
      </c>
      <c r="D133" s="228" t="s">
        <v>171</v>
      </c>
      <c r="E133" s="229" t="s">
        <v>5400</v>
      </c>
      <c r="F133" s="230" t="s">
        <v>5401</v>
      </c>
      <c r="G133" s="231" t="s">
        <v>1933</v>
      </c>
      <c r="H133" s="232">
        <v>20</v>
      </c>
      <c r="I133" s="233"/>
      <c r="J133" s="234">
        <f>ROUND(I133*H133,2)</f>
        <v>0</v>
      </c>
      <c r="K133" s="230" t="s">
        <v>5038</v>
      </c>
      <c r="L133" s="45"/>
      <c r="M133" s="235" t="s">
        <v>1</v>
      </c>
      <c r="N133" s="236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189</v>
      </c>
      <c r="AT133" s="239" t="s">
        <v>171</v>
      </c>
      <c r="AU133" s="239" t="s">
        <v>84</v>
      </c>
      <c r="AY133" s="18" t="s">
        <v>168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189</v>
      </c>
      <c r="BM133" s="239" t="s">
        <v>314</v>
      </c>
    </row>
    <row r="134" spans="1:65" s="2" customFormat="1" ht="24.15" customHeight="1">
      <c r="A134" s="39"/>
      <c r="B134" s="40"/>
      <c r="C134" s="228" t="s">
        <v>189</v>
      </c>
      <c r="D134" s="228" t="s">
        <v>171</v>
      </c>
      <c r="E134" s="229" t="s">
        <v>5402</v>
      </c>
      <c r="F134" s="230" t="s">
        <v>5403</v>
      </c>
      <c r="G134" s="231" t="s">
        <v>1933</v>
      </c>
      <c r="H134" s="232">
        <v>3</v>
      </c>
      <c r="I134" s="233"/>
      <c r="J134" s="234">
        <f>ROUND(I134*H134,2)</f>
        <v>0</v>
      </c>
      <c r="K134" s="230" t="s">
        <v>5038</v>
      </c>
      <c r="L134" s="45"/>
      <c r="M134" s="235" t="s">
        <v>1</v>
      </c>
      <c r="N134" s="236" t="s">
        <v>42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189</v>
      </c>
      <c r="AT134" s="239" t="s">
        <v>171</v>
      </c>
      <c r="AU134" s="239" t="s">
        <v>84</v>
      </c>
      <c r="AY134" s="18" t="s">
        <v>168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189</v>
      </c>
      <c r="BM134" s="239" t="s">
        <v>326</v>
      </c>
    </row>
    <row r="135" spans="1:65" s="2" customFormat="1" ht="37.8" customHeight="1">
      <c r="A135" s="39"/>
      <c r="B135" s="40"/>
      <c r="C135" s="228" t="s">
        <v>167</v>
      </c>
      <c r="D135" s="228" t="s">
        <v>171</v>
      </c>
      <c r="E135" s="229" t="s">
        <v>5404</v>
      </c>
      <c r="F135" s="230" t="s">
        <v>5405</v>
      </c>
      <c r="G135" s="231" t="s">
        <v>1933</v>
      </c>
      <c r="H135" s="232">
        <v>3</v>
      </c>
      <c r="I135" s="233"/>
      <c r="J135" s="234">
        <f>ROUND(I135*H135,2)</f>
        <v>0</v>
      </c>
      <c r="K135" s="230" t="s">
        <v>5038</v>
      </c>
      <c r="L135" s="45"/>
      <c r="M135" s="235" t="s">
        <v>1</v>
      </c>
      <c r="N135" s="236" t="s">
        <v>42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189</v>
      </c>
      <c r="AT135" s="239" t="s">
        <v>171</v>
      </c>
      <c r="AU135" s="239" t="s">
        <v>84</v>
      </c>
      <c r="AY135" s="18" t="s">
        <v>168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189</v>
      </c>
      <c r="BM135" s="239" t="s">
        <v>368</v>
      </c>
    </row>
    <row r="136" spans="1:63" s="12" customFormat="1" ht="25.9" customHeight="1">
      <c r="A136" s="12"/>
      <c r="B136" s="212"/>
      <c r="C136" s="213"/>
      <c r="D136" s="214" t="s">
        <v>76</v>
      </c>
      <c r="E136" s="215" t="s">
        <v>3741</v>
      </c>
      <c r="F136" s="215" t="s">
        <v>5406</v>
      </c>
      <c r="G136" s="213"/>
      <c r="H136" s="213"/>
      <c r="I136" s="216"/>
      <c r="J136" s="217">
        <f>BK136</f>
        <v>0</v>
      </c>
      <c r="K136" s="213"/>
      <c r="L136" s="218"/>
      <c r="M136" s="219"/>
      <c r="N136" s="220"/>
      <c r="O136" s="220"/>
      <c r="P136" s="221">
        <f>SUM(P137:P140)</f>
        <v>0</v>
      </c>
      <c r="Q136" s="220"/>
      <c r="R136" s="221">
        <f>SUM(R137:R140)</f>
        <v>0</v>
      </c>
      <c r="S136" s="220"/>
      <c r="T136" s="222">
        <f>SUM(T137:T140)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3" t="s">
        <v>84</v>
      </c>
      <c r="AT136" s="224" t="s">
        <v>76</v>
      </c>
      <c r="AU136" s="224" t="s">
        <v>77</v>
      </c>
      <c r="AY136" s="223" t="s">
        <v>168</v>
      </c>
      <c r="BK136" s="225">
        <f>SUM(BK137:BK140)</f>
        <v>0</v>
      </c>
    </row>
    <row r="137" spans="1:65" s="2" customFormat="1" ht="37.8" customHeight="1">
      <c r="A137" s="39"/>
      <c r="B137" s="40"/>
      <c r="C137" s="228" t="s">
        <v>314</v>
      </c>
      <c r="D137" s="228" t="s">
        <v>171</v>
      </c>
      <c r="E137" s="229" t="s">
        <v>5407</v>
      </c>
      <c r="F137" s="230" t="s">
        <v>5408</v>
      </c>
      <c r="G137" s="231" t="s">
        <v>416</v>
      </c>
      <c r="H137" s="232">
        <v>100</v>
      </c>
      <c r="I137" s="233"/>
      <c r="J137" s="234">
        <f>ROUND(I137*H137,2)</f>
        <v>0</v>
      </c>
      <c r="K137" s="230" t="s">
        <v>5038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189</v>
      </c>
      <c r="AT137" s="239" t="s">
        <v>171</v>
      </c>
      <c r="AU137" s="239" t="s">
        <v>84</v>
      </c>
      <c r="AY137" s="18" t="s">
        <v>168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189</v>
      </c>
      <c r="BM137" s="239" t="s">
        <v>400</v>
      </c>
    </row>
    <row r="138" spans="1:65" s="2" customFormat="1" ht="37.8" customHeight="1">
      <c r="A138" s="39"/>
      <c r="B138" s="40"/>
      <c r="C138" s="228" t="s">
        <v>321</v>
      </c>
      <c r="D138" s="228" t="s">
        <v>171</v>
      </c>
      <c r="E138" s="229" t="s">
        <v>5409</v>
      </c>
      <c r="F138" s="230" t="s">
        <v>5410</v>
      </c>
      <c r="G138" s="231" t="s">
        <v>416</v>
      </c>
      <c r="H138" s="232">
        <v>400</v>
      </c>
      <c r="I138" s="233"/>
      <c r="J138" s="234">
        <f>ROUND(I138*H138,2)</f>
        <v>0</v>
      </c>
      <c r="K138" s="230" t="s">
        <v>5038</v>
      </c>
      <c r="L138" s="45"/>
      <c r="M138" s="235" t="s">
        <v>1</v>
      </c>
      <c r="N138" s="236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189</v>
      </c>
      <c r="AT138" s="239" t="s">
        <v>171</v>
      </c>
      <c r="AU138" s="239" t="s">
        <v>84</v>
      </c>
      <c r="AY138" s="18" t="s">
        <v>168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189</v>
      </c>
      <c r="BM138" s="239" t="s">
        <v>413</v>
      </c>
    </row>
    <row r="139" spans="1:65" s="2" customFormat="1" ht="37.8" customHeight="1">
      <c r="A139" s="39"/>
      <c r="B139" s="40"/>
      <c r="C139" s="228" t="s">
        <v>326</v>
      </c>
      <c r="D139" s="228" t="s">
        <v>171</v>
      </c>
      <c r="E139" s="229" t="s">
        <v>5411</v>
      </c>
      <c r="F139" s="230" t="s">
        <v>5412</v>
      </c>
      <c r="G139" s="231" t="s">
        <v>416</v>
      </c>
      <c r="H139" s="232">
        <v>550</v>
      </c>
      <c r="I139" s="233"/>
      <c r="J139" s="234">
        <f>ROUND(I139*H139,2)</f>
        <v>0</v>
      </c>
      <c r="K139" s="230" t="s">
        <v>5038</v>
      </c>
      <c r="L139" s="45"/>
      <c r="M139" s="235" t="s">
        <v>1</v>
      </c>
      <c r="N139" s="236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189</v>
      </c>
      <c r="AT139" s="239" t="s">
        <v>171</v>
      </c>
      <c r="AU139" s="239" t="s">
        <v>84</v>
      </c>
      <c r="AY139" s="18" t="s">
        <v>168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189</v>
      </c>
      <c r="BM139" s="239" t="s">
        <v>437</v>
      </c>
    </row>
    <row r="140" spans="1:65" s="2" customFormat="1" ht="37.8" customHeight="1">
      <c r="A140" s="39"/>
      <c r="B140" s="40"/>
      <c r="C140" s="228" t="s">
        <v>319</v>
      </c>
      <c r="D140" s="228" t="s">
        <v>171</v>
      </c>
      <c r="E140" s="229" t="s">
        <v>5053</v>
      </c>
      <c r="F140" s="230" t="s">
        <v>5413</v>
      </c>
      <c r="G140" s="231" t="s">
        <v>416</v>
      </c>
      <c r="H140" s="232">
        <v>30</v>
      </c>
      <c r="I140" s="233"/>
      <c r="J140" s="234">
        <f>ROUND(I140*H140,2)</f>
        <v>0</v>
      </c>
      <c r="K140" s="230" t="s">
        <v>5038</v>
      </c>
      <c r="L140" s="45"/>
      <c r="M140" s="235" t="s">
        <v>1</v>
      </c>
      <c r="N140" s="236" t="s">
        <v>42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189</v>
      </c>
      <c r="AT140" s="239" t="s">
        <v>171</v>
      </c>
      <c r="AU140" s="239" t="s">
        <v>84</v>
      </c>
      <c r="AY140" s="18" t="s">
        <v>168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84</v>
      </c>
      <c r="BK140" s="240">
        <f>ROUND(I140*H140,2)</f>
        <v>0</v>
      </c>
      <c r="BL140" s="18" t="s">
        <v>189</v>
      </c>
      <c r="BM140" s="239" t="s">
        <v>453</v>
      </c>
    </row>
    <row r="141" spans="1:63" s="12" customFormat="1" ht="25.9" customHeight="1">
      <c r="A141" s="12"/>
      <c r="B141" s="212"/>
      <c r="C141" s="213"/>
      <c r="D141" s="214" t="s">
        <v>76</v>
      </c>
      <c r="E141" s="215" t="s">
        <v>3757</v>
      </c>
      <c r="F141" s="215" t="s">
        <v>5414</v>
      </c>
      <c r="G141" s="213"/>
      <c r="H141" s="213"/>
      <c r="I141" s="216"/>
      <c r="J141" s="217">
        <f>BK141</f>
        <v>0</v>
      </c>
      <c r="K141" s="213"/>
      <c r="L141" s="218"/>
      <c r="M141" s="219"/>
      <c r="N141" s="220"/>
      <c r="O141" s="220"/>
      <c r="P141" s="221">
        <f>SUM(P142:P145)</f>
        <v>0</v>
      </c>
      <c r="Q141" s="220"/>
      <c r="R141" s="221">
        <f>SUM(R142:R145)</f>
        <v>0</v>
      </c>
      <c r="S141" s="220"/>
      <c r="T141" s="222">
        <f>SUM(T142:T145)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3" t="s">
        <v>84</v>
      </c>
      <c r="AT141" s="224" t="s">
        <v>76</v>
      </c>
      <c r="AU141" s="224" t="s">
        <v>77</v>
      </c>
      <c r="AY141" s="223" t="s">
        <v>168</v>
      </c>
      <c r="BK141" s="225">
        <f>SUM(BK142:BK145)</f>
        <v>0</v>
      </c>
    </row>
    <row r="142" spans="1:65" s="2" customFormat="1" ht="49.05" customHeight="1">
      <c r="A142" s="39"/>
      <c r="B142" s="40"/>
      <c r="C142" s="228" t="s">
        <v>368</v>
      </c>
      <c r="D142" s="228" t="s">
        <v>171</v>
      </c>
      <c r="E142" s="229" t="s">
        <v>5415</v>
      </c>
      <c r="F142" s="230" t="s">
        <v>5416</v>
      </c>
      <c r="G142" s="231" t="s">
        <v>416</v>
      </c>
      <c r="H142" s="232">
        <v>9</v>
      </c>
      <c r="I142" s="233"/>
      <c r="J142" s="234">
        <f>ROUND(I142*H142,2)</f>
        <v>0</v>
      </c>
      <c r="K142" s="230" t="s">
        <v>5038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189</v>
      </c>
      <c r="AT142" s="239" t="s">
        <v>171</v>
      </c>
      <c r="AU142" s="239" t="s">
        <v>84</v>
      </c>
      <c r="AY142" s="18" t="s">
        <v>168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189</v>
      </c>
      <c r="BM142" s="239" t="s">
        <v>468</v>
      </c>
    </row>
    <row r="143" spans="1:65" s="2" customFormat="1" ht="49.05" customHeight="1">
      <c r="A143" s="39"/>
      <c r="B143" s="40"/>
      <c r="C143" s="228" t="s">
        <v>395</v>
      </c>
      <c r="D143" s="228" t="s">
        <v>171</v>
      </c>
      <c r="E143" s="229" t="s">
        <v>5417</v>
      </c>
      <c r="F143" s="230" t="s">
        <v>5418</v>
      </c>
      <c r="G143" s="231" t="s">
        <v>416</v>
      </c>
      <c r="H143" s="232">
        <v>18</v>
      </c>
      <c r="I143" s="233"/>
      <c r="J143" s="234">
        <f>ROUND(I143*H143,2)</f>
        <v>0</v>
      </c>
      <c r="K143" s="230" t="s">
        <v>5038</v>
      </c>
      <c r="L143" s="45"/>
      <c r="M143" s="235" t="s">
        <v>1</v>
      </c>
      <c r="N143" s="236" t="s">
        <v>42</v>
      </c>
      <c r="O143" s="9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189</v>
      </c>
      <c r="AT143" s="239" t="s">
        <v>171</v>
      </c>
      <c r="AU143" s="239" t="s">
        <v>84</v>
      </c>
      <c r="AY143" s="18" t="s">
        <v>168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84</v>
      </c>
      <c r="BK143" s="240">
        <f>ROUND(I143*H143,2)</f>
        <v>0</v>
      </c>
      <c r="BL143" s="18" t="s">
        <v>189</v>
      </c>
      <c r="BM143" s="239" t="s">
        <v>484</v>
      </c>
    </row>
    <row r="144" spans="1:65" s="2" customFormat="1" ht="49.05" customHeight="1">
      <c r="A144" s="39"/>
      <c r="B144" s="40"/>
      <c r="C144" s="228" t="s">
        <v>400</v>
      </c>
      <c r="D144" s="228" t="s">
        <v>171</v>
      </c>
      <c r="E144" s="229" t="s">
        <v>5419</v>
      </c>
      <c r="F144" s="230" t="s">
        <v>5420</v>
      </c>
      <c r="G144" s="231" t="s">
        <v>416</v>
      </c>
      <c r="H144" s="232">
        <v>9</v>
      </c>
      <c r="I144" s="233"/>
      <c r="J144" s="234">
        <f>ROUND(I144*H144,2)</f>
        <v>0</v>
      </c>
      <c r="K144" s="230" t="s">
        <v>5038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189</v>
      </c>
      <c r="AT144" s="239" t="s">
        <v>171</v>
      </c>
      <c r="AU144" s="239" t="s">
        <v>84</v>
      </c>
      <c r="AY144" s="18" t="s">
        <v>168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189</v>
      </c>
      <c r="BM144" s="239" t="s">
        <v>495</v>
      </c>
    </row>
    <row r="145" spans="1:65" s="2" customFormat="1" ht="37.8" customHeight="1">
      <c r="A145" s="39"/>
      <c r="B145" s="40"/>
      <c r="C145" s="228" t="s">
        <v>407</v>
      </c>
      <c r="D145" s="228" t="s">
        <v>171</v>
      </c>
      <c r="E145" s="229" t="s">
        <v>5421</v>
      </c>
      <c r="F145" s="230" t="s">
        <v>5422</v>
      </c>
      <c r="G145" s="231" t="s">
        <v>416</v>
      </c>
      <c r="H145" s="232">
        <v>6</v>
      </c>
      <c r="I145" s="233"/>
      <c r="J145" s="234">
        <f>ROUND(I145*H145,2)</f>
        <v>0</v>
      </c>
      <c r="K145" s="230" t="s">
        <v>5038</v>
      </c>
      <c r="L145" s="45"/>
      <c r="M145" s="235" t="s">
        <v>1</v>
      </c>
      <c r="N145" s="236" t="s">
        <v>42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189</v>
      </c>
      <c r="AT145" s="239" t="s">
        <v>171</v>
      </c>
      <c r="AU145" s="239" t="s">
        <v>84</v>
      </c>
      <c r="AY145" s="18" t="s">
        <v>168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84</v>
      </c>
      <c r="BK145" s="240">
        <f>ROUND(I145*H145,2)</f>
        <v>0</v>
      </c>
      <c r="BL145" s="18" t="s">
        <v>189</v>
      </c>
      <c r="BM145" s="239" t="s">
        <v>512</v>
      </c>
    </row>
    <row r="146" spans="1:63" s="12" customFormat="1" ht="25.9" customHeight="1">
      <c r="A146" s="12"/>
      <c r="B146" s="212"/>
      <c r="C146" s="213"/>
      <c r="D146" s="214" t="s">
        <v>76</v>
      </c>
      <c r="E146" s="215" t="s">
        <v>3759</v>
      </c>
      <c r="F146" s="215" t="s">
        <v>5057</v>
      </c>
      <c r="G146" s="213"/>
      <c r="H146" s="213"/>
      <c r="I146" s="216"/>
      <c r="J146" s="217">
        <f>BK146</f>
        <v>0</v>
      </c>
      <c r="K146" s="213"/>
      <c r="L146" s="218"/>
      <c r="M146" s="219"/>
      <c r="N146" s="220"/>
      <c r="O146" s="220"/>
      <c r="P146" s="221">
        <f>SUM(P147:P155)</f>
        <v>0</v>
      </c>
      <c r="Q146" s="220"/>
      <c r="R146" s="221">
        <f>SUM(R147:R155)</f>
        <v>0</v>
      </c>
      <c r="S146" s="220"/>
      <c r="T146" s="222">
        <f>SUM(T147:T155)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3" t="s">
        <v>84</v>
      </c>
      <c r="AT146" s="224" t="s">
        <v>76</v>
      </c>
      <c r="AU146" s="224" t="s">
        <v>77</v>
      </c>
      <c r="AY146" s="223" t="s">
        <v>168</v>
      </c>
      <c r="BK146" s="225">
        <f>SUM(BK147:BK155)</f>
        <v>0</v>
      </c>
    </row>
    <row r="147" spans="1:65" s="2" customFormat="1" ht="16.5" customHeight="1">
      <c r="A147" s="39"/>
      <c r="B147" s="40"/>
      <c r="C147" s="228" t="s">
        <v>413</v>
      </c>
      <c r="D147" s="228" t="s">
        <v>171</v>
      </c>
      <c r="E147" s="229" t="s">
        <v>5058</v>
      </c>
      <c r="F147" s="230" t="s">
        <v>5059</v>
      </c>
      <c r="G147" s="231" t="s">
        <v>416</v>
      </c>
      <c r="H147" s="232">
        <v>200</v>
      </c>
      <c r="I147" s="233"/>
      <c r="J147" s="234">
        <f>ROUND(I147*H147,2)</f>
        <v>0</v>
      </c>
      <c r="K147" s="230" t="s">
        <v>5038</v>
      </c>
      <c r="L147" s="45"/>
      <c r="M147" s="235" t="s">
        <v>1</v>
      </c>
      <c r="N147" s="236" t="s">
        <v>42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189</v>
      </c>
      <c r="AT147" s="239" t="s">
        <v>171</v>
      </c>
      <c r="AU147" s="239" t="s">
        <v>84</v>
      </c>
      <c r="AY147" s="18" t="s">
        <v>168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84</v>
      </c>
      <c r="BK147" s="240">
        <f>ROUND(I147*H147,2)</f>
        <v>0</v>
      </c>
      <c r="BL147" s="18" t="s">
        <v>189</v>
      </c>
      <c r="BM147" s="239" t="s">
        <v>534</v>
      </c>
    </row>
    <row r="148" spans="1:65" s="2" customFormat="1" ht="16.5" customHeight="1">
      <c r="A148" s="39"/>
      <c r="B148" s="40"/>
      <c r="C148" s="228" t="s">
        <v>8</v>
      </c>
      <c r="D148" s="228" t="s">
        <v>171</v>
      </c>
      <c r="E148" s="229" t="s">
        <v>5423</v>
      </c>
      <c r="F148" s="230" t="s">
        <v>5424</v>
      </c>
      <c r="G148" s="231" t="s">
        <v>416</v>
      </c>
      <c r="H148" s="232">
        <v>5480</v>
      </c>
      <c r="I148" s="233"/>
      <c r="J148" s="234">
        <f>ROUND(I148*H148,2)</f>
        <v>0</v>
      </c>
      <c r="K148" s="230" t="s">
        <v>5038</v>
      </c>
      <c r="L148" s="45"/>
      <c r="M148" s="235" t="s">
        <v>1</v>
      </c>
      <c r="N148" s="236" t="s">
        <v>42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189</v>
      </c>
      <c r="AT148" s="239" t="s">
        <v>171</v>
      </c>
      <c r="AU148" s="239" t="s">
        <v>84</v>
      </c>
      <c r="AY148" s="18" t="s">
        <v>168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84</v>
      </c>
      <c r="BK148" s="240">
        <f>ROUND(I148*H148,2)</f>
        <v>0</v>
      </c>
      <c r="BL148" s="18" t="s">
        <v>189</v>
      </c>
      <c r="BM148" s="239" t="s">
        <v>567</v>
      </c>
    </row>
    <row r="149" spans="1:65" s="2" customFormat="1" ht="16.5" customHeight="1">
      <c r="A149" s="39"/>
      <c r="B149" s="40"/>
      <c r="C149" s="228" t="s">
        <v>437</v>
      </c>
      <c r="D149" s="228" t="s">
        <v>171</v>
      </c>
      <c r="E149" s="229" t="s">
        <v>5425</v>
      </c>
      <c r="F149" s="230" t="s">
        <v>5426</v>
      </c>
      <c r="G149" s="231" t="s">
        <v>416</v>
      </c>
      <c r="H149" s="232">
        <v>70</v>
      </c>
      <c r="I149" s="233"/>
      <c r="J149" s="234">
        <f>ROUND(I149*H149,2)</f>
        <v>0</v>
      </c>
      <c r="K149" s="230" t="s">
        <v>5038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189</v>
      </c>
      <c r="AT149" s="239" t="s">
        <v>171</v>
      </c>
      <c r="AU149" s="239" t="s">
        <v>84</v>
      </c>
      <c r="AY149" s="18" t="s">
        <v>168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189</v>
      </c>
      <c r="BM149" s="239" t="s">
        <v>352</v>
      </c>
    </row>
    <row r="150" spans="1:65" s="2" customFormat="1" ht="24.15" customHeight="1">
      <c r="A150" s="39"/>
      <c r="B150" s="40"/>
      <c r="C150" s="228" t="s">
        <v>448</v>
      </c>
      <c r="D150" s="228" t="s">
        <v>171</v>
      </c>
      <c r="E150" s="229" t="s">
        <v>5427</v>
      </c>
      <c r="F150" s="230" t="s">
        <v>5428</v>
      </c>
      <c r="G150" s="231" t="s">
        <v>416</v>
      </c>
      <c r="H150" s="232">
        <v>650</v>
      </c>
      <c r="I150" s="233"/>
      <c r="J150" s="234">
        <f>ROUND(I150*H150,2)</f>
        <v>0</v>
      </c>
      <c r="K150" s="230" t="s">
        <v>5038</v>
      </c>
      <c r="L150" s="45"/>
      <c r="M150" s="235" t="s">
        <v>1</v>
      </c>
      <c r="N150" s="236" t="s">
        <v>42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189</v>
      </c>
      <c r="AT150" s="239" t="s">
        <v>171</v>
      </c>
      <c r="AU150" s="239" t="s">
        <v>84</v>
      </c>
      <c r="AY150" s="18" t="s">
        <v>168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84</v>
      </c>
      <c r="BK150" s="240">
        <f>ROUND(I150*H150,2)</f>
        <v>0</v>
      </c>
      <c r="BL150" s="18" t="s">
        <v>189</v>
      </c>
      <c r="BM150" s="239" t="s">
        <v>643</v>
      </c>
    </row>
    <row r="151" spans="1:65" s="2" customFormat="1" ht="24.15" customHeight="1">
      <c r="A151" s="39"/>
      <c r="B151" s="40"/>
      <c r="C151" s="228" t="s">
        <v>453</v>
      </c>
      <c r="D151" s="228" t="s">
        <v>171</v>
      </c>
      <c r="E151" s="229" t="s">
        <v>5429</v>
      </c>
      <c r="F151" s="230" t="s">
        <v>5430</v>
      </c>
      <c r="G151" s="231" t="s">
        <v>416</v>
      </c>
      <c r="H151" s="232">
        <v>80</v>
      </c>
      <c r="I151" s="233"/>
      <c r="J151" s="234">
        <f>ROUND(I151*H151,2)</f>
        <v>0</v>
      </c>
      <c r="K151" s="230" t="s">
        <v>5038</v>
      </c>
      <c r="L151" s="45"/>
      <c r="M151" s="235" t="s">
        <v>1</v>
      </c>
      <c r="N151" s="236" t="s">
        <v>42</v>
      </c>
      <c r="O151" s="92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189</v>
      </c>
      <c r="AT151" s="239" t="s">
        <v>171</v>
      </c>
      <c r="AU151" s="239" t="s">
        <v>84</v>
      </c>
      <c r="AY151" s="18" t="s">
        <v>168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84</v>
      </c>
      <c r="BK151" s="240">
        <f>ROUND(I151*H151,2)</f>
        <v>0</v>
      </c>
      <c r="BL151" s="18" t="s">
        <v>189</v>
      </c>
      <c r="BM151" s="239" t="s">
        <v>654</v>
      </c>
    </row>
    <row r="152" spans="1:65" s="2" customFormat="1" ht="24.15" customHeight="1">
      <c r="A152" s="39"/>
      <c r="B152" s="40"/>
      <c r="C152" s="228" t="s">
        <v>462</v>
      </c>
      <c r="D152" s="228" t="s">
        <v>171</v>
      </c>
      <c r="E152" s="229" t="s">
        <v>5431</v>
      </c>
      <c r="F152" s="230" t="s">
        <v>5432</v>
      </c>
      <c r="G152" s="231" t="s">
        <v>416</v>
      </c>
      <c r="H152" s="232">
        <v>20</v>
      </c>
      <c r="I152" s="233"/>
      <c r="J152" s="234">
        <f>ROUND(I152*H152,2)</f>
        <v>0</v>
      </c>
      <c r="K152" s="230" t="s">
        <v>5038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189</v>
      </c>
      <c r="AT152" s="239" t="s">
        <v>171</v>
      </c>
      <c r="AU152" s="239" t="s">
        <v>84</v>
      </c>
      <c r="AY152" s="18" t="s">
        <v>168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189</v>
      </c>
      <c r="BM152" s="239" t="s">
        <v>662</v>
      </c>
    </row>
    <row r="153" spans="1:65" s="2" customFormat="1" ht="24.15" customHeight="1">
      <c r="A153" s="39"/>
      <c r="B153" s="40"/>
      <c r="C153" s="228" t="s">
        <v>468</v>
      </c>
      <c r="D153" s="228" t="s">
        <v>171</v>
      </c>
      <c r="E153" s="229" t="s">
        <v>5433</v>
      </c>
      <c r="F153" s="230" t="s">
        <v>5434</v>
      </c>
      <c r="G153" s="231" t="s">
        <v>416</v>
      </c>
      <c r="H153" s="232">
        <v>8</v>
      </c>
      <c r="I153" s="233"/>
      <c r="J153" s="234">
        <f>ROUND(I153*H153,2)</f>
        <v>0</v>
      </c>
      <c r="K153" s="230" t="s">
        <v>5038</v>
      </c>
      <c r="L153" s="45"/>
      <c r="M153" s="235" t="s">
        <v>1</v>
      </c>
      <c r="N153" s="236" t="s">
        <v>42</v>
      </c>
      <c r="O153" s="92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189</v>
      </c>
      <c r="AT153" s="239" t="s">
        <v>171</v>
      </c>
      <c r="AU153" s="239" t="s">
        <v>84</v>
      </c>
      <c r="AY153" s="18" t="s">
        <v>168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84</v>
      </c>
      <c r="BK153" s="240">
        <f>ROUND(I153*H153,2)</f>
        <v>0</v>
      </c>
      <c r="BL153" s="18" t="s">
        <v>189</v>
      </c>
      <c r="BM153" s="239" t="s">
        <v>675</v>
      </c>
    </row>
    <row r="154" spans="1:65" s="2" customFormat="1" ht="24.15" customHeight="1">
      <c r="A154" s="39"/>
      <c r="B154" s="40"/>
      <c r="C154" s="228" t="s">
        <v>7</v>
      </c>
      <c r="D154" s="228" t="s">
        <v>171</v>
      </c>
      <c r="E154" s="229" t="s">
        <v>5124</v>
      </c>
      <c r="F154" s="230" t="s">
        <v>5125</v>
      </c>
      <c r="G154" s="231" t="s">
        <v>1933</v>
      </c>
      <c r="H154" s="232">
        <v>5</v>
      </c>
      <c r="I154" s="233"/>
      <c r="J154" s="234">
        <f>ROUND(I154*H154,2)</f>
        <v>0</v>
      </c>
      <c r="K154" s="230" t="s">
        <v>5038</v>
      </c>
      <c r="L154" s="45"/>
      <c r="M154" s="235" t="s">
        <v>1</v>
      </c>
      <c r="N154" s="236" t="s">
        <v>42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189</v>
      </c>
      <c r="AT154" s="239" t="s">
        <v>171</v>
      </c>
      <c r="AU154" s="239" t="s">
        <v>84</v>
      </c>
      <c r="AY154" s="18" t="s">
        <v>168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84</v>
      </c>
      <c r="BK154" s="240">
        <f>ROUND(I154*H154,2)</f>
        <v>0</v>
      </c>
      <c r="BL154" s="18" t="s">
        <v>189</v>
      </c>
      <c r="BM154" s="239" t="s">
        <v>695</v>
      </c>
    </row>
    <row r="155" spans="1:65" s="2" customFormat="1" ht="24.15" customHeight="1">
      <c r="A155" s="39"/>
      <c r="B155" s="40"/>
      <c r="C155" s="228" t="s">
        <v>484</v>
      </c>
      <c r="D155" s="228" t="s">
        <v>171</v>
      </c>
      <c r="E155" s="229" t="s">
        <v>5126</v>
      </c>
      <c r="F155" s="230" t="s">
        <v>5127</v>
      </c>
      <c r="G155" s="231" t="s">
        <v>1933</v>
      </c>
      <c r="H155" s="232">
        <v>10</v>
      </c>
      <c r="I155" s="233"/>
      <c r="J155" s="234">
        <f>ROUND(I155*H155,2)</f>
        <v>0</v>
      </c>
      <c r="K155" s="230" t="s">
        <v>5038</v>
      </c>
      <c r="L155" s="45"/>
      <c r="M155" s="235" t="s">
        <v>1</v>
      </c>
      <c r="N155" s="236" t="s">
        <v>42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189</v>
      </c>
      <c r="AT155" s="239" t="s">
        <v>171</v>
      </c>
      <c r="AU155" s="239" t="s">
        <v>84</v>
      </c>
      <c r="AY155" s="18" t="s">
        <v>168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84</v>
      </c>
      <c r="BK155" s="240">
        <f>ROUND(I155*H155,2)</f>
        <v>0</v>
      </c>
      <c r="BL155" s="18" t="s">
        <v>189</v>
      </c>
      <c r="BM155" s="239" t="s">
        <v>705</v>
      </c>
    </row>
    <row r="156" spans="1:63" s="12" customFormat="1" ht="25.9" customHeight="1">
      <c r="A156" s="12"/>
      <c r="B156" s="212"/>
      <c r="C156" s="213"/>
      <c r="D156" s="214" t="s">
        <v>76</v>
      </c>
      <c r="E156" s="215" t="s">
        <v>4459</v>
      </c>
      <c r="F156" s="215" t="s">
        <v>5435</v>
      </c>
      <c r="G156" s="213"/>
      <c r="H156" s="213"/>
      <c r="I156" s="216"/>
      <c r="J156" s="217">
        <f>BK156</f>
        <v>0</v>
      </c>
      <c r="K156" s="213"/>
      <c r="L156" s="218"/>
      <c r="M156" s="219"/>
      <c r="N156" s="220"/>
      <c r="O156" s="220"/>
      <c r="P156" s="221">
        <f>SUM(P157:P183)</f>
        <v>0</v>
      </c>
      <c r="Q156" s="220"/>
      <c r="R156" s="221">
        <f>SUM(R157:R183)</f>
        <v>0</v>
      </c>
      <c r="S156" s="220"/>
      <c r="T156" s="222">
        <f>SUM(T157:T183)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3" t="s">
        <v>84</v>
      </c>
      <c r="AT156" s="224" t="s">
        <v>76</v>
      </c>
      <c r="AU156" s="224" t="s">
        <v>77</v>
      </c>
      <c r="AY156" s="223" t="s">
        <v>168</v>
      </c>
      <c r="BK156" s="225">
        <f>SUM(BK157:BK183)</f>
        <v>0</v>
      </c>
    </row>
    <row r="157" spans="1:65" s="2" customFormat="1" ht="24.15" customHeight="1">
      <c r="A157" s="39"/>
      <c r="B157" s="40"/>
      <c r="C157" s="228" t="s">
        <v>489</v>
      </c>
      <c r="D157" s="228" t="s">
        <v>171</v>
      </c>
      <c r="E157" s="229" t="s">
        <v>5436</v>
      </c>
      <c r="F157" s="230" t="s">
        <v>5437</v>
      </c>
      <c r="G157" s="231" t="s">
        <v>1933</v>
      </c>
      <c r="H157" s="232">
        <v>1</v>
      </c>
      <c r="I157" s="233"/>
      <c r="J157" s="234">
        <f>ROUND(I157*H157,2)</f>
        <v>0</v>
      </c>
      <c r="K157" s="230" t="s">
        <v>5038</v>
      </c>
      <c r="L157" s="45"/>
      <c r="M157" s="235" t="s">
        <v>1</v>
      </c>
      <c r="N157" s="236" t="s">
        <v>42</v>
      </c>
      <c r="O157" s="92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189</v>
      </c>
      <c r="AT157" s="239" t="s">
        <v>171</v>
      </c>
      <c r="AU157" s="239" t="s">
        <v>84</v>
      </c>
      <c r="AY157" s="18" t="s">
        <v>168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84</v>
      </c>
      <c r="BK157" s="240">
        <f>ROUND(I157*H157,2)</f>
        <v>0</v>
      </c>
      <c r="BL157" s="18" t="s">
        <v>189</v>
      </c>
      <c r="BM157" s="239" t="s">
        <v>713</v>
      </c>
    </row>
    <row r="158" spans="1:65" s="2" customFormat="1" ht="24.15" customHeight="1">
      <c r="A158" s="39"/>
      <c r="B158" s="40"/>
      <c r="C158" s="228" t="s">
        <v>495</v>
      </c>
      <c r="D158" s="228" t="s">
        <v>171</v>
      </c>
      <c r="E158" s="229" t="s">
        <v>5438</v>
      </c>
      <c r="F158" s="230" t="s">
        <v>5439</v>
      </c>
      <c r="G158" s="231" t="s">
        <v>1933</v>
      </c>
      <c r="H158" s="232">
        <v>1</v>
      </c>
      <c r="I158" s="233"/>
      <c r="J158" s="234">
        <f>ROUND(I158*H158,2)</f>
        <v>0</v>
      </c>
      <c r="K158" s="230" t="s">
        <v>5038</v>
      </c>
      <c r="L158" s="45"/>
      <c r="M158" s="235" t="s">
        <v>1</v>
      </c>
      <c r="N158" s="236" t="s">
        <v>42</v>
      </c>
      <c r="O158" s="92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9" t="s">
        <v>189</v>
      </c>
      <c r="AT158" s="239" t="s">
        <v>171</v>
      </c>
      <c r="AU158" s="239" t="s">
        <v>84</v>
      </c>
      <c r="AY158" s="18" t="s">
        <v>168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8" t="s">
        <v>84</v>
      </c>
      <c r="BK158" s="240">
        <f>ROUND(I158*H158,2)</f>
        <v>0</v>
      </c>
      <c r="BL158" s="18" t="s">
        <v>189</v>
      </c>
      <c r="BM158" s="239" t="s">
        <v>722</v>
      </c>
    </row>
    <row r="159" spans="1:65" s="2" customFormat="1" ht="24.15" customHeight="1">
      <c r="A159" s="39"/>
      <c r="B159" s="40"/>
      <c r="C159" s="228" t="s">
        <v>502</v>
      </c>
      <c r="D159" s="228" t="s">
        <v>171</v>
      </c>
      <c r="E159" s="229" t="s">
        <v>5440</v>
      </c>
      <c r="F159" s="230" t="s">
        <v>5441</v>
      </c>
      <c r="G159" s="231" t="s">
        <v>1933</v>
      </c>
      <c r="H159" s="232">
        <v>1</v>
      </c>
      <c r="I159" s="233"/>
      <c r="J159" s="234">
        <f>ROUND(I159*H159,2)</f>
        <v>0</v>
      </c>
      <c r="K159" s="230" t="s">
        <v>5038</v>
      </c>
      <c r="L159" s="45"/>
      <c r="M159" s="235" t="s">
        <v>1</v>
      </c>
      <c r="N159" s="236" t="s">
        <v>42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189</v>
      </c>
      <c r="AT159" s="239" t="s">
        <v>171</v>
      </c>
      <c r="AU159" s="239" t="s">
        <v>84</v>
      </c>
      <c r="AY159" s="18" t="s">
        <v>168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84</v>
      </c>
      <c r="BK159" s="240">
        <f>ROUND(I159*H159,2)</f>
        <v>0</v>
      </c>
      <c r="BL159" s="18" t="s">
        <v>189</v>
      </c>
      <c r="BM159" s="239" t="s">
        <v>733</v>
      </c>
    </row>
    <row r="160" spans="1:65" s="2" customFormat="1" ht="24.15" customHeight="1">
      <c r="A160" s="39"/>
      <c r="B160" s="40"/>
      <c r="C160" s="228" t="s">
        <v>512</v>
      </c>
      <c r="D160" s="228" t="s">
        <v>171</v>
      </c>
      <c r="E160" s="229" t="s">
        <v>5442</v>
      </c>
      <c r="F160" s="230" t="s">
        <v>5443</v>
      </c>
      <c r="G160" s="231" t="s">
        <v>1933</v>
      </c>
      <c r="H160" s="232">
        <v>11</v>
      </c>
      <c r="I160" s="233"/>
      <c r="J160" s="234">
        <f>ROUND(I160*H160,2)</f>
        <v>0</v>
      </c>
      <c r="K160" s="230" t="s">
        <v>5038</v>
      </c>
      <c r="L160" s="45"/>
      <c r="M160" s="235" t="s">
        <v>1</v>
      </c>
      <c r="N160" s="236" t="s">
        <v>42</v>
      </c>
      <c r="O160" s="9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189</v>
      </c>
      <c r="AT160" s="239" t="s">
        <v>171</v>
      </c>
      <c r="AU160" s="239" t="s">
        <v>84</v>
      </c>
      <c r="AY160" s="18" t="s">
        <v>168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84</v>
      </c>
      <c r="BK160" s="240">
        <f>ROUND(I160*H160,2)</f>
        <v>0</v>
      </c>
      <c r="BL160" s="18" t="s">
        <v>189</v>
      </c>
      <c r="BM160" s="239" t="s">
        <v>747</v>
      </c>
    </row>
    <row r="161" spans="1:65" s="2" customFormat="1" ht="24.15" customHeight="1">
      <c r="A161" s="39"/>
      <c r="B161" s="40"/>
      <c r="C161" s="228" t="s">
        <v>522</v>
      </c>
      <c r="D161" s="228" t="s">
        <v>171</v>
      </c>
      <c r="E161" s="229" t="s">
        <v>5444</v>
      </c>
      <c r="F161" s="230" t="s">
        <v>5445</v>
      </c>
      <c r="G161" s="231" t="s">
        <v>1933</v>
      </c>
      <c r="H161" s="232">
        <v>1</v>
      </c>
      <c r="I161" s="233"/>
      <c r="J161" s="234">
        <f>ROUND(I161*H161,2)</f>
        <v>0</v>
      </c>
      <c r="K161" s="230" t="s">
        <v>5038</v>
      </c>
      <c r="L161" s="45"/>
      <c r="M161" s="235" t="s">
        <v>1</v>
      </c>
      <c r="N161" s="236" t="s">
        <v>42</v>
      </c>
      <c r="O161" s="9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189</v>
      </c>
      <c r="AT161" s="239" t="s">
        <v>171</v>
      </c>
      <c r="AU161" s="239" t="s">
        <v>84</v>
      </c>
      <c r="AY161" s="18" t="s">
        <v>168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84</v>
      </c>
      <c r="BK161" s="240">
        <f>ROUND(I161*H161,2)</f>
        <v>0</v>
      </c>
      <c r="BL161" s="18" t="s">
        <v>189</v>
      </c>
      <c r="BM161" s="239" t="s">
        <v>766</v>
      </c>
    </row>
    <row r="162" spans="1:65" s="2" customFormat="1" ht="24.15" customHeight="1">
      <c r="A162" s="39"/>
      <c r="B162" s="40"/>
      <c r="C162" s="228" t="s">
        <v>534</v>
      </c>
      <c r="D162" s="228" t="s">
        <v>171</v>
      </c>
      <c r="E162" s="229" t="s">
        <v>5446</v>
      </c>
      <c r="F162" s="230" t="s">
        <v>5447</v>
      </c>
      <c r="G162" s="231" t="s">
        <v>1933</v>
      </c>
      <c r="H162" s="232">
        <v>7</v>
      </c>
      <c r="I162" s="233"/>
      <c r="J162" s="234">
        <f>ROUND(I162*H162,2)</f>
        <v>0</v>
      </c>
      <c r="K162" s="230" t="s">
        <v>5038</v>
      </c>
      <c r="L162" s="45"/>
      <c r="M162" s="235" t="s">
        <v>1</v>
      </c>
      <c r="N162" s="236" t="s">
        <v>42</v>
      </c>
      <c r="O162" s="92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189</v>
      </c>
      <c r="AT162" s="239" t="s">
        <v>171</v>
      </c>
      <c r="AU162" s="239" t="s">
        <v>84</v>
      </c>
      <c r="AY162" s="18" t="s">
        <v>168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84</v>
      </c>
      <c r="BK162" s="240">
        <f>ROUND(I162*H162,2)</f>
        <v>0</v>
      </c>
      <c r="BL162" s="18" t="s">
        <v>189</v>
      </c>
      <c r="BM162" s="239" t="s">
        <v>778</v>
      </c>
    </row>
    <row r="163" spans="1:65" s="2" customFormat="1" ht="16.5" customHeight="1">
      <c r="A163" s="39"/>
      <c r="B163" s="40"/>
      <c r="C163" s="228" t="s">
        <v>540</v>
      </c>
      <c r="D163" s="228" t="s">
        <v>171</v>
      </c>
      <c r="E163" s="229" t="s">
        <v>5448</v>
      </c>
      <c r="F163" s="230" t="s">
        <v>5449</v>
      </c>
      <c r="G163" s="231" t="s">
        <v>1933</v>
      </c>
      <c r="H163" s="232">
        <v>1</v>
      </c>
      <c r="I163" s="233"/>
      <c r="J163" s="234">
        <f>ROUND(I163*H163,2)</f>
        <v>0</v>
      </c>
      <c r="K163" s="230" t="s">
        <v>5038</v>
      </c>
      <c r="L163" s="45"/>
      <c r="M163" s="235" t="s">
        <v>1</v>
      </c>
      <c r="N163" s="236" t="s">
        <v>42</v>
      </c>
      <c r="O163" s="92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189</v>
      </c>
      <c r="AT163" s="239" t="s">
        <v>171</v>
      </c>
      <c r="AU163" s="239" t="s">
        <v>84</v>
      </c>
      <c r="AY163" s="18" t="s">
        <v>168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84</v>
      </c>
      <c r="BK163" s="240">
        <f>ROUND(I163*H163,2)</f>
        <v>0</v>
      </c>
      <c r="BL163" s="18" t="s">
        <v>189</v>
      </c>
      <c r="BM163" s="239" t="s">
        <v>791</v>
      </c>
    </row>
    <row r="164" spans="1:65" s="2" customFormat="1" ht="24.15" customHeight="1">
      <c r="A164" s="39"/>
      <c r="B164" s="40"/>
      <c r="C164" s="228" t="s">
        <v>567</v>
      </c>
      <c r="D164" s="228" t="s">
        <v>171</v>
      </c>
      <c r="E164" s="229" t="s">
        <v>5450</v>
      </c>
      <c r="F164" s="230" t="s">
        <v>5451</v>
      </c>
      <c r="G164" s="231" t="s">
        <v>1933</v>
      </c>
      <c r="H164" s="232">
        <v>1</v>
      </c>
      <c r="I164" s="233"/>
      <c r="J164" s="234">
        <f>ROUND(I164*H164,2)</f>
        <v>0</v>
      </c>
      <c r="K164" s="230" t="s">
        <v>5038</v>
      </c>
      <c r="L164" s="45"/>
      <c r="M164" s="235" t="s">
        <v>1</v>
      </c>
      <c r="N164" s="236" t="s">
        <v>42</v>
      </c>
      <c r="O164" s="92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9" t="s">
        <v>189</v>
      </c>
      <c r="AT164" s="239" t="s">
        <v>171</v>
      </c>
      <c r="AU164" s="239" t="s">
        <v>84</v>
      </c>
      <c r="AY164" s="18" t="s">
        <v>168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8" t="s">
        <v>84</v>
      </c>
      <c r="BK164" s="240">
        <f>ROUND(I164*H164,2)</f>
        <v>0</v>
      </c>
      <c r="BL164" s="18" t="s">
        <v>189</v>
      </c>
      <c r="BM164" s="239" t="s">
        <v>802</v>
      </c>
    </row>
    <row r="165" spans="1:65" s="2" customFormat="1" ht="33" customHeight="1">
      <c r="A165" s="39"/>
      <c r="B165" s="40"/>
      <c r="C165" s="228" t="s">
        <v>572</v>
      </c>
      <c r="D165" s="228" t="s">
        <v>171</v>
      </c>
      <c r="E165" s="229" t="s">
        <v>5452</v>
      </c>
      <c r="F165" s="230" t="s">
        <v>5453</v>
      </c>
      <c r="G165" s="231" t="s">
        <v>1933</v>
      </c>
      <c r="H165" s="232">
        <v>61</v>
      </c>
      <c r="I165" s="233"/>
      <c r="J165" s="234">
        <f>ROUND(I165*H165,2)</f>
        <v>0</v>
      </c>
      <c r="K165" s="230" t="s">
        <v>5038</v>
      </c>
      <c r="L165" s="45"/>
      <c r="M165" s="235" t="s">
        <v>1</v>
      </c>
      <c r="N165" s="236" t="s">
        <v>42</v>
      </c>
      <c r="O165" s="9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189</v>
      </c>
      <c r="AT165" s="239" t="s">
        <v>171</v>
      </c>
      <c r="AU165" s="239" t="s">
        <v>84</v>
      </c>
      <c r="AY165" s="18" t="s">
        <v>168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84</v>
      </c>
      <c r="BK165" s="240">
        <f>ROUND(I165*H165,2)</f>
        <v>0</v>
      </c>
      <c r="BL165" s="18" t="s">
        <v>189</v>
      </c>
      <c r="BM165" s="239" t="s">
        <v>814</v>
      </c>
    </row>
    <row r="166" spans="1:65" s="2" customFormat="1" ht="16.5" customHeight="1">
      <c r="A166" s="39"/>
      <c r="B166" s="40"/>
      <c r="C166" s="228" t="s">
        <v>352</v>
      </c>
      <c r="D166" s="228" t="s">
        <v>171</v>
      </c>
      <c r="E166" s="229" t="s">
        <v>5454</v>
      </c>
      <c r="F166" s="230" t="s">
        <v>5455</v>
      </c>
      <c r="G166" s="231" t="s">
        <v>1933</v>
      </c>
      <c r="H166" s="232">
        <v>16</v>
      </c>
      <c r="I166" s="233"/>
      <c r="J166" s="234">
        <f>ROUND(I166*H166,2)</f>
        <v>0</v>
      </c>
      <c r="K166" s="230" t="s">
        <v>5038</v>
      </c>
      <c r="L166" s="45"/>
      <c r="M166" s="235" t="s">
        <v>1</v>
      </c>
      <c r="N166" s="236" t="s">
        <v>42</v>
      </c>
      <c r="O166" s="92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189</v>
      </c>
      <c r="AT166" s="239" t="s">
        <v>171</v>
      </c>
      <c r="AU166" s="239" t="s">
        <v>84</v>
      </c>
      <c r="AY166" s="18" t="s">
        <v>168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84</v>
      </c>
      <c r="BK166" s="240">
        <f>ROUND(I166*H166,2)</f>
        <v>0</v>
      </c>
      <c r="BL166" s="18" t="s">
        <v>189</v>
      </c>
      <c r="BM166" s="239" t="s">
        <v>828</v>
      </c>
    </row>
    <row r="167" spans="1:65" s="2" customFormat="1" ht="16.5" customHeight="1">
      <c r="A167" s="39"/>
      <c r="B167" s="40"/>
      <c r="C167" s="228" t="s">
        <v>622</v>
      </c>
      <c r="D167" s="228" t="s">
        <v>171</v>
      </c>
      <c r="E167" s="229" t="s">
        <v>5456</v>
      </c>
      <c r="F167" s="230" t="s">
        <v>5457</v>
      </c>
      <c r="G167" s="231" t="s">
        <v>1933</v>
      </c>
      <c r="H167" s="232">
        <v>45</v>
      </c>
      <c r="I167" s="233"/>
      <c r="J167" s="234">
        <f>ROUND(I167*H167,2)</f>
        <v>0</v>
      </c>
      <c r="K167" s="230" t="s">
        <v>5038</v>
      </c>
      <c r="L167" s="45"/>
      <c r="M167" s="235" t="s">
        <v>1</v>
      </c>
      <c r="N167" s="236" t="s">
        <v>42</v>
      </c>
      <c r="O167" s="92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189</v>
      </c>
      <c r="AT167" s="239" t="s">
        <v>171</v>
      </c>
      <c r="AU167" s="239" t="s">
        <v>84</v>
      </c>
      <c r="AY167" s="18" t="s">
        <v>168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84</v>
      </c>
      <c r="BK167" s="240">
        <f>ROUND(I167*H167,2)</f>
        <v>0</v>
      </c>
      <c r="BL167" s="18" t="s">
        <v>189</v>
      </c>
      <c r="BM167" s="239" t="s">
        <v>1451</v>
      </c>
    </row>
    <row r="168" spans="1:65" s="2" customFormat="1" ht="24.15" customHeight="1">
      <c r="A168" s="39"/>
      <c r="B168" s="40"/>
      <c r="C168" s="228" t="s">
        <v>643</v>
      </c>
      <c r="D168" s="228" t="s">
        <v>171</v>
      </c>
      <c r="E168" s="229" t="s">
        <v>5458</v>
      </c>
      <c r="F168" s="230" t="s">
        <v>5459</v>
      </c>
      <c r="G168" s="231" t="s">
        <v>1933</v>
      </c>
      <c r="H168" s="232">
        <v>121</v>
      </c>
      <c r="I168" s="233"/>
      <c r="J168" s="234">
        <f>ROUND(I168*H168,2)</f>
        <v>0</v>
      </c>
      <c r="K168" s="230" t="s">
        <v>5038</v>
      </c>
      <c r="L168" s="45"/>
      <c r="M168" s="235" t="s">
        <v>1</v>
      </c>
      <c r="N168" s="236" t="s">
        <v>42</v>
      </c>
      <c r="O168" s="92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9" t="s">
        <v>189</v>
      </c>
      <c r="AT168" s="239" t="s">
        <v>171</v>
      </c>
      <c r="AU168" s="239" t="s">
        <v>84</v>
      </c>
      <c r="AY168" s="18" t="s">
        <v>168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8" t="s">
        <v>84</v>
      </c>
      <c r="BK168" s="240">
        <f>ROUND(I168*H168,2)</f>
        <v>0</v>
      </c>
      <c r="BL168" s="18" t="s">
        <v>189</v>
      </c>
      <c r="BM168" s="239" t="s">
        <v>1460</v>
      </c>
    </row>
    <row r="169" spans="1:65" s="2" customFormat="1" ht="33" customHeight="1">
      <c r="A169" s="39"/>
      <c r="B169" s="40"/>
      <c r="C169" s="228" t="s">
        <v>647</v>
      </c>
      <c r="D169" s="228" t="s">
        <v>171</v>
      </c>
      <c r="E169" s="229" t="s">
        <v>5460</v>
      </c>
      <c r="F169" s="230" t="s">
        <v>5461</v>
      </c>
      <c r="G169" s="231" t="s">
        <v>1933</v>
      </c>
      <c r="H169" s="232">
        <v>8</v>
      </c>
      <c r="I169" s="233"/>
      <c r="J169" s="234">
        <f>ROUND(I169*H169,2)</f>
        <v>0</v>
      </c>
      <c r="K169" s="230" t="s">
        <v>5038</v>
      </c>
      <c r="L169" s="45"/>
      <c r="M169" s="235" t="s">
        <v>1</v>
      </c>
      <c r="N169" s="236" t="s">
        <v>42</v>
      </c>
      <c r="O169" s="92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189</v>
      </c>
      <c r="AT169" s="239" t="s">
        <v>171</v>
      </c>
      <c r="AU169" s="239" t="s">
        <v>84</v>
      </c>
      <c r="AY169" s="18" t="s">
        <v>168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84</v>
      </c>
      <c r="BK169" s="240">
        <f>ROUND(I169*H169,2)</f>
        <v>0</v>
      </c>
      <c r="BL169" s="18" t="s">
        <v>189</v>
      </c>
      <c r="BM169" s="239" t="s">
        <v>1486</v>
      </c>
    </row>
    <row r="170" spans="1:65" s="2" customFormat="1" ht="21.75" customHeight="1">
      <c r="A170" s="39"/>
      <c r="B170" s="40"/>
      <c r="C170" s="228" t="s">
        <v>654</v>
      </c>
      <c r="D170" s="228" t="s">
        <v>171</v>
      </c>
      <c r="E170" s="229" t="s">
        <v>5462</v>
      </c>
      <c r="F170" s="230" t="s">
        <v>5463</v>
      </c>
      <c r="G170" s="231" t="s">
        <v>1933</v>
      </c>
      <c r="H170" s="232">
        <v>16</v>
      </c>
      <c r="I170" s="233"/>
      <c r="J170" s="234">
        <f>ROUND(I170*H170,2)</f>
        <v>0</v>
      </c>
      <c r="K170" s="230" t="s">
        <v>5038</v>
      </c>
      <c r="L170" s="45"/>
      <c r="M170" s="235" t="s">
        <v>1</v>
      </c>
      <c r="N170" s="236" t="s">
        <v>42</v>
      </c>
      <c r="O170" s="9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189</v>
      </c>
      <c r="AT170" s="239" t="s">
        <v>171</v>
      </c>
      <c r="AU170" s="239" t="s">
        <v>84</v>
      </c>
      <c r="AY170" s="18" t="s">
        <v>168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84</v>
      </c>
      <c r="BK170" s="240">
        <f>ROUND(I170*H170,2)</f>
        <v>0</v>
      </c>
      <c r="BL170" s="18" t="s">
        <v>189</v>
      </c>
      <c r="BM170" s="239" t="s">
        <v>1506</v>
      </c>
    </row>
    <row r="171" spans="1:65" s="2" customFormat="1" ht="16.5" customHeight="1">
      <c r="A171" s="39"/>
      <c r="B171" s="40"/>
      <c r="C171" s="228" t="s">
        <v>658</v>
      </c>
      <c r="D171" s="228" t="s">
        <v>171</v>
      </c>
      <c r="E171" s="229" t="s">
        <v>5464</v>
      </c>
      <c r="F171" s="230" t="s">
        <v>5465</v>
      </c>
      <c r="G171" s="231" t="s">
        <v>1933</v>
      </c>
      <c r="H171" s="232">
        <v>121</v>
      </c>
      <c r="I171" s="233"/>
      <c r="J171" s="234">
        <f>ROUND(I171*H171,2)</f>
        <v>0</v>
      </c>
      <c r="K171" s="230" t="s">
        <v>5038</v>
      </c>
      <c r="L171" s="45"/>
      <c r="M171" s="235" t="s">
        <v>1</v>
      </c>
      <c r="N171" s="236" t="s">
        <v>42</v>
      </c>
      <c r="O171" s="9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9" t="s">
        <v>189</v>
      </c>
      <c r="AT171" s="239" t="s">
        <v>171</v>
      </c>
      <c r="AU171" s="239" t="s">
        <v>84</v>
      </c>
      <c r="AY171" s="18" t="s">
        <v>168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8" t="s">
        <v>84</v>
      </c>
      <c r="BK171" s="240">
        <f>ROUND(I171*H171,2)</f>
        <v>0</v>
      </c>
      <c r="BL171" s="18" t="s">
        <v>189</v>
      </c>
      <c r="BM171" s="239" t="s">
        <v>1514</v>
      </c>
    </row>
    <row r="172" spans="1:65" s="2" customFormat="1" ht="16.5" customHeight="1">
      <c r="A172" s="39"/>
      <c r="B172" s="40"/>
      <c r="C172" s="228" t="s">
        <v>662</v>
      </c>
      <c r="D172" s="228" t="s">
        <v>171</v>
      </c>
      <c r="E172" s="229" t="s">
        <v>5466</v>
      </c>
      <c r="F172" s="230" t="s">
        <v>5467</v>
      </c>
      <c r="G172" s="231" t="s">
        <v>1933</v>
      </c>
      <c r="H172" s="232">
        <v>121</v>
      </c>
      <c r="I172" s="233"/>
      <c r="J172" s="234">
        <f>ROUND(I172*H172,2)</f>
        <v>0</v>
      </c>
      <c r="K172" s="230" t="s">
        <v>5038</v>
      </c>
      <c r="L172" s="45"/>
      <c r="M172" s="235" t="s">
        <v>1</v>
      </c>
      <c r="N172" s="236" t="s">
        <v>42</v>
      </c>
      <c r="O172" s="9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189</v>
      </c>
      <c r="AT172" s="239" t="s">
        <v>171</v>
      </c>
      <c r="AU172" s="239" t="s">
        <v>84</v>
      </c>
      <c r="AY172" s="18" t="s">
        <v>168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84</v>
      </c>
      <c r="BK172" s="240">
        <f>ROUND(I172*H172,2)</f>
        <v>0</v>
      </c>
      <c r="BL172" s="18" t="s">
        <v>189</v>
      </c>
      <c r="BM172" s="239" t="s">
        <v>1530</v>
      </c>
    </row>
    <row r="173" spans="1:65" s="2" customFormat="1" ht="24.15" customHeight="1">
      <c r="A173" s="39"/>
      <c r="B173" s="40"/>
      <c r="C173" s="228" t="s">
        <v>586</v>
      </c>
      <c r="D173" s="228" t="s">
        <v>171</v>
      </c>
      <c r="E173" s="229" t="s">
        <v>5468</v>
      </c>
      <c r="F173" s="230" t="s">
        <v>5469</v>
      </c>
      <c r="G173" s="231" t="s">
        <v>1933</v>
      </c>
      <c r="H173" s="232">
        <v>90</v>
      </c>
      <c r="I173" s="233"/>
      <c r="J173" s="234">
        <f>ROUND(I173*H173,2)</f>
        <v>0</v>
      </c>
      <c r="K173" s="230" t="s">
        <v>5144</v>
      </c>
      <c r="L173" s="45"/>
      <c r="M173" s="235" t="s">
        <v>1</v>
      </c>
      <c r="N173" s="236" t="s">
        <v>42</v>
      </c>
      <c r="O173" s="92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9" t="s">
        <v>189</v>
      </c>
      <c r="AT173" s="239" t="s">
        <v>171</v>
      </c>
      <c r="AU173" s="239" t="s">
        <v>84</v>
      </c>
      <c r="AY173" s="18" t="s">
        <v>168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8" t="s">
        <v>84</v>
      </c>
      <c r="BK173" s="240">
        <f>ROUND(I173*H173,2)</f>
        <v>0</v>
      </c>
      <c r="BL173" s="18" t="s">
        <v>189</v>
      </c>
      <c r="BM173" s="239" t="s">
        <v>1540</v>
      </c>
    </row>
    <row r="174" spans="1:65" s="2" customFormat="1" ht="24.15" customHeight="1">
      <c r="A174" s="39"/>
      <c r="B174" s="40"/>
      <c r="C174" s="228" t="s">
        <v>675</v>
      </c>
      <c r="D174" s="228" t="s">
        <v>171</v>
      </c>
      <c r="E174" s="229" t="s">
        <v>5470</v>
      </c>
      <c r="F174" s="230" t="s">
        <v>5471</v>
      </c>
      <c r="G174" s="231" t="s">
        <v>1933</v>
      </c>
      <c r="H174" s="232">
        <v>120</v>
      </c>
      <c r="I174" s="233"/>
      <c r="J174" s="234">
        <f>ROUND(I174*H174,2)</f>
        <v>0</v>
      </c>
      <c r="K174" s="230" t="s">
        <v>5144</v>
      </c>
      <c r="L174" s="45"/>
      <c r="M174" s="235" t="s">
        <v>1</v>
      </c>
      <c r="N174" s="236" t="s">
        <v>42</v>
      </c>
      <c r="O174" s="92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189</v>
      </c>
      <c r="AT174" s="239" t="s">
        <v>171</v>
      </c>
      <c r="AU174" s="239" t="s">
        <v>84</v>
      </c>
      <c r="AY174" s="18" t="s">
        <v>168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84</v>
      </c>
      <c r="BK174" s="240">
        <f>ROUND(I174*H174,2)</f>
        <v>0</v>
      </c>
      <c r="BL174" s="18" t="s">
        <v>189</v>
      </c>
      <c r="BM174" s="239" t="s">
        <v>1268</v>
      </c>
    </row>
    <row r="175" spans="1:65" s="2" customFormat="1" ht="24.15" customHeight="1">
      <c r="A175" s="39"/>
      <c r="B175" s="40"/>
      <c r="C175" s="228" t="s">
        <v>683</v>
      </c>
      <c r="D175" s="228" t="s">
        <v>171</v>
      </c>
      <c r="E175" s="229" t="s">
        <v>5472</v>
      </c>
      <c r="F175" s="230" t="s">
        <v>5473</v>
      </c>
      <c r="G175" s="231" t="s">
        <v>1933</v>
      </c>
      <c r="H175" s="232">
        <v>12</v>
      </c>
      <c r="I175" s="233"/>
      <c r="J175" s="234">
        <f>ROUND(I175*H175,2)</f>
        <v>0</v>
      </c>
      <c r="K175" s="230" t="s">
        <v>5232</v>
      </c>
      <c r="L175" s="45"/>
      <c r="M175" s="235" t="s">
        <v>1</v>
      </c>
      <c r="N175" s="236" t="s">
        <v>42</v>
      </c>
      <c r="O175" s="92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9" t="s">
        <v>189</v>
      </c>
      <c r="AT175" s="239" t="s">
        <v>171</v>
      </c>
      <c r="AU175" s="239" t="s">
        <v>84</v>
      </c>
      <c r="AY175" s="18" t="s">
        <v>168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8" t="s">
        <v>84</v>
      </c>
      <c r="BK175" s="240">
        <f>ROUND(I175*H175,2)</f>
        <v>0</v>
      </c>
      <c r="BL175" s="18" t="s">
        <v>189</v>
      </c>
      <c r="BM175" s="239" t="s">
        <v>1567</v>
      </c>
    </row>
    <row r="176" spans="1:65" s="2" customFormat="1" ht="24.15" customHeight="1">
      <c r="A176" s="39"/>
      <c r="B176" s="40"/>
      <c r="C176" s="228" t="s">
        <v>695</v>
      </c>
      <c r="D176" s="228" t="s">
        <v>171</v>
      </c>
      <c r="E176" s="229" t="s">
        <v>5474</v>
      </c>
      <c r="F176" s="230" t="s">
        <v>5475</v>
      </c>
      <c r="G176" s="231" t="s">
        <v>1933</v>
      </c>
      <c r="H176" s="232">
        <v>48</v>
      </c>
      <c r="I176" s="233"/>
      <c r="J176" s="234">
        <f>ROUND(I176*H176,2)</f>
        <v>0</v>
      </c>
      <c r="K176" s="230" t="s">
        <v>5232</v>
      </c>
      <c r="L176" s="45"/>
      <c r="M176" s="235" t="s">
        <v>1</v>
      </c>
      <c r="N176" s="236" t="s">
        <v>42</v>
      </c>
      <c r="O176" s="92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189</v>
      </c>
      <c r="AT176" s="239" t="s">
        <v>171</v>
      </c>
      <c r="AU176" s="239" t="s">
        <v>84</v>
      </c>
      <c r="AY176" s="18" t="s">
        <v>168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84</v>
      </c>
      <c r="BK176" s="240">
        <f>ROUND(I176*H176,2)</f>
        <v>0</v>
      </c>
      <c r="BL176" s="18" t="s">
        <v>189</v>
      </c>
      <c r="BM176" s="239" t="s">
        <v>1577</v>
      </c>
    </row>
    <row r="177" spans="1:65" s="2" customFormat="1" ht="24.15" customHeight="1">
      <c r="A177" s="39"/>
      <c r="B177" s="40"/>
      <c r="C177" s="228" t="s">
        <v>699</v>
      </c>
      <c r="D177" s="228" t="s">
        <v>171</v>
      </c>
      <c r="E177" s="229" t="s">
        <v>5476</v>
      </c>
      <c r="F177" s="230" t="s">
        <v>5477</v>
      </c>
      <c r="G177" s="231" t="s">
        <v>1933</v>
      </c>
      <c r="H177" s="232">
        <v>1</v>
      </c>
      <c r="I177" s="233"/>
      <c r="J177" s="234">
        <f>ROUND(I177*H177,2)</f>
        <v>0</v>
      </c>
      <c r="K177" s="230" t="s">
        <v>5232</v>
      </c>
      <c r="L177" s="45"/>
      <c r="M177" s="235" t="s">
        <v>1</v>
      </c>
      <c r="N177" s="236" t="s">
        <v>42</v>
      </c>
      <c r="O177" s="92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9" t="s">
        <v>189</v>
      </c>
      <c r="AT177" s="239" t="s">
        <v>171</v>
      </c>
      <c r="AU177" s="239" t="s">
        <v>84</v>
      </c>
      <c r="AY177" s="18" t="s">
        <v>168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8" t="s">
        <v>84</v>
      </c>
      <c r="BK177" s="240">
        <f>ROUND(I177*H177,2)</f>
        <v>0</v>
      </c>
      <c r="BL177" s="18" t="s">
        <v>189</v>
      </c>
      <c r="BM177" s="239" t="s">
        <v>1588</v>
      </c>
    </row>
    <row r="178" spans="1:65" s="2" customFormat="1" ht="24.15" customHeight="1">
      <c r="A178" s="39"/>
      <c r="B178" s="40"/>
      <c r="C178" s="228" t="s">
        <v>705</v>
      </c>
      <c r="D178" s="228" t="s">
        <v>171</v>
      </c>
      <c r="E178" s="229" t="s">
        <v>5478</v>
      </c>
      <c r="F178" s="230" t="s">
        <v>5479</v>
      </c>
      <c r="G178" s="231" t="s">
        <v>1933</v>
      </c>
      <c r="H178" s="232">
        <v>1</v>
      </c>
      <c r="I178" s="233"/>
      <c r="J178" s="234">
        <f>ROUND(I178*H178,2)</f>
        <v>0</v>
      </c>
      <c r="K178" s="230" t="s">
        <v>5232</v>
      </c>
      <c r="L178" s="45"/>
      <c r="M178" s="235" t="s">
        <v>1</v>
      </c>
      <c r="N178" s="236" t="s">
        <v>42</v>
      </c>
      <c r="O178" s="9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189</v>
      </c>
      <c r="AT178" s="239" t="s">
        <v>171</v>
      </c>
      <c r="AU178" s="239" t="s">
        <v>84</v>
      </c>
      <c r="AY178" s="18" t="s">
        <v>168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84</v>
      </c>
      <c r="BK178" s="240">
        <f>ROUND(I178*H178,2)</f>
        <v>0</v>
      </c>
      <c r="BL178" s="18" t="s">
        <v>189</v>
      </c>
      <c r="BM178" s="239" t="s">
        <v>1600</v>
      </c>
    </row>
    <row r="179" spans="1:65" s="2" customFormat="1" ht="21.75" customHeight="1">
      <c r="A179" s="39"/>
      <c r="B179" s="40"/>
      <c r="C179" s="228" t="s">
        <v>709</v>
      </c>
      <c r="D179" s="228" t="s">
        <v>171</v>
      </c>
      <c r="E179" s="229" t="s">
        <v>5480</v>
      </c>
      <c r="F179" s="230" t="s">
        <v>5481</v>
      </c>
      <c r="G179" s="231" t="s">
        <v>1933</v>
      </c>
      <c r="H179" s="232">
        <v>121</v>
      </c>
      <c r="I179" s="233"/>
      <c r="J179" s="234">
        <f>ROUND(I179*H179,2)</f>
        <v>0</v>
      </c>
      <c r="K179" s="230" t="s">
        <v>5038</v>
      </c>
      <c r="L179" s="45"/>
      <c r="M179" s="235" t="s">
        <v>1</v>
      </c>
      <c r="N179" s="236" t="s">
        <v>42</v>
      </c>
      <c r="O179" s="92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189</v>
      </c>
      <c r="AT179" s="239" t="s">
        <v>171</v>
      </c>
      <c r="AU179" s="239" t="s">
        <v>84</v>
      </c>
      <c r="AY179" s="18" t="s">
        <v>168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84</v>
      </c>
      <c r="BK179" s="240">
        <f>ROUND(I179*H179,2)</f>
        <v>0</v>
      </c>
      <c r="BL179" s="18" t="s">
        <v>189</v>
      </c>
      <c r="BM179" s="239" t="s">
        <v>1611</v>
      </c>
    </row>
    <row r="180" spans="1:65" s="2" customFormat="1" ht="16.5" customHeight="1">
      <c r="A180" s="39"/>
      <c r="B180" s="40"/>
      <c r="C180" s="228" t="s">
        <v>713</v>
      </c>
      <c r="D180" s="228" t="s">
        <v>171</v>
      </c>
      <c r="E180" s="229" t="s">
        <v>5482</v>
      </c>
      <c r="F180" s="230" t="s">
        <v>5483</v>
      </c>
      <c r="G180" s="231" t="s">
        <v>1933</v>
      </c>
      <c r="H180" s="232">
        <v>1</v>
      </c>
      <c r="I180" s="233"/>
      <c r="J180" s="234">
        <f>ROUND(I180*H180,2)</f>
        <v>0</v>
      </c>
      <c r="K180" s="230" t="s">
        <v>5038</v>
      </c>
      <c r="L180" s="45"/>
      <c r="M180" s="235" t="s">
        <v>1</v>
      </c>
      <c r="N180" s="236" t="s">
        <v>42</v>
      </c>
      <c r="O180" s="9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189</v>
      </c>
      <c r="AT180" s="239" t="s">
        <v>171</v>
      </c>
      <c r="AU180" s="239" t="s">
        <v>84</v>
      </c>
      <c r="AY180" s="18" t="s">
        <v>168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84</v>
      </c>
      <c r="BK180" s="240">
        <f>ROUND(I180*H180,2)</f>
        <v>0</v>
      </c>
      <c r="BL180" s="18" t="s">
        <v>189</v>
      </c>
      <c r="BM180" s="239" t="s">
        <v>1620</v>
      </c>
    </row>
    <row r="181" spans="1:65" s="2" customFormat="1" ht="24.15" customHeight="1">
      <c r="A181" s="39"/>
      <c r="B181" s="40"/>
      <c r="C181" s="228" t="s">
        <v>718</v>
      </c>
      <c r="D181" s="228" t="s">
        <v>171</v>
      </c>
      <c r="E181" s="229" t="s">
        <v>5484</v>
      </c>
      <c r="F181" s="230" t="s">
        <v>5485</v>
      </c>
      <c r="G181" s="231" t="s">
        <v>1933</v>
      </c>
      <c r="H181" s="232">
        <v>2</v>
      </c>
      <c r="I181" s="233"/>
      <c r="J181" s="234">
        <f>ROUND(I181*H181,2)</f>
        <v>0</v>
      </c>
      <c r="K181" s="230" t="s">
        <v>5038</v>
      </c>
      <c r="L181" s="45"/>
      <c r="M181" s="235" t="s">
        <v>1</v>
      </c>
      <c r="N181" s="236" t="s">
        <v>42</v>
      </c>
      <c r="O181" s="92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9" t="s">
        <v>189</v>
      </c>
      <c r="AT181" s="239" t="s">
        <v>171</v>
      </c>
      <c r="AU181" s="239" t="s">
        <v>84</v>
      </c>
      <c r="AY181" s="18" t="s">
        <v>168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8" t="s">
        <v>84</v>
      </c>
      <c r="BK181" s="240">
        <f>ROUND(I181*H181,2)</f>
        <v>0</v>
      </c>
      <c r="BL181" s="18" t="s">
        <v>189</v>
      </c>
      <c r="BM181" s="239" t="s">
        <v>1630</v>
      </c>
    </row>
    <row r="182" spans="1:65" s="2" customFormat="1" ht="24.15" customHeight="1">
      <c r="A182" s="39"/>
      <c r="B182" s="40"/>
      <c r="C182" s="228" t="s">
        <v>722</v>
      </c>
      <c r="D182" s="228" t="s">
        <v>171</v>
      </c>
      <c r="E182" s="229" t="s">
        <v>5486</v>
      </c>
      <c r="F182" s="230" t="s">
        <v>5487</v>
      </c>
      <c r="G182" s="231" t="s">
        <v>1933</v>
      </c>
      <c r="H182" s="232">
        <v>4</v>
      </c>
      <c r="I182" s="233"/>
      <c r="J182" s="234">
        <f>ROUND(I182*H182,2)</f>
        <v>0</v>
      </c>
      <c r="K182" s="230" t="s">
        <v>5038</v>
      </c>
      <c r="L182" s="45"/>
      <c r="M182" s="235" t="s">
        <v>1</v>
      </c>
      <c r="N182" s="236" t="s">
        <v>42</v>
      </c>
      <c r="O182" s="92"/>
      <c r="P182" s="237">
        <f>O182*H182</f>
        <v>0</v>
      </c>
      <c r="Q182" s="237">
        <v>0</v>
      </c>
      <c r="R182" s="237">
        <f>Q182*H182</f>
        <v>0</v>
      </c>
      <c r="S182" s="237">
        <v>0</v>
      </c>
      <c r="T182" s="23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9" t="s">
        <v>189</v>
      </c>
      <c r="AT182" s="239" t="s">
        <v>171</v>
      </c>
      <c r="AU182" s="239" t="s">
        <v>84</v>
      </c>
      <c r="AY182" s="18" t="s">
        <v>168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8" t="s">
        <v>84</v>
      </c>
      <c r="BK182" s="240">
        <f>ROUND(I182*H182,2)</f>
        <v>0</v>
      </c>
      <c r="BL182" s="18" t="s">
        <v>189</v>
      </c>
      <c r="BM182" s="239" t="s">
        <v>1641</v>
      </c>
    </row>
    <row r="183" spans="1:65" s="2" customFormat="1" ht="44.25" customHeight="1">
      <c r="A183" s="39"/>
      <c r="B183" s="40"/>
      <c r="C183" s="228" t="s">
        <v>727</v>
      </c>
      <c r="D183" s="228" t="s">
        <v>171</v>
      </c>
      <c r="E183" s="229" t="s">
        <v>5488</v>
      </c>
      <c r="F183" s="230" t="s">
        <v>5489</v>
      </c>
      <c r="G183" s="231" t="s">
        <v>1933</v>
      </c>
      <c r="H183" s="232">
        <v>1</v>
      </c>
      <c r="I183" s="233"/>
      <c r="J183" s="234">
        <f>ROUND(I183*H183,2)</f>
        <v>0</v>
      </c>
      <c r="K183" s="230" t="s">
        <v>5038</v>
      </c>
      <c r="L183" s="45"/>
      <c r="M183" s="235" t="s">
        <v>1</v>
      </c>
      <c r="N183" s="236" t="s">
        <v>42</v>
      </c>
      <c r="O183" s="92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9" t="s">
        <v>189</v>
      </c>
      <c r="AT183" s="239" t="s">
        <v>171</v>
      </c>
      <c r="AU183" s="239" t="s">
        <v>84</v>
      </c>
      <c r="AY183" s="18" t="s">
        <v>168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8" t="s">
        <v>84</v>
      </c>
      <c r="BK183" s="240">
        <f>ROUND(I183*H183,2)</f>
        <v>0</v>
      </c>
      <c r="BL183" s="18" t="s">
        <v>189</v>
      </c>
      <c r="BM183" s="239" t="s">
        <v>1652</v>
      </c>
    </row>
    <row r="184" spans="1:63" s="12" customFormat="1" ht="25.9" customHeight="1">
      <c r="A184" s="12"/>
      <c r="B184" s="212"/>
      <c r="C184" s="213"/>
      <c r="D184" s="214" t="s">
        <v>76</v>
      </c>
      <c r="E184" s="215" t="s">
        <v>4525</v>
      </c>
      <c r="F184" s="215" t="s">
        <v>5490</v>
      </c>
      <c r="G184" s="213"/>
      <c r="H184" s="213"/>
      <c r="I184" s="216"/>
      <c r="J184" s="217">
        <f>BK184</f>
        <v>0</v>
      </c>
      <c r="K184" s="213"/>
      <c r="L184" s="218"/>
      <c r="M184" s="219"/>
      <c r="N184" s="220"/>
      <c r="O184" s="220"/>
      <c r="P184" s="221">
        <f>SUM(P185:P192)</f>
        <v>0</v>
      </c>
      <c r="Q184" s="220"/>
      <c r="R184" s="221">
        <f>SUM(R185:R192)</f>
        <v>0</v>
      </c>
      <c r="S184" s="220"/>
      <c r="T184" s="222">
        <f>SUM(T185:T192)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3" t="s">
        <v>84</v>
      </c>
      <c r="AT184" s="224" t="s">
        <v>76</v>
      </c>
      <c r="AU184" s="224" t="s">
        <v>77</v>
      </c>
      <c r="AY184" s="223" t="s">
        <v>168</v>
      </c>
      <c r="BK184" s="225">
        <f>SUM(BK185:BK192)</f>
        <v>0</v>
      </c>
    </row>
    <row r="185" spans="1:65" s="2" customFormat="1" ht="33" customHeight="1">
      <c r="A185" s="39"/>
      <c r="B185" s="40"/>
      <c r="C185" s="228" t="s">
        <v>733</v>
      </c>
      <c r="D185" s="228" t="s">
        <v>171</v>
      </c>
      <c r="E185" s="229" t="s">
        <v>5491</v>
      </c>
      <c r="F185" s="230" t="s">
        <v>5492</v>
      </c>
      <c r="G185" s="231" t="s">
        <v>1933</v>
      </c>
      <c r="H185" s="232">
        <v>1</v>
      </c>
      <c r="I185" s="233"/>
      <c r="J185" s="234">
        <f>ROUND(I185*H185,2)</f>
        <v>0</v>
      </c>
      <c r="K185" s="230" t="s">
        <v>5038</v>
      </c>
      <c r="L185" s="45"/>
      <c r="M185" s="235" t="s">
        <v>1</v>
      </c>
      <c r="N185" s="236" t="s">
        <v>42</v>
      </c>
      <c r="O185" s="92"/>
      <c r="P185" s="237">
        <f>O185*H185</f>
        <v>0</v>
      </c>
      <c r="Q185" s="237">
        <v>0</v>
      </c>
      <c r="R185" s="237">
        <f>Q185*H185</f>
        <v>0</v>
      </c>
      <c r="S185" s="237">
        <v>0</v>
      </c>
      <c r="T185" s="238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9" t="s">
        <v>189</v>
      </c>
      <c r="AT185" s="239" t="s">
        <v>171</v>
      </c>
      <c r="AU185" s="239" t="s">
        <v>84</v>
      </c>
      <c r="AY185" s="18" t="s">
        <v>168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8" t="s">
        <v>84</v>
      </c>
      <c r="BK185" s="240">
        <f>ROUND(I185*H185,2)</f>
        <v>0</v>
      </c>
      <c r="BL185" s="18" t="s">
        <v>189</v>
      </c>
      <c r="BM185" s="239" t="s">
        <v>1661</v>
      </c>
    </row>
    <row r="186" spans="1:65" s="2" customFormat="1" ht="33" customHeight="1">
      <c r="A186" s="39"/>
      <c r="B186" s="40"/>
      <c r="C186" s="228" t="s">
        <v>740</v>
      </c>
      <c r="D186" s="228" t="s">
        <v>171</v>
      </c>
      <c r="E186" s="229" t="s">
        <v>5493</v>
      </c>
      <c r="F186" s="230" t="s">
        <v>5494</v>
      </c>
      <c r="G186" s="231" t="s">
        <v>1933</v>
      </c>
      <c r="H186" s="232">
        <v>2</v>
      </c>
      <c r="I186" s="233"/>
      <c r="J186" s="234">
        <f>ROUND(I186*H186,2)</f>
        <v>0</v>
      </c>
      <c r="K186" s="230" t="s">
        <v>5038</v>
      </c>
      <c r="L186" s="45"/>
      <c r="M186" s="235" t="s">
        <v>1</v>
      </c>
      <c r="N186" s="236" t="s">
        <v>42</v>
      </c>
      <c r="O186" s="92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9" t="s">
        <v>189</v>
      </c>
      <c r="AT186" s="239" t="s">
        <v>171</v>
      </c>
      <c r="AU186" s="239" t="s">
        <v>84</v>
      </c>
      <c r="AY186" s="18" t="s">
        <v>168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8" t="s">
        <v>84</v>
      </c>
      <c r="BK186" s="240">
        <f>ROUND(I186*H186,2)</f>
        <v>0</v>
      </c>
      <c r="BL186" s="18" t="s">
        <v>189</v>
      </c>
      <c r="BM186" s="239" t="s">
        <v>1679</v>
      </c>
    </row>
    <row r="187" spans="1:65" s="2" customFormat="1" ht="33" customHeight="1">
      <c r="A187" s="39"/>
      <c r="B187" s="40"/>
      <c r="C187" s="228" t="s">
        <v>747</v>
      </c>
      <c r="D187" s="228" t="s">
        <v>171</v>
      </c>
      <c r="E187" s="229" t="s">
        <v>5495</v>
      </c>
      <c r="F187" s="230" t="s">
        <v>5496</v>
      </c>
      <c r="G187" s="231" t="s">
        <v>1933</v>
      </c>
      <c r="H187" s="232">
        <v>2</v>
      </c>
      <c r="I187" s="233"/>
      <c r="J187" s="234">
        <f>ROUND(I187*H187,2)</f>
        <v>0</v>
      </c>
      <c r="K187" s="230" t="s">
        <v>5038</v>
      </c>
      <c r="L187" s="45"/>
      <c r="M187" s="235" t="s">
        <v>1</v>
      </c>
      <c r="N187" s="236" t="s">
        <v>42</v>
      </c>
      <c r="O187" s="92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9" t="s">
        <v>189</v>
      </c>
      <c r="AT187" s="239" t="s">
        <v>171</v>
      </c>
      <c r="AU187" s="239" t="s">
        <v>84</v>
      </c>
      <c r="AY187" s="18" t="s">
        <v>168</v>
      </c>
      <c r="BE187" s="240">
        <f>IF(N187="základní",J187,0)</f>
        <v>0</v>
      </c>
      <c r="BF187" s="240">
        <f>IF(N187="snížená",J187,0)</f>
        <v>0</v>
      </c>
      <c r="BG187" s="240">
        <f>IF(N187="zákl. přenesená",J187,0)</f>
        <v>0</v>
      </c>
      <c r="BH187" s="240">
        <f>IF(N187="sníž. přenesená",J187,0)</f>
        <v>0</v>
      </c>
      <c r="BI187" s="240">
        <f>IF(N187="nulová",J187,0)</f>
        <v>0</v>
      </c>
      <c r="BJ187" s="18" t="s">
        <v>84</v>
      </c>
      <c r="BK187" s="240">
        <f>ROUND(I187*H187,2)</f>
        <v>0</v>
      </c>
      <c r="BL187" s="18" t="s">
        <v>189</v>
      </c>
      <c r="BM187" s="239" t="s">
        <v>1690</v>
      </c>
    </row>
    <row r="188" spans="1:65" s="2" customFormat="1" ht="33" customHeight="1">
      <c r="A188" s="39"/>
      <c r="B188" s="40"/>
      <c r="C188" s="228" t="s">
        <v>761</v>
      </c>
      <c r="D188" s="228" t="s">
        <v>171</v>
      </c>
      <c r="E188" s="229" t="s">
        <v>5497</v>
      </c>
      <c r="F188" s="230" t="s">
        <v>5498</v>
      </c>
      <c r="G188" s="231" t="s">
        <v>1933</v>
      </c>
      <c r="H188" s="232">
        <v>1</v>
      </c>
      <c r="I188" s="233"/>
      <c r="J188" s="234">
        <f>ROUND(I188*H188,2)</f>
        <v>0</v>
      </c>
      <c r="K188" s="230" t="s">
        <v>5038</v>
      </c>
      <c r="L188" s="45"/>
      <c r="M188" s="235" t="s">
        <v>1</v>
      </c>
      <c r="N188" s="236" t="s">
        <v>42</v>
      </c>
      <c r="O188" s="92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9" t="s">
        <v>189</v>
      </c>
      <c r="AT188" s="239" t="s">
        <v>171</v>
      </c>
      <c r="AU188" s="239" t="s">
        <v>84</v>
      </c>
      <c r="AY188" s="18" t="s">
        <v>168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8" t="s">
        <v>84</v>
      </c>
      <c r="BK188" s="240">
        <f>ROUND(I188*H188,2)</f>
        <v>0</v>
      </c>
      <c r="BL188" s="18" t="s">
        <v>189</v>
      </c>
      <c r="BM188" s="239" t="s">
        <v>1700</v>
      </c>
    </row>
    <row r="189" spans="1:65" s="2" customFormat="1" ht="16.5" customHeight="1">
      <c r="A189" s="39"/>
      <c r="B189" s="40"/>
      <c r="C189" s="228" t="s">
        <v>766</v>
      </c>
      <c r="D189" s="228" t="s">
        <v>171</v>
      </c>
      <c r="E189" s="229" t="s">
        <v>5499</v>
      </c>
      <c r="F189" s="230" t="s">
        <v>5500</v>
      </c>
      <c r="G189" s="231" t="s">
        <v>1933</v>
      </c>
      <c r="H189" s="232">
        <v>1</v>
      </c>
      <c r="I189" s="233"/>
      <c r="J189" s="234">
        <f>ROUND(I189*H189,2)</f>
        <v>0</v>
      </c>
      <c r="K189" s="230" t="s">
        <v>5038</v>
      </c>
      <c r="L189" s="45"/>
      <c r="M189" s="235" t="s">
        <v>1</v>
      </c>
      <c r="N189" s="236" t="s">
        <v>42</v>
      </c>
      <c r="O189" s="92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3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9" t="s">
        <v>189</v>
      </c>
      <c r="AT189" s="239" t="s">
        <v>171</v>
      </c>
      <c r="AU189" s="239" t="s">
        <v>84</v>
      </c>
      <c r="AY189" s="18" t="s">
        <v>168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8" t="s">
        <v>84</v>
      </c>
      <c r="BK189" s="240">
        <f>ROUND(I189*H189,2)</f>
        <v>0</v>
      </c>
      <c r="BL189" s="18" t="s">
        <v>189</v>
      </c>
      <c r="BM189" s="239" t="s">
        <v>1711</v>
      </c>
    </row>
    <row r="190" spans="1:65" s="2" customFormat="1" ht="16.5" customHeight="1">
      <c r="A190" s="39"/>
      <c r="B190" s="40"/>
      <c r="C190" s="228" t="s">
        <v>771</v>
      </c>
      <c r="D190" s="228" t="s">
        <v>171</v>
      </c>
      <c r="E190" s="229" t="s">
        <v>5501</v>
      </c>
      <c r="F190" s="230" t="s">
        <v>5502</v>
      </c>
      <c r="G190" s="231" t="s">
        <v>1933</v>
      </c>
      <c r="H190" s="232">
        <v>1</v>
      </c>
      <c r="I190" s="233"/>
      <c r="J190" s="234">
        <f>ROUND(I190*H190,2)</f>
        <v>0</v>
      </c>
      <c r="K190" s="230" t="s">
        <v>5038</v>
      </c>
      <c r="L190" s="45"/>
      <c r="M190" s="235" t="s">
        <v>1</v>
      </c>
      <c r="N190" s="236" t="s">
        <v>42</v>
      </c>
      <c r="O190" s="92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189</v>
      </c>
      <c r="AT190" s="239" t="s">
        <v>171</v>
      </c>
      <c r="AU190" s="239" t="s">
        <v>84</v>
      </c>
      <c r="AY190" s="18" t="s">
        <v>168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84</v>
      </c>
      <c r="BK190" s="240">
        <f>ROUND(I190*H190,2)</f>
        <v>0</v>
      </c>
      <c r="BL190" s="18" t="s">
        <v>189</v>
      </c>
      <c r="BM190" s="239" t="s">
        <v>1730</v>
      </c>
    </row>
    <row r="191" spans="1:65" s="2" customFormat="1" ht="16.5" customHeight="1">
      <c r="A191" s="39"/>
      <c r="B191" s="40"/>
      <c r="C191" s="228" t="s">
        <v>778</v>
      </c>
      <c r="D191" s="228" t="s">
        <v>171</v>
      </c>
      <c r="E191" s="229" t="s">
        <v>5503</v>
      </c>
      <c r="F191" s="230" t="s">
        <v>5504</v>
      </c>
      <c r="G191" s="231" t="s">
        <v>1933</v>
      </c>
      <c r="H191" s="232">
        <v>10</v>
      </c>
      <c r="I191" s="233"/>
      <c r="J191" s="234">
        <f>ROUND(I191*H191,2)</f>
        <v>0</v>
      </c>
      <c r="K191" s="230" t="s">
        <v>5038</v>
      </c>
      <c r="L191" s="45"/>
      <c r="M191" s="235" t="s">
        <v>1</v>
      </c>
      <c r="N191" s="236" t="s">
        <v>42</v>
      </c>
      <c r="O191" s="92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9" t="s">
        <v>189</v>
      </c>
      <c r="AT191" s="239" t="s">
        <v>171</v>
      </c>
      <c r="AU191" s="239" t="s">
        <v>84</v>
      </c>
      <c r="AY191" s="18" t="s">
        <v>168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8" t="s">
        <v>84</v>
      </c>
      <c r="BK191" s="240">
        <f>ROUND(I191*H191,2)</f>
        <v>0</v>
      </c>
      <c r="BL191" s="18" t="s">
        <v>189</v>
      </c>
      <c r="BM191" s="239" t="s">
        <v>1739</v>
      </c>
    </row>
    <row r="192" spans="1:65" s="2" customFormat="1" ht="37.8" customHeight="1">
      <c r="A192" s="39"/>
      <c r="B192" s="40"/>
      <c r="C192" s="228" t="s">
        <v>783</v>
      </c>
      <c r="D192" s="228" t="s">
        <v>171</v>
      </c>
      <c r="E192" s="229" t="s">
        <v>5505</v>
      </c>
      <c r="F192" s="230" t="s">
        <v>5506</v>
      </c>
      <c r="G192" s="231" t="s">
        <v>1933</v>
      </c>
      <c r="H192" s="232">
        <v>1</v>
      </c>
      <c r="I192" s="233"/>
      <c r="J192" s="234">
        <f>ROUND(I192*H192,2)</f>
        <v>0</v>
      </c>
      <c r="K192" s="230" t="s">
        <v>5038</v>
      </c>
      <c r="L192" s="45"/>
      <c r="M192" s="235" t="s">
        <v>1</v>
      </c>
      <c r="N192" s="236" t="s">
        <v>42</v>
      </c>
      <c r="O192" s="92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9" t="s">
        <v>189</v>
      </c>
      <c r="AT192" s="239" t="s">
        <v>171</v>
      </c>
      <c r="AU192" s="239" t="s">
        <v>84</v>
      </c>
      <c r="AY192" s="18" t="s">
        <v>168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8" t="s">
        <v>84</v>
      </c>
      <c r="BK192" s="240">
        <f>ROUND(I192*H192,2)</f>
        <v>0</v>
      </c>
      <c r="BL192" s="18" t="s">
        <v>189</v>
      </c>
      <c r="BM192" s="239" t="s">
        <v>1748</v>
      </c>
    </row>
    <row r="193" spans="1:63" s="12" customFormat="1" ht="25.9" customHeight="1">
      <c r="A193" s="12"/>
      <c r="B193" s="212"/>
      <c r="C193" s="213"/>
      <c r="D193" s="214" t="s">
        <v>76</v>
      </c>
      <c r="E193" s="215" t="s">
        <v>4535</v>
      </c>
      <c r="F193" s="215" t="s">
        <v>5507</v>
      </c>
      <c r="G193" s="213"/>
      <c r="H193" s="213"/>
      <c r="I193" s="216"/>
      <c r="J193" s="217">
        <f>BK193</f>
        <v>0</v>
      </c>
      <c r="K193" s="213"/>
      <c r="L193" s="218"/>
      <c r="M193" s="219"/>
      <c r="N193" s="220"/>
      <c r="O193" s="220"/>
      <c r="P193" s="221">
        <f>SUM(P194:P200)</f>
        <v>0</v>
      </c>
      <c r="Q193" s="220"/>
      <c r="R193" s="221">
        <f>SUM(R194:R200)</f>
        <v>0</v>
      </c>
      <c r="S193" s="220"/>
      <c r="T193" s="222">
        <f>SUM(T194:T200)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23" t="s">
        <v>84</v>
      </c>
      <c r="AT193" s="224" t="s">
        <v>76</v>
      </c>
      <c r="AU193" s="224" t="s">
        <v>77</v>
      </c>
      <c r="AY193" s="223" t="s">
        <v>168</v>
      </c>
      <c r="BK193" s="225">
        <f>SUM(BK194:BK200)</f>
        <v>0</v>
      </c>
    </row>
    <row r="194" spans="1:65" s="2" customFormat="1" ht="37.8" customHeight="1">
      <c r="A194" s="39"/>
      <c r="B194" s="40"/>
      <c r="C194" s="228" t="s">
        <v>791</v>
      </c>
      <c r="D194" s="228" t="s">
        <v>171</v>
      </c>
      <c r="E194" s="229" t="s">
        <v>5508</v>
      </c>
      <c r="F194" s="230" t="s">
        <v>5509</v>
      </c>
      <c r="G194" s="231" t="s">
        <v>1933</v>
      </c>
      <c r="H194" s="232">
        <v>1</v>
      </c>
      <c r="I194" s="233"/>
      <c r="J194" s="234">
        <f>ROUND(I194*H194,2)</f>
        <v>0</v>
      </c>
      <c r="K194" s="230" t="s">
        <v>5038</v>
      </c>
      <c r="L194" s="45"/>
      <c r="M194" s="235" t="s">
        <v>1</v>
      </c>
      <c r="N194" s="236" t="s">
        <v>42</v>
      </c>
      <c r="O194" s="92"/>
      <c r="P194" s="237">
        <f>O194*H194</f>
        <v>0</v>
      </c>
      <c r="Q194" s="237">
        <v>0</v>
      </c>
      <c r="R194" s="237">
        <f>Q194*H194</f>
        <v>0</v>
      </c>
      <c r="S194" s="237">
        <v>0</v>
      </c>
      <c r="T194" s="23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9" t="s">
        <v>189</v>
      </c>
      <c r="AT194" s="239" t="s">
        <v>171</v>
      </c>
      <c r="AU194" s="239" t="s">
        <v>84</v>
      </c>
      <c r="AY194" s="18" t="s">
        <v>168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8" t="s">
        <v>84</v>
      </c>
      <c r="BK194" s="240">
        <f>ROUND(I194*H194,2)</f>
        <v>0</v>
      </c>
      <c r="BL194" s="18" t="s">
        <v>189</v>
      </c>
      <c r="BM194" s="239" t="s">
        <v>1766</v>
      </c>
    </row>
    <row r="195" spans="1:65" s="2" customFormat="1" ht="37.8" customHeight="1">
      <c r="A195" s="39"/>
      <c r="B195" s="40"/>
      <c r="C195" s="228" t="s">
        <v>795</v>
      </c>
      <c r="D195" s="228" t="s">
        <v>171</v>
      </c>
      <c r="E195" s="229" t="s">
        <v>5510</v>
      </c>
      <c r="F195" s="230" t="s">
        <v>5511</v>
      </c>
      <c r="G195" s="231" t="s">
        <v>1933</v>
      </c>
      <c r="H195" s="232">
        <v>1</v>
      </c>
      <c r="I195" s="233"/>
      <c r="J195" s="234">
        <f>ROUND(I195*H195,2)</f>
        <v>0</v>
      </c>
      <c r="K195" s="230" t="s">
        <v>5038</v>
      </c>
      <c r="L195" s="45"/>
      <c r="M195" s="235" t="s">
        <v>1</v>
      </c>
      <c r="N195" s="236" t="s">
        <v>42</v>
      </c>
      <c r="O195" s="92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38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9" t="s">
        <v>189</v>
      </c>
      <c r="AT195" s="239" t="s">
        <v>171</v>
      </c>
      <c r="AU195" s="239" t="s">
        <v>84</v>
      </c>
      <c r="AY195" s="18" t="s">
        <v>168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8" t="s">
        <v>84</v>
      </c>
      <c r="BK195" s="240">
        <f>ROUND(I195*H195,2)</f>
        <v>0</v>
      </c>
      <c r="BL195" s="18" t="s">
        <v>189</v>
      </c>
      <c r="BM195" s="239" t="s">
        <v>1793</v>
      </c>
    </row>
    <row r="196" spans="1:65" s="2" customFormat="1" ht="24.15" customHeight="1">
      <c r="A196" s="39"/>
      <c r="B196" s="40"/>
      <c r="C196" s="228" t="s">
        <v>802</v>
      </c>
      <c r="D196" s="228" t="s">
        <v>171</v>
      </c>
      <c r="E196" s="229" t="s">
        <v>5512</v>
      </c>
      <c r="F196" s="230" t="s">
        <v>5513</v>
      </c>
      <c r="G196" s="231" t="s">
        <v>1933</v>
      </c>
      <c r="H196" s="232">
        <v>1</v>
      </c>
      <c r="I196" s="233"/>
      <c r="J196" s="234">
        <f>ROUND(I196*H196,2)</f>
        <v>0</v>
      </c>
      <c r="K196" s="230" t="s">
        <v>5038</v>
      </c>
      <c r="L196" s="45"/>
      <c r="M196" s="235" t="s">
        <v>1</v>
      </c>
      <c r="N196" s="236" t="s">
        <v>42</v>
      </c>
      <c r="O196" s="92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9" t="s">
        <v>189</v>
      </c>
      <c r="AT196" s="239" t="s">
        <v>171</v>
      </c>
      <c r="AU196" s="239" t="s">
        <v>84</v>
      </c>
      <c r="AY196" s="18" t="s">
        <v>168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8" t="s">
        <v>84</v>
      </c>
      <c r="BK196" s="240">
        <f>ROUND(I196*H196,2)</f>
        <v>0</v>
      </c>
      <c r="BL196" s="18" t="s">
        <v>189</v>
      </c>
      <c r="BM196" s="239" t="s">
        <v>1801</v>
      </c>
    </row>
    <row r="197" spans="1:65" s="2" customFormat="1" ht="24.15" customHeight="1">
      <c r="A197" s="39"/>
      <c r="B197" s="40"/>
      <c r="C197" s="228" t="s">
        <v>808</v>
      </c>
      <c r="D197" s="228" t="s">
        <v>171</v>
      </c>
      <c r="E197" s="229" t="s">
        <v>5514</v>
      </c>
      <c r="F197" s="230" t="s">
        <v>5515</v>
      </c>
      <c r="G197" s="231" t="s">
        <v>1933</v>
      </c>
      <c r="H197" s="232">
        <v>45</v>
      </c>
      <c r="I197" s="233"/>
      <c r="J197" s="234">
        <f>ROUND(I197*H197,2)</f>
        <v>0</v>
      </c>
      <c r="K197" s="230" t="s">
        <v>5038</v>
      </c>
      <c r="L197" s="45"/>
      <c r="M197" s="235" t="s">
        <v>1</v>
      </c>
      <c r="N197" s="236" t="s">
        <v>42</v>
      </c>
      <c r="O197" s="92"/>
      <c r="P197" s="237">
        <f>O197*H197</f>
        <v>0</v>
      </c>
      <c r="Q197" s="237">
        <v>0</v>
      </c>
      <c r="R197" s="237">
        <f>Q197*H197</f>
        <v>0</v>
      </c>
      <c r="S197" s="237">
        <v>0</v>
      </c>
      <c r="T197" s="238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9" t="s">
        <v>189</v>
      </c>
      <c r="AT197" s="239" t="s">
        <v>171</v>
      </c>
      <c r="AU197" s="239" t="s">
        <v>84</v>
      </c>
      <c r="AY197" s="18" t="s">
        <v>168</v>
      </c>
      <c r="BE197" s="240">
        <f>IF(N197="základní",J197,0)</f>
        <v>0</v>
      </c>
      <c r="BF197" s="240">
        <f>IF(N197="snížená",J197,0)</f>
        <v>0</v>
      </c>
      <c r="BG197" s="240">
        <f>IF(N197="zákl. přenesená",J197,0)</f>
        <v>0</v>
      </c>
      <c r="BH197" s="240">
        <f>IF(N197="sníž. přenesená",J197,0)</f>
        <v>0</v>
      </c>
      <c r="BI197" s="240">
        <f>IF(N197="nulová",J197,0)</f>
        <v>0</v>
      </c>
      <c r="BJ197" s="18" t="s">
        <v>84</v>
      </c>
      <c r="BK197" s="240">
        <f>ROUND(I197*H197,2)</f>
        <v>0</v>
      </c>
      <c r="BL197" s="18" t="s">
        <v>189</v>
      </c>
      <c r="BM197" s="239" t="s">
        <v>1818</v>
      </c>
    </row>
    <row r="198" spans="1:65" s="2" customFormat="1" ht="24.15" customHeight="1">
      <c r="A198" s="39"/>
      <c r="B198" s="40"/>
      <c r="C198" s="228" t="s">
        <v>814</v>
      </c>
      <c r="D198" s="228" t="s">
        <v>171</v>
      </c>
      <c r="E198" s="229" t="s">
        <v>5516</v>
      </c>
      <c r="F198" s="230" t="s">
        <v>5517</v>
      </c>
      <c r="G198" s="231" t="s">
        <v>1933</v>
      </c>
      <c r="H198" s="232">
        <v>5</v>
      </c>
      <c r="I198" s="233"/>
      <c r="J198" s="234">
        <f>ROUND(I198*H198,2)</f>
        <v>0</v>
      </c>
      <c r="K198" s="230" t="s">
        <v>5038</v>
      </c>
      <c r="L198" s="45"/>
      <c r="M198" s="235" t="s">
        <v>1</v>
      </c>
      <c r="N198" s="236" t="s">
        <v>42</v>
      </c>
      <c r="O198" s="92"/>
      <c r="P198" s="237">
        <f>O198*H198</f>
        <v>0</v>
      </c>
      <c r="Q198" s="237">
        <v>0</v>
      </c>
      <c r="R198" s="237">
        <f>Q198*H198</f>
        <v>0</v>
      </c>
      <c r="S198" s="237">
        <v>0</v>
      </c>
      <c r="T198" s="23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9" t="s">
        <v>189</v>
      </c>
      <c r="AT198" s="239" t="s">
        <v>171</v>
      </c>
      <c r="AU198" s="239" t="s">
        <v>84</v>
      </c>
      <c r="AY198" s="18" t="s">
        <v>168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8" t="s">
        <v>84</v>
      </c>
      <c r="BK198" s="240">
        <f>ROUND(I198*H198,2)</f>
        <v>0</v>
      </c>
      <c r="BL198" s="18" t="s">
        <v>189</v>
      </c>
      <c r="BM198" s="239" t="s">
        <v>1830</v>
      </c>
    </row>
    <row r="199" spans="1:65" s="2" customFormat="1" ht="24.15" customHeight="1">
      <c r="A199" s="39"/>
      <c r="B199" s="40"/>
      <c r="C199" s="228" t="s">
        <v>820</v>
      </c>
      <c r="D199" s="228" t="s">
        <v>171</v>
      </c>
      <c r="E199" s="229" t="s">
        <v>5518</v>
      </c>
      <c r="F199" s="230" t="s">
        <v>5519</v>
      </c>
      <c r="G199" s="231" t="s">
        <v>1933</v>
      </c>
      <c r="H199" s="232">
        <v>45</v>
      </c>
      <c r="I199" s="233"/>
      <c r="J199" s="234">
        <f>ROUND(I199*H199,2)</f>
        <v>0</v>
      </c>
      <c r="K199" s="230" t="s">
        <v>5038</v>
      </c>
      <c r="L199" s="45"/>
      <c r="M199" s="235" t="s">
        <v>1</v>
      </c>
      <c r="N199" s="236" t="s">
        <v>42</v>
      </c>
      <c r="O199" s="92"/>
      <c r="P199" s="237">
        <f>O199*H199</f>
        <v>0</v>
      </c>
      <c r="Q199" s="237">
        <v>0</v>
      </c>
      <c r="R199" s="237">
        <f>Q199*H199</f>
        <v>0</v>
      </c>
      <c r="S199" s="237">
        <v>0</v>
      </c>
      <c r="T199" s="238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9" t="s">
        <v>189</v>
      </c>
      <c r="AT199" s="239" t="s">
        <v>171</v>
      </c>
      <c r="AU199" s="239" t="s">
        <v>84</v>
      </c>
      <c r="AY199" s="18" t="s">
        <v>168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8" t="s">
        <v>84</v>
      </c>
      <c r="BK199" s="240">
        <f>ROUND(I199*H199,2)</f>
        <v>0</v>
      </c>
      <c r="BL199" s="18" t="s">
        <v>189</v>
      </c>
      <c r="BM199" s="239" t="s">
        <v>1839</v>
      </c>
    </row>
    <row r="200" spans="1:65" s="2" customFormat="1" ht="21.75" customHeight="1">
      <c r="A200" s="39"/>
      <c r="B200" s="40"/>
      <c r="C200" s="228" t="s">
        <v>828</v>
      </c>
      <c r="D200" s="228" t="s">
        <v>171</v>
      </c>
      <c r="E200" s="229" t="s">
        <v>5520</v>
      </c>
      <c r="F200" s="230" t="s">
        <v>5521</v>
      </c>
      <c r="G200" s="231" t="s">
        <v>1933</v>
      </c>
      <c r="H200" s="232">
        <v>10</v>
      </c>
      <c r="I200" s="233"/>
      <c r="J200" s="234">
        <f>ROUND(I200*H200,2)</f>
        <v>0</v>
      </c>
      <c r="K200" s="230" t="s">
        <v>5038</v>
      </c>
      <c r="L200" s="45"/>
      <c r="M200" s="235" t="s">
        <v>1</v>
      </c>
      <c r="N200" s="236" t="s">
        <v>42</v>
      </c>
      <c r="O200" s="92"/>
      <c r="P200" s="237">
        <f>O200*H200</f>
        <v>0</v>
      </c>
      <c r="Q200" s="237">
        <v>0</v>
      </c>
      <c r="R200" s="237">
        <f>Q200*H200</f>
        <v>0</v>
      </c>
      <c r="S200" s="237">
        <v>0</v>
      </c>
      <c r="T200" s="238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9" t="s">
        <v>189</v>
      </c>
      <c r="AT200" s="239" t="s">
        <v>171</v>
      </c>
      <c r="AU200" s="239" t="s">
        <v>84</v>
      </c>
      <c r="AY200" s="18" t="s">
        <v>168</v>
      </c>
      <c r="BE200" s="240">
        <f>IF(N200="základní",J200,0)</f>
        <v>0</v>
      </c>
      <c r="BF200" s="240">
        <f>IF(N200="snížená",J200,0)</f>
        <v>0</v>
      </c>
      <c r="BG200" s="240">
        <f>IF(N200="zákl. přenesená",J200,0)</f>
        <v>0</v>
      </c>
      <c r="BH200" s="240">
        <f>IF(N200="sníž. přenesená",J200,0)</f>
        <v>0</v>
      </c>
      <c r="BI200" s="240">
        <f>IF(N200="nulová",J200,0)</f>
        <v>0</v>
      </c>
      <c r="BJ200" s="18" t="s">
        <v>84</v>
      </c>
      <c r="BK200" s="240">
        <f>ROUND(I200*H200,2)</f>
        <v>0</v>
      </c>
      <c r="BL200" s="18" t="s">
        <v>189</v>
      </c>
      <c r="BM200" s="239" t="s">
        <v>1848</v>
      </c>
    </row>
    <row r="201" spans="1:63" s="12" customFormat="1" ht="25.9" customHeight="1">
      <c r="A201" s="12"/>
      <c r="B201" s="212"/>
      <c r="C201" s="213"/>
      <c r="D201" s="214" t="s">
        <v>76</v>
      </c>
      <c r="E201" s="215" t="s">
        <v>4542</v>
      </c>
      <c r="F201" s="215" t="s">
        <v>5360</v>
      </c>
      <c r="G201" s="213"/>
      <c r="H201" s="213"/>
      <c r="I201" s="216"/>
      <c r="J201" s="217">
        <f>BK201</f>
        <v>0</v>
      </c>
      <c r="K201" s="213"/>
      <c r="L201" s="218"/>
      <c r="M201" s="219"/>
      <c r="N201" s="220"/>
      <c r="O201" s="220"/>
      <c r="P201" s="221">
        <f>SUM(P202:P206)</f>
        <v>0</v>
      </c>
      <c r="Q201" s="220"/>
      <c r="R201" s="221">
        <f>SUM(R202:R206)</f>
        <v>0</v>
      </c>
      <c r="S201" s="220"/>
      <c r="T201" s="222">
        <f>SUM(T202:T206)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23" t="s">
        <v>84</v>
      </c>
      <c r="AT201" s="224" t="s">
        <v>76</v>
      </c>
      <c r="AU201" s="224" t="s">
        <v>77</v>
      </c>
      <c r="AY201" s="223" t="s">
        <v>168</v>
      </c>
      <c r="BK201" s="225">
        <f>SUM(BK202:BK206)</f>
        <v>0</v>
      </c>
    </row>
    <row r="202" spans="1:65" s="2" customFormat="1" ht="16.5" customHeight="1">
      <c r="A202" s="39"/>
      <c r="B202" s="40"/>
      <c r="C202" s="228" t="s">
        <v>833</v>
      </c>
      <c r="D202" s="228" t="s">
        <v>171</v>
      </c>
      <c r="E202" s="229" t="s">
        <v>5522</v>
      </c>
      <c r="F202" s="230" t="s">
        <v>5523</v>
      </c>
      <c r="G202" s="231" t="s">
        <v>1933</v>
      </c>
      <c r="H202" s="232">
        <v>1</v>
      </c>
      <c r="I202" s="233"/>
      <c r="J202" s="234">
        <f>ROUND(I202*H202,2)</f>
        <v>0</v>
      </c>
      <c r="K202" s="230" t="s">
        <v>5038</v>
      </c>
      <c r="L202" s="45"/>
      <c r="M202" s="235" t="s">
        <v>1</v>
      </c>
      <c r="N202" s="236" t="s">
        <v>42</v>
      </c>
      <c r="O202" s="92"/>
      <c r="P202" s="237">
        <f>O202*H202</f>
        <v>0</v>
      </c>
      <c r="Q202" s="237">
        <v>0</v>
      </c>
      <c r="R202" s="237">
        <f>Q202*H202</f>
        <v>0</v>
      </c>
      <c r="S202" s="237">
        <v>0</v>
      </c>
      <c r="T202" s="238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9" t="s">
        <v>189</v>
      </c>
      <c r="AT202" s="239" t="s">
        <v>171</v>
      </c>
      <c r="AU202" s="239" t="s">
        <v>84</v>
      </c>
      <c r="AY202" s="18" t="s">
        <v>168</v>
      </c>
      <c r="BE202" s="240">
        <f>IF(N202="základní",J202,0)</f>
        <v>0</v>
      </c>
      <c r="BF202" s="240">
        <f>IF(N202="snížená",J202,0)</f>
        <v>0</v>
      </c>
      <c r="BG202" s="240">
        <f>IF(N202="zákl. přenesená",J202,0)</f>
        <v>0</v>
      </c>
      <c r="BH202" s="240">
        <f>IF(N202="sníž. přenesená",J202,0)</f>
        <v>0</v>
      </c>
      <c r="BI202" s="240">
        <f>IF(N202="nulová",J202,0)</f>
        <v>0</v>
      </c>
      <c r="BJ202" s="18" t="s">
        <v>84</v>
      </c>
      <c r="BK202" s="240">
        <f>ROUND(I202*H202,2)</f>
        <v>0</v>
      </c>
      <c r="BL202" s="18" t="s">
        <v>189</v>
      </c>
      <c r="BM202" s="239" t="s">
        <v>1856</v>
      </c>
    </row>
    <row r="203" spans="1:65" s="2" customFormat="1" ht="37.8" customHeight="1">
      <c r="A203" s="39"/>
      <c r="B203" s="40"/>
      <c r="C203" s="228" t="s">
        <v>1451</v>
      </c>
      <c r="D203" s="228" t="s">
        <v>171</v>
      </c>
      <c r="E203" s="229" t="s">
        <v>5524</v>
      </c>
      <c r="F203" s="230" t="s">
        <v>5525</v>
      </c>
      <c r="G203" s="231" t="s">
        <v>4541</v>
      </c>
      <c r="H203" s="232">
        <v>80</v>
      </c>
      <c r="I203" s="233"/>
      <c r="J203" s="234">
        <f>ROUND(I203*H203,2)</f>
        <v>0</v>
      </c>
      <c r="K203" s="230" t="s">
        <v>5038</v>
      </c>
      <c r="L203" s="45"/>
      <c r="M203" s="235" t="s">
        <v>1</v>
      </c>
      <c r="N203" s="236" t="s">
        <v>42</v>
      </c>
      <c r="O203" s="92"/>
      <c r="P203" s="237">
        <f>O203*H203</f>
        <v>0</v>
      </c>
      <c r="Q203" s="237">
        <v>0</v>
      </c>
      <c r="R203" s="237">
        <f>Q203*H203</f>
        <v>0</v>
      </c>
      <c r="S203" s="237">
        <v>0</v>
      </c>
      <c r="T203" s="238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9" t="s">
        <v>189</v>
      </c>
      <c r="AT203" s="239" t="s">
        <v>171</v>
      </c>
      <c r="AU203" s="239" t="s">
        <v>84</v>
      </c>
      <c r="AY203" s="18" t="s">
        <v>168</v>
      </c>
      <c r="BE203" s="240">
        <f>IF(N203="základní",J203,0)</f>
        <v>0</v>
      </c>
      <c r="BF203" s="240">
        <f>IF(N203="snížená",J203,0)</f>
        <v>0</v>
      </c>
      <c r="BG203" s="240">
        <f>IF(N203="zákl. přenesená",J203,0)</f>
        <v>0</v>
      </c>
      <c r="BH203" s="240">
        <f>IF(N203="sníž. přenesená",J203,0)</f>
        <v>0</v>
      </c>
      <c r="BI203" s="240">
        <f>IF(N203="nulová",J203,0)</f>
        <v>0</v>
      </c>
      <c r="BJ203" s="18" t="s">
        <v>84</v>
      </c>
      <c r="BK203" s="240">
        <f>ROUND(I203*H203,2)</f>
        <v>0</v>
      </c>
      <c r="BL203" s="18" t="s">
        <v>189</v>
      </c>
      <c r="BM203" s="239" t="s">
        <v>1864</v>
      </c>
    </row>
    <row r="204" spans="1:65" s="2" customFormat="1" ht="24.15" customHeight="1">
      <c r="A204" s="39"/>
      <c r="B204" s="40"/>
      <c r="C204" s="228" t="s">
        <v>1455</v>
      </c>
      <c r="D204" s="228" t="s">
        <v>171</v>
      </c>
      <c r="E204" s="229" t="s">
        <v>5361</v>
      </c>
      <c r="F204" s="230" t="s">
        <v>5362</v>
      </c>
      <c r="G204" s="231" t="s">
        <v>1933</v>
      </c>
      <c r="H204" s="232">
        <v>1</v>
      </c>
      <c r="I204" s="233"/>
      <c r="J204" s="234">
        <f>ROUND(I204*H204,2)</f>
        <v>0</v>
      </c>
      <c r="K204" s="230" t="s">
        <v>5038</v>
      </c>
      <c r="L204" s="45"/>
      <c r="M204" s="235" t="s">
        <v>1</v>
      </c>
      <c r="N204" s="236" t="s">
        <v>42</v>
      </c>
      <c r="O204" s="92"/>
      <c r="P204" s="237">
        <f>O204*H204</f>
        <v>0</v>
      </c>
      <c r="Q204" s="237">
        <v>0</v>
      </c>
      <c r="R204" s="237">
        <f>Q204*H204</f>
        <v>0</v>
      </c>
      <c r="S204" s="237">
        <v>0</v>
      </c>
      <c r="T204" s="23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9" t="s">
        <v>189</v>
      </c>
      <c r="AT204" s="239" t="s">
        <v>171</v>
      </c>
      <c r="AU204" s="239" t="s">
        <v>84</v>
      </c>
      <c r="AY204" s="18" t="s">
        <v>168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8" t="s">
        <v>84</v>
      </c>
      <c r="BK204" s="240">
        <f>ROUND(I204*H204,2)</f>
        <v>0</v>
      </c>
      <c r="BL204" s="18" t="s">
        <v>189</v>
      </c>
      <c r="BM204" s="239" t="s">
        <v>1874</v>
      </c>
    </row>
    <row r="205" spans="1:65" s="2" customFormat="1" ht="24.15" customHeight="1">
      <c r="A205" s="39"/>
      <c r="B205" s="40"/>
      <c r="C205" s="228" t="s">
        <v>1460</v>
      </c>
      <c r="D205" s="228" t="s">
        <v>171</v>
      </c>
      <c r="E205" s="229" t="s">
        <v>5367</v>
      </c>
      <c r="F205" s="230" t="s">
        <v>5368</v>
      </c>
      <c r="G205" s="231" t="s">
        <v>203</v>
      </c>
      <c r="H205" s="232">
        <v>0.5</v>
      </c>
      <c r="I205" s="233"/>
      <c r="J205" s="234">
        <f>ROUND(I205*H205,2)</f>
        <v>0</v>
      </c>
      <c r="K205" s="230" t="s">
        <v>5038</v>
      </c>
      <c r="L205" s="45"/>
      <c r="M205" s="235" t="s">
        <v>1</v>
      </c>
      <c r="N205" s="236" t="s">
        <v>42</v>
      </c>
      <c r="O205" s="92"/>
      <c r="P205" s="237">
        <f>O205*H205</f>
        <v>0</v>
      </c>
      <c r="Q205" s="237">
        <v>0</v>
      </c>
      <c r="R205" s="237">
        <f>Q205*H205</f>
        <v>0</v>
      </c>
      <c r="S205" s="237">
        <v>0</v>
      </c>
      <c r="T205" s="238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9" t="s">
        <v>189</v>
      </c>
      <c r="AT205" s="239" t="s">
        <v>171</v>
      </c>
      <c r="AU205" s="239" t="s">
        <v>84</v>
      </c>
      <c r="AY205" s="18" t="s">
        <v>168</v>
      </c>
      <c r="BE205" s="240">
        <f>IF(N205="základní",J205,0)</f>
        <v>0</v>
      </c>
      <c r="BF205" s="240">
        <f>IF(N205="snížená",J205,0)</f>
        <v>0</v>
      </c>
      <c r="BG205" s="240">
        <f>IF(N205="zákl. přenesená",J205,0)</f>
        <v>0</v>
      </c>
      <c r="BH205" s="240">
        <f>IF(N205="sníž. přenesená",J205,0)</f>
        <v>0</v>
      </c>
      <c r="BI205" s="240">
        <f>IF(N205="nulová",J205,0)</f>
        <v>0</v>
      </c>
      <c r="BJ205" s="18" t="s">
        <v>84</v>
      </c>
      <c r="BK205" s="240">
        <f>ROUND(I205*H205,2)</f>
        <v>0</v>
      </c>
      <c r="BL205" s="18" t="s">
        <v>189</v>
      </c>
      <c r="BM205" s="239" t="s">
        <v>1882</v>
      </c>
    </row>
    <row r="206" spans="1:65" s="2" customFormat="1" ht="16.5" customHeight="1">
      <c r="A206" s="39"/>
      <c r="B206" s="40"/>
      <c r="C206" s="228" t="s">
        <v>1465</v>
      </c>
      <c r="D206" s="228" t="s">
        <v>171</v>
      </c>
      <c r="E206" s="229" t="s">
        <v>5526</v>
      </c>
      <c r="F206" s="230" t="s">
        <v>5376</v>
      </c>
      <c r="G206" s="231" t="s">
        <v>1933</v>
      </c>
      <c r="H206" s="232">
        <v>1</v>
      </c>
      <c r="I206" s="233"/>
      <c r="J206" s="234">
        <f>ROUND(I206*H206,2)</f>
        <v>0</v>
      </c>
      <c r="K206" s="230" t="s">
        <v>5038</v>
      </c>
      <c r="L206" s="45"/>
      <c r="M206" s="235" t="s">
        <v>1</v>
      </c>
      <c r="N206" s="236" t="s">
        <v>42</v>
      </c>
      <c r="O206" s="92"/>
      <c r="P206" s="237">
        <f>O206*H206</f>
        <v>0</v>
      </c>
      <c r="Q206" s="237">
        <v>0</v>
      </c>
      <c r="R206" s="237">
        <f>Q206*H206</f>
        <v>0</v>
      </c>
      <c r="S206" s="237">
        <v>0</v>
      </c>
      <c r="T206" s="23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9" t="s">
        <v>189</v>
      </c>
      <c r="AT206" s="239" t="s">
        <v>171</v>
      </c>
      <c r="AU206" s="239" t="s">
        <v>84</v>
      </c>
      <c r="AY206" s="18" t="s">
        <v>168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8" t="s">
        <v>84</v>
      </c>
      <c r="BK206" s="240">
        <f>ROUND(I206*H206,2)</f>
        <v>0</v>
      </c>
      <c r="BL206" s="18" t="s">
        <v>189</v>
      </c>
      <c r="BM206" s="239" t="s">
        <v>1892</v>
      </c>
    </row>
    <row r="207" spans="1:63" s="12" customFormat="1" ht="25.9" customHeight="1">
      <c r="A207" s="12"/>
      <c r="B207" s="212"/>
      <c r="C207" s="213"/>
      <c r="D207" s="214" t="s">
        <v>76</v>
      </c>
      <c r="E207" s="215" t="s">
        <v>4551</v>
      </c>
      <c r="F207" s="215" t="s">
        <v>5377</v>
      </c>
      <c r="G207" s="213"/>
      <c r="H207" s="213"/>
      <c r="I207" s="216"/>
      <c r="J207" s="217">
        <f>BK207</f>
        <v>0</v>
      </c>
      <c r="K207" s="213"/>
      <c r="L207" s="218"/>
      <c r="M207" s="219"/>
      <c r="N207" s="220"/>
      <c r="O207" s="220"/>
      <c r="P207" s="221">
        <f>SUM(P208:P213)</f>
        <v>0</v>
      </c>
      <c r="Q207" s="220"/>
      <c r="R207" s="221">
        <f>SUM(R208:R213)</f>
        <v>0</v>
      </c>
      <c r="S207" s="220"/>
      <c r="T207" s="222">
        <f>SUM(T208:T213)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3" t="s">
        <v>84</v>
      </c>
      <c r="AT207" s="224" t="s">
        <v>76</v>
      </c>
      <c r="AU207" s="224" t="s">
        <v>77</v>
      </c>
      <c r="AY207" s="223" t="s">
        <v>168</v>
      </c>
      <c r="BK207" s="225">
        <f>SUM(BK208:BK213)</f>
        <v>0</v>
      </c>
    </row>
    <row r="208" spans="1:65" s="2" customFormat="1" ht="24.15" customHeight="1">
      <c r="A208" s="39"/>
      <c r="B208" s="40"/>
      <c r="C208" s="228" t="s">
        <v>1486</v>
      </c>
      <c r="D208" s="228" t="s">
        <v>171</v>
      </c>
      <c r="E208" s="229" t="s">
        <v>5378</v>
      </c>
      <c r="F208" s="230" t="s">
        <v>5379</v>
      </c>
      <c r="G208" s="231" t="s">
        <v>1933</v>
      </c>
      <c r="H208" s="232">
        <v>30</v>
      </c>
      <c r="I208" s="233"/>
      <c r="J208" s="234">
        <f>ROUND(I208*H208,2)</f>
        <v>0</v>
      </c>
      <c r="K208" s="230" t="s">
        <v>5038</v>
      </c>
      <c r="L208" s="45"/>
      <c r="M208" s="235" t="s">
        <v>1</v>
      </c>
      <c r="N208" s="236" t="s">
        <v>42</v>
      </c>
      <c r="O208" s="92"/>
      <c r="P208" s="237">
        <f>O208*H208</f>
        <v>0</v>
      </c>
      <c r="Q208" s="237">
        <v>0</v>
      </c>
      <c r="R208" s="237">
        <f>Q208*H208</f>
        <v>0</v>
      </c>
      <c r="S208" s="237">
        <v>0</v>
      </c>
      <c r="T208" s="23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9" t="s">
        <v>189</v>
      </c>
      <c r="AT208" s="239" t="s">
        <v>171</v>
      </c>
      <c r="AU208" s="239" t="s">
        <v>84</v>
      </c>
      <c r="AY208" s="18" t="s">
        <v>168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8" t="s">
        <v>84</v>
      </c>
      <c r="BK208" s="240">
        <f>ROUND(I208*H208,2)</f>
        <v>0</v>
      </c>
      <c r="BL208" s="18" t="s">
        <v>189</v>
      </c>
      <c r="BM208" s="239" t="s">
        <v>1904</v>
      </c>
    </row>
    <row r="209" spans="1:65" s="2" customFormat="1" ht="24.15" customHeight="1">
      <c r="A209" s="39"/>
      <c r="B209" s="40"/>
      <c r="C209" s="228" t="s">
        <v>1502</v>
      </c>
      <c r="D209" s="228" t="s">
        <v>171</v>
      </c>
      <c r="E209" s="229" t="s">
        <v>5380</v>
      </c>
      <c r="F209" s="230" t="s">
        <v>5381</v>
      </c>
      <c r="G209" s="231" t="s">
        <v>1933</v>
      </c>
      <c r="H209" s="232">
        <v>5</v>
      </c>
      <c r="I209" s="233"/>
      <c r="J209" s="234">
        <f>ROUND(I209*H209,2)</f>
        <v>0</v>
      </c>
      <c r="K209" s="230" t="s">
        <v>5038</v>
      </c>
      <c r="L209" s="45"/>
      <c r="M209" s="235" t="s">
        <v>1</v>
      </c>
      <c r="N209" s="236" t="s">
        <v>42</v>
      </c>
      <c r="O209" s="92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189</v>
      </c>
      <c r="AT209" s="239" t="s">
        <v>171</v>
      </c>
      <c r="AU209" s="239" t="s">
        <v>84</v>
      </c>
      <c r="AY209" s="18" t="s">
        <v>168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84</v>
      </c>
      <c r="BK209" s="240">
        <f>ROUND(I209*H209,2)</f>
        <v>0</v>
      </c>
      <c r="BL209" s="18" t="s">
        <v>189</v>
      </c>
      <c r="BM209" s="239" t="s">
        <v>1918</v>
      </c>
    </row>
    <row r="210" spans="1:65" s="2" customFormat="1" ht="24.15" customHeight="1">
      <c r="A210" s="39"/>
      <c r="B210" s="40"/>
      <c r="C210" s="228" t="s">
        <v>1506</v>
      </c>
      <c r="D210" s="228" t="s">
        <v>171</v>
      </c>
      <c r="E210" s="229" t="s">
        <v>5382</v>
      </c>
      <c r="F210" s="230" t="s">
        <v>5383</v>
      </c>
      <c r="G210" s="231" t="s">
        <v>1933</v>
      </c>
      <c r="H210" s="232">
        <v>90</v>
      </c>
      <c r="I210" s="233"/>
      <c r="J210" s="234">
        <f>ROUND(I210*H210,2)</f>
        <v>0</v>
      </c>
      <c r="K210" s="230" t="s">
        <v>5038</v>
      </c>
      <c r="L210" s="45"/>
      <c r="M210" s="235" t="s">
        <v>1</v>
      </c>
      <c r="N210" s="236" t="s">
        <v>42</v>
      </c>
      <c r="O210" s="92"/>
      <c r="P210" s="237">
        <f>O210*H210</f>
        <v>0</v>
      </c>
      <c r="Q210" s="237">
        <v>0</v>
      </c>
      <c r="R210" s="237">
        <f>Q210*H210</f>
        <v>0</v>
      </c>
      <c r="S210" s="237">
        <v>0</v>
      </c>
      <c r="T210" s="238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9" t="s">
        <v>189</v>
      </c>
      <c r="AT210" s="239" t="s">
        <v>171</v>
      </c>
      <c r="AU210" s="239" t="s">
        <v>84</v>
      </c>
      <c r="AY210" s="18" t="s">
        <v>168</v>
      </c>
      <c r="BE210" s="240">
        <f>IF(N210="základní",J210,0)</f>
        <v>0</v>
      </c>
      <c r="BF210" s="240">
        <f>IF(N210="snížená",J210,0)</f>
        <v>0</v>
      </c>
      <c r="BG210" s="240">
        <f>IF(N210="zákl. přenesená",J210,0)</f>
        <v>0</v>
      </c>
      <c r="BH210" s="240">
        <f>IF(N210="sníž. přenesená",J210,0)</f>
        <v>0</v>
      </c>
      <c r="BI210" s="240">
        <f>IF(N210="nulová",J210,0)</f>
        <v>0</v>
      </c>
      <c r="BJ210" s="18" t="s">
        <v>84</v>
      </c>
      <c r="BK210" s="240">
        <f>ROUND(I210*H210,2)</f>
        <v>0</v>
      </c>
      <c r="BL210" s="18" t="s">
        <v>189</v>
      </c>
      <c r="BM210" s="239" t="s">
        <v>1926</v>
      </c>
    </row>
    <row r="211" spans="1:65" s="2" customFormat="1" ht="33" customHeight="1">
      <c r="A211" s="39"/>
      <c r="B211" s="40"/>
      <c r="C211" s="228" t="s">
        <v>1510</v>
      </c>
      <c r="D211" s="228" t="s">
        <v>171</v>
      </c>
      <c r="E211" s="229" t="s">
        <v>5384</v>
      </c>
      <c r="F211" s="230" t="s">
        <v>5385</v>
      </c>
      <c r="G211" s="231" t="s">
        <v>416</v>
      </c>
      <c r="H211" s="232">
        <v>100</v>
      </c>
      <c r="I211" s="233"/>
      <c r="J211" s="234">
        <f>ROUND(I211*H211,2)</f>
        <v>0</v>
      </c>
      <c r="K211" s="230" t="s">
        <v>5038</v>
      </c>
      <c r="L211" s="45"/>
      <c r="M211" s="235" t="s">
        <v>1</v>
      </c>
      <c r="N211" s="236" t="s">
        <v>42</v>
      </c>
      <c r="O211" s="92"/>
      <c r="P211" s="237">
        <f>O211*H211</f>
        <v>0</v>
      </c>
      <c r="Q211" s="237">
        <v>0</v>
      </c>
      <c r="R211" s="237">
        <f>Q211*H211</f>
        <v>0</v>
      </c>
      <c r="S211" s="237">
        <v>0</v>
      </c>
      <c r="T211" s="23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9" t="s">
        <v>189</v>
      </c>
      <c r="AT211" s="239" t="s">
        <v>171</v>
      </c>
      <c r="AU211" s="239" t="s">
        <v>84</v>
      </c>
      <c r="AY211" s="18" t="s">
        <v>168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8" t="s">
        <v>84</v>
      </c>
      <c r="BK211" s="240">
        <f>ROUND(I211*H211,2)</f>
        <v>0</v>
      </c>
      <c r="BL211" s="18" t="s">
        <v>189</v>
      </c>
      <c r="BM211" s="239" t="s">
        <v>1935</v>
      </c>
    </row>
    <row r="212" spans="1:65" s="2" customFormat="1" ht="33" customHeight="1">
      <c r="A212" s="39"/>
      <c r="B212" s="40"/>
      <c r="C212" s="228" t="s">
        <v>1514</v>
      </c>
      <c r="D212" s="228" t="s">
        <v>171</v>
      </c>
      <c r="E212" s="229" t="s">
        <v>5386</v>
      </c>
      <c r="F212" s="230" t="s">
        <v>5387</v>
      </c>
      <c r="G212" s="231" t="s">
        <v>416</v>
      </c>
      <c r="H212" s="232">
        <v>400</v>
      </c>
      <c r="I212" s="233"/>
      <c r="J212" s="234">
        <f>ROUND(I212*H212,2)</f>
        <v>0</v>
      </c>
      <c r="K212" s="230" t="s">
        <v>5038</v>
      </c>
      <c r="L212" s="45"/>
      <c r="M212" s="235" t="s">
        <v>1</v>
      </c>
      <c r="N212" s="236" t="s">
        <v>42</v>
      </c>
      <c r="O212" s="92"/>
      <c r="P212" s="237">
        <f>O212*H212</f>
        <v>0</v>
      </c>
      <c r="Q212" s="237">
        <v>0</v>
      </c>
      <c r="R212" s="237">
        <f>Q212*H212</f>
        <v>0</v>
      </c>
      <c r="S212" s="237">
        <v>0</v>
      </c>
      <c r="T212" s="238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9" t="s">
        <v>189</v>
      </c>
      <c r="AT212" s="239" t="s">
        <v>171</v>
      </c>
      <c r="AU212" s="239" t="s">
        <v>84</v>
      </c>
      <c r="AY212" s="18" t="s">
        <v>168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8" t="s">
        <v>84</v>
      </c>
      <c r="BK212" s="240">
        <f>ROUND(I212*H212,2)</f>
        <v>0</v>
      </c>
      <c r="BL212" s="18" t="s">
        <v>189</v>
      </c>
      <c r="BM212" s="239" t="s">
        <v>1945</v>
      </c>
    </row>
    <row r="213" spans="1:65" s="2" customFormat="1" ht="33" customHeight="1">
      <c r="A213" s="39"/>
      <c r="B213" s="40"/>
      <c r="C213" s="228" t="s">
        <v>1525</v>
      </c>
      <c r="D213" s="228" t="s">
        <v>171</v>
      </c>
      <c r="E213" s="229" t="s">
        <v>5527</v>
      </c>
      <c r="F213" s="230" t="s">
        <v>5528</v>
      </c>
      <c r="G213" s="231" t="s">
        <v>416</v>
      </c>
      <c r="H213" s="232">
        <v>30</v>
      </c>
      <c r="I213" s="233"/>
      <c r="J213" s="234">
        <f>ROUND(I213*H213,2)</f>
        <v>0</v>
      </c>
      <c r="K213" s="230" t="s">
        <v>5038</v>
      </c>
      <c r="L213" s="45"/>
      <c r="M213" s="309" t="s">
        <v>1</v>
      </c>
      <c r="N213" s="310" t="s">
        <v>42</v>
      </c>
      <c r="O213" s="248"/>
      <c r="P213" s="311">
        <f>O213*H213</f>
        <v>0</v>
      </c>
      <c r="Q213" s="311">
        <v>0</v>
      </c>
      <c r="R213" s="311">
        <f>Q213*H213</f>
        <v>0</v>
      </c>
      <c r="S213" s="311">
        <v>0</v>
      </c>
      <c r="T213" s="312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9" t="s">
        <v>189</v>
      </c>
      <c r="AT213" s="239" t="s">
        <v>171</v>
      </c>
      <c r="AU213" s="239" t="s">
        <v>84</v>
      </c>
      <c r="AY213" s="18" t="s">
        <v>168</v>
      </c>
      <c r="BE213" s="240">
        <f>IF(N213="základní",J213,0)</f>
        <v>0</v>
      </c>
      <c r="BF213" s="240">
        <f>IF(N213="snížená",J213,0)</f>
        <v>0</v>
      </c>
      <c r="BG213" s="240">
        <f>IF(N213="zákl. přenesená",J213,0)</f>
        <v>0</v>
      </c>
      <c r="BH213" s="240">
        <f>IF(N213="sníž. přenesená",J213,0)</f>
        <v>0</v>
      </c>
      <c r="BI213" s="240">
        <f>IF(N213="nulová",J213,0)</f>
        <v>0</v>
      </c>
      <c r="BJ213" s="18" t="s">
        <v>84</v>
      </c>
      <c r="BK213" s="240">
        <f>ROUND(I213*H213,2)</f>
        <v>0</v>
      </c>
      <c r="BL213" s="18" t="s">
        <v>189</v>
      </c>
      <c r="BM213" s="239" t="s">
        <v>1955</v>
      </c>
    </row>
    <row r="214" spans="1:31" s="2" customFormat="1" ht="6.95" customHeight="1">
      <c r="A214" s="39"/>
      <c r="B214" s="67"/>
      <c r="C214" s="68"/>
      <c r="D214" s="68"/>
      <c r="E214" s="68"/>
      <c r="F214" s="68"/>
      <c r="G214" s="68"/>
      <c r="H214" s="68"/>
      <c r="I214" s="68"/>
      <c r="J214" s="68"/>
      <c r="K214" s="68"/>
      <c r="L214" s="45"/>
      <c r="M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</row>
  </sheetData>
  <sheetProtection password="CC35" sheet="1" objects="1" scenarios="1" formatColumns="0" formatRows="0" autoFilter="0"/>
  <autoFilter ref="C128:K21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16.5" customHeight="1">
      <c r="B7" s="21"/>
      <c r="E7" s="153" t="str">
        <f>'Rekapitulace stavby'!K6</f>
        <v>Centrum odborného vzdělávání Volanovská, Trutnov</v>
      </c>
      <c r="F7" s="152"/>
      <c r="G7" s="152"/>
      <c r="H7" s="152"/>
      <c r="L7" s="21"/>
    </row>
    <row r="8" spans="2:12" s="1" customFormat="1" ht="12" customHeight="1">
      <c r="B8" s="21"/>
      <c r="D8" s="152" t="s">
        <v>139</v>
      </c>
      <c r="L8" s="21"/>
    </row>
    <row r="9" spans="1:31" s="2" customFormat="1" ht="16.5" customHeight="1">
      <c r="A9" s="39"/>
      <c r="B9" s="45"/>
      <c r="C9" s="39"/>
      <c r="D9" s="39"/>
      <c r="E9" s="153" t="s">
        <v>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5529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3652</v>
      </c>
      <c r="G14" s="39"/>
      <c r="H14" s="39"/>
      <c r="I14" s="152" t="s">
        <v>22</v>
      </c>
      <c r="J14" s="155" t="str">
        <f>'Rekapitulace stavby'!AN8</f>
        <v>23. 3. 2022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ATIP a.s. Trutnov</v>
      </c>
      <c r="F23" s="39"/>
      <c r="G23" s="39"/>
      <c r="H23" s="39"/>
      <c r="I23" s="152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Ing. Lenka Kasperová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ROUND(J127,2)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ROUND((SUM(BE127:BE181)),2)</f>
        <v>0</v>
      </c>
      <c r="G35" s="39"/>
      <c r="H35" s="39"/>
      <c r="I35" s="166">
        <v>0.21</v>
      </c>
      <c r="J35" s="165">
        <f>ROUND(((SUM(BE127:BE181))*I35),2)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ROUND((SUM(BF127:BF181)),2)</f>
        <v>0</v>
      </c>
      <c r="G36" s="39"/>
      <c r="H36" s="39"/>
      <c r="I36" s="166">
        <v>0.15</v>
      </c>
      <c r="J36" s="165">
        <f>ROUND(((SUM(BF127:BF181))*I36),2)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ROUND((SUM(BG127:BG181)),2)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ROUND((SUM(BH127:BH181)),2)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ROUND((SUM(BI127:BI181)),2)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01-009 - Měření a regulace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23. 3. 2022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Královehradecký kraj, Hrade Králové</v>
      </c>
      <c r="G93" s="41"/>
      <c r="H93" s="41"/>
      <c r="I93" s="33" t="s">
        <v>30</v>
      </c>
      <c r="J93" s="37" t="str">
        <f>E23</f>
        <v>ATIP a.s. Trutnov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Lenka Kasperová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144</v>
      </c>
      <c r="D96" s="187"/>
      <c r="E96" s="187"/>
      <c r="F96" s="187"/>
      <c r="G96" s="187"/>
      <c r="H96" s="187"/>
      <c r="I96" s="187"/>
      <c r="J96" s="188" t="s">
        <v>145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146</v>
      </c>
      <c r="D98" s="41"/>
      <c r="E98" s="41"/>
      <c r="F98" s="41"/>
      <c r="G98" s="41"/>
      <c r="H98" s="41"/>
      <c r="I98" s="41"/>
      <c r="J98" s="111">
        <f>J127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147</v>
      </c>
    </row>
    <row r="99" spans="1:31" s="9" customFormat="1" ht="24.95" customHeight="1">
      <c r="A99" s="9"/>
      <c r="B99" s="190"/>
      <c r="C99" s="191"/>
      <c r="D99" s="192" t="s">
        <v>5530</v>
      </c>
      <c r="E99" s="193"/>
      <c r="F99" s="193"/>
      <c r="G99" s="193"/>
      <c r="H99" s="193"/>
      <c r="I99" s="193"/>
      <c r="J99" s="194">
        <f>J128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0"/>
      <c r="C100" s="191"/>
      <c r="D100" s="192" t="s">
        <v>5531</v>
      </c>
      <c r="E100" s="193"/>
      <c r="F100" s="193"/>
      <c r="G100" s="193"/>
      <c r="H100" s="193"/>
      <c r="I100" s="193"/>
      <c r="J100" s="194">
        <f>J130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0"/>
      <c r="C101" s="191"/>
      <c r="D101" s="192" t="s">
        <v>5532</v>
      </c>
      <c r="E101" s="193"/>
      <c r="F101" s="193"/>
      <c r="G101" s="193"/>
      <c r="H101" s="193"/>
      <c r="I101" s="193"/>
      <c r="J101" s="194">
        <f>J141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0"/>
      <c r="C102" s="191"/>
      <c r="D102" s="192" t="s">
        <v>5533</v>
      </c>
      <c r="E102" s="193"/>
      <c r="F102" s="193"/>
      <c r="G102" s="193"/>
      <c r="H102" s="193"/>
      <c r="I102" s="193"/>
      <c r="J102" s="194">
        <f>J151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0"/>
      <c r="C103" s="191"/>
      <c r="D103" s="192" t="s">
        <v>5534</v>
      </c>
      <c r="E103" s="193"/>
      <c r="F103" s="193"/>
      <c r="G103" s="193"/>
      <c r="H103" s="193"/>
      <c r="I103" s="193"/>
      <c r="J103" s="194">
        <f>J157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0"/>
      <c r="C104" s="191"/>
      <c r="D104" s="192" t="s">
        <v>5535</v>
      </c>
      <c r="E104" s="193"/>
      <c r="F104" s="193"/>
      <c r="G104" s="193"/>
      <c r="H104" s="193"/>
      <c r="I104" s="193"/>
      <c r="J104" s="194">
        <f>J160</f>
        <v>0</v>
      </c>
      <c r="K104" s="191"/>
      <c r="L104" s="19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0"/>
      <c r="C105" s="191"/>
      <c r="D105" s="192" t="s">
        <v>5536</v>
      </c>
      <c r="E105" s="193"/>
      <c r="F105" s="193"/>
      <c r="G105" s="193"/>
      <c r="H105" s="193"/>
      <c r="I105" s="193"/>
      <c r="J105" s="194">
        <f>J163</f>
        <v>0</v>
      </c>
      <c r="K105" s="191"/>
      <c r="L105" s="19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152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85" t="str">
        <f>E7</f>
        <v>Centrum odborného vzdělávání Volanovská, Trutnov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2:12" s="1" customFormat="1" ht="12" customHeight="1">
      <c r="B116" s="22"/>
      <c r="C116" s="33" t="s">
        <v>139</v>
      </c>
      <c r="D116" s="23"/>
      <c r="E116" s="23"/>
      <c r="F116" s="23"/>
      <c r="G116" s="23"/>
      <c r="H116" s="23"/>
      <c r="I116" s="23"/>
      <c r="J116" s="23"/>
      <c r="K116" s="23"/>
      <c r="L116" s="21"/>
    </row>
    <row r="117" spans="1:31" s="2" customFormat="1" ht="16.5" customHeight="1">
      <c r="A117" s="39"/>
      <c r="B117" s="40"/>
      <c r="C117" s="41"/>
      <c r="D117" s="41"/>
      <c r="E117" s="185" t="s">
        <v>140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141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E11</f>
        <v>01-009 - Měření a regulace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F14</f>
        <v xml:space="preserve"> </v>
      </c>
      <c r="G121" s="41"/>
      <c r="H121" s="41"/>
      <c r="I121" s="33" t="s">
        <v>22</v>
      </c>
      <c r="J121" s="80" t="str">
        <f>IF(J14="","",J14)</f>
        <v>23. 3. 2022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24</v>
      </c>
      <c r="D123" s="41"/>
      <c r="E123" s="41"/>
      <c r="F123" s="28" t="str">
        <f>E17</f>
        <v>Královehradecký kraj, Hrade Králové</v>
      </c>
      <c r="G123" s="41"/>
      <c r="H123" s="41"/>
      <c r="I123" s="33" t="s">
        <v>30</v>
      </c>
      <c r="J123" s="37" t="str">
        <f>E23</f>
        <v>ATIP a.s. Trutnov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28</v>
      </c>
      <c r="D124" s="41"/>
      <c r="E124" s="41"/>
      <c r="F124" s="28" t="str">
        <f>IF(E20="","",E20)</f>
        <v>Vyplň údaj</v>
      </c>
      <c r="G124" s="41"/>
      <c r="H124" s="41"/>
      <c r="I124" s="33" t="s">
        <v>33</v>
      </c>
      <c r="J124" s="37" t="str">
        <f>E26</f>
        <v>Ing. Lenka Kasperová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201"/>
      <c r="B126" s="202"/>
      <c r="C126" s="203" t="s">
        <v>153</v>
      </c>
      <c r="D126" s="204" t="s">
        <v>62</v>
      </c>
      <c r="E126" s="204" t="s">
        <v>58</v>
      </c>
      <c r="F126" s="204" t="s">
        <v>59</v>
      </c>
      <c r="G126" s="204" t="s">
        <v>154</v>
      </c>
      <c r="H126" s="204" t="s">
        <v>155</v>
      </c>
      <c r="I126" s="204" t="s">
        <v>156</v>
      </c>
      <c r="J126" s="204" t="s">
        <v>145</v>
      </c>
      <c r="K126" s="205" t="s">
        <v>157</v>
      </c>
      <c r="L126" s="206"/>
      <c r="M126" s="101" t="s">
        <v>1</v>
      </c>
      <c r="N126" s="102" t="s">
        <v>41</v>
      </c>
      <c r="O126" s="102" t="s">
        <v>158</v>
      </c>
      <c r="P126" s="102" t="s">
        <v>159</v>
      </c>
      <c r="Q126" s="102" t="s">
        <v>160</v>
      </c>
      <c r="R126" s="102" t="s">
        <v>161</v>
      </c>
      <c r="S126" s="102" t="s">
        <v>162</v>
      </c>
      <c r="T126" s="103" t="s">
        <v>163</v>
      </c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</row>
    <row r="127" spans="1:63" s="2" customFormat="1" ht="22.8" customHeight="1">
      <c r="A127" s="39"/>
      <c r="B127" s="40"/>
      <c r="C127" s="108" t="s">
        <v>164</v>
      </c>
      <c r="D127" s="41"/>
      <c r="E127" s="41"/>
      <c r="F127" s="41"/>
      <c r="G127" s="41"/>
      <c r="H127" s="41"/>
      <c r="I127" s="41"/>
      <c r="J127" s="207">
        <f>BK127</f>
        <v>0</v>
      </c>
      <c r="K127" s="41"/>
      <c r="L127" s="45"/>
      <c r="M127" s="104"/>
      <c r="N127" s="208"/>
      <c r="O127" s="105"/>
      <c r="P127" s="209">
        <f>P128+P130+P141+P151+P157+P160+P163</f>
        <v>0</v>
      </c>
      <c r="Q127" s="105"/>
      <c r="R127" s="209">
        <f>R128+R130+R141+R151+R157+R160+R163</f>
        <v>0</v>
      </c>
      <c r="S127" s="105"/>
      <c r="T127" s="210">
        <f>T128+T130+T141+T151+T157+T160+T163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76</v>
      </c>
      <c r="AU127" s="18" t="s">
        <v>147</v>
      </c>
      <c r="BK127" s="211">
        <f>BK128+BK130+BK141+BK151+BK157+BK160+BK163</f>
        <v>0</v>
      </c>
    </row>
    <row r="128" spans="1:63" s="12" customFormat="1" ht="25.9" customHeight="1">
      <c r="A128" s="12"/>
      <c r="B128" s="212"/>
      <c r="C128" s="213"/>
      <c r="D128" s="214" t="s">
        <v>76</v>
      </c>
      <c r="E128" s="215" t="s">
        <v>3657</v>
      </c>
      <c r="F128" s="215" t="s">
        <v>5537</v>
      </c>
      <c r="G128" s="213"/>
      <c r="H128" s="213"/>
      <c r="I128" s="216"/>
      <c r="J128" s="217">
        <f>BK128</f>
        <v>0</v>
      </c>
      <c r="K128" s="213"/>
      <c r="L128" s="218"/>
      <c r="M128" s="219"/>
      <c r="N128" s="220"/>
      <c r="O128" s="220"/>
      <c r="P128" s="221">
        <f>P129</f>
        <v>0</v>
      </c>
      <c r="Q128" s="220"/>
      <c r="R128" s="221">
        <f>R129</f>
        <v>0</v>
      </c>
      <c r="S128" s="220"/>
      <c r="T128" s="222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84</v>
      </c>
      <c r="AT128" s="224" t="s">
        <v>76</v>
      </c>
      <c r="AU128" s="224" t="s">
        <v>77</v>
      </c>
      <c r="AY128" s="223" t="s">
        <v>168</v>
      </c>
      <c r="BK128" s="225">
        <f>BK129</f>
        <v>0</v>
      </c>
    </row>
    <row r="129" spans="1:65" s="2" customFormat="1" ht="24.15" customHeight="1">
      <c r="A129" s="39"/>
      <c r="B129" s="40"/>
      <c r="C129" s="228" t="s">
        <v>84</v>
      </c>
      <c r="D129" s="228" t="s">
        <v>171</v>
      </c>
      <c r="E129" s="229" t="s">
        <v>5538</v>
      </c>
      <c r="F129" s="230" t="s">
        <v>5539</v>
      </c>
      <c r="G129" s="231" t="s">
        <v>174</v>
      </c>
      <c r="H129" s="232">
        <v>1</v>
      </c>
      <c r="I129" s="233"/>
      <c r="J129" s="234">
        <f>ROUND(I129*H129,2)</f>
        <v>0</v>
      </c>
      <c r="K129" s="230" t="s">
        <v>1</v>
      </c>
      <c r="L129" s="45"/>
      <c r="M129" s="235" t="s">
        <v>1</v>
      </c>
      <c r="N129" s="236" t="s">
        <v>42</v>
      </c>
      <c r="O129" s="92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9" t="s">
        <v>189</v>
      </c>
      <c r="AT129" s="239" t="s">
        <v>171</v>
      </c>
      <c r="AU129" s="239" t="s">
        <v>84</v>
      </c>
      <c r="AY129" s="18" t="s">
        <v>168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8" t="s">
        <v>84</v>
      </c>
      <c r="BK129" s="240">
        <f>ROUND(I129*H129,2)</f>
        <v>0</v>
      </c>
      <c r="BL129" s="18" t="s">
        <v>189</v>
      </c>
      <c r="BM129" s="239" t="s">
        <v>86</v>
      </c>
    </row>
    <row r="130" spans="1:63" s="12" customFormat="1" ht="25.9" customHeight="1">
      <c r="A130" s="12"/>
      <c r="B130" s="212"/>
      <c r="C130" s="213"/>
      <c r="D130" s="214" t="s">
        <v>76</v>
      </c>
      <c r="E130" s="215" t="s">
        <v>3741</v>
      </c>
      <c r="F130" s="215" t="s">
        <v>5540</v>
      </c>
      <c r="G130" s="213"/>
      <c r="H130" s="213"/>
      <c r="I130" s="216"/>
      <c r="J130" s="217">
        <f>BK130</f>
        <v>0</v>
      </c>
      <c r="K130" s="213"/>
      <c r="L130" s="218"/>
      <c r="M130" s="219"/>
      <c r="N130" s="220"/>
      <c r="O130" s="220"/>
      <c r="P130" s="221">
        <f>SUM(P131:P140)</f>
        <v>0</v>
      </c>
      <c r="Q130" s="220"/>
      <c r="R130" s="221">
        <f>SUM(R131:R140)</f>
        <v>0</v>
      </c>
      <c r="S130" s="220"/>
      <c r="T130" s="222">
        <f>SUM(T131:T140)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84</v>
      </c>
      <c r="AT130" s="224" t="s">
        <v>76</v>
      </c>
      <c r="AU130" s="224" t="s">
        <v>77</v>
      </c>
      <c r="AY130" s="223" t="s">
        <v>168</v>
      </c>
      <c r="BK130" s="225">
        <f>SUM(BK131:BK140)</f>
        <v>0</v>
      </c>
    </row>
    <row r="131" spans="1:65" s="2" customFormat="1" ht="24.15" customHeight="1">
      <c r="A131" s="39"/>
      <c r="B131" s="40"/>
      <c r="C131" s="228" t="s">
        <v>86</v>
      </c>
      <c r="D131" s="228" t="s">
        <v>171</v>
      </c>
      <c r="E131" s="229" t="s">
        <v>5541</v>
      </c>
      <c r="F131" s="230" t="s">
        <v>5542</v>
      </c>
      <c r="G131" s="231" t="s">
        <v>174</v>
      </c>
      <c r="H131" s="232">
        <v>1</v>
      </c>
      <c r="I131" s="233"/>
      <c r="J131" s="234">
        <f>ROUND(I131*H131,2)</f>
        <v>0</v>
      </c>
      <c r="K131" s="230" t="s">
        <v>1</v>
      </c>
      <c r="L131" s="45"/>
      <c r="M131" s="235" t="s">
        <v>1</v>
      </c>
      <c r="N131" s="236" t="s">
        <v>42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189</v>
      </c>
      <c r="AT131" s="239" t="s">
        <v>171</v>
      </c>
      <c r="AU131" s="239" t="s">
        <v>84</v>
      </c>
      <c r="AY131" s="18" t="s">
        <v>168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84</v>
      </c>
      <c r="BK131" s="240">
        <f>ROUND(I131*H131,2)</f>
        <v>0</v>
      </c>
      <c r="BL131" s="18" t="s">
        <v>189</v>
      </c>
      <c r="BM131" s="239" t="s">
        <v>189</v>
      </c>
    </row>
    <row r="132" spans="1:65" s="2" customFormat="1" ht="21.75" customHeight="1">
      <c r="A132" s="39"/>
      <c r="B132" s="40"/>
      <c r="C132" s="228" t="s">
        <v>106</v>
      </c>
      <c r="D132" s="228" t="s">
        <v>171</v>
      </c>
      <c r="E132" s="229" t="s">
        <v>5543</v>
      </c>
      <c r="F132" s="230" t="s">
        <v>5544</v>
      </c>
      <c r="G132" s="231" t="s">
        <v>1933</v>
      </c>
      <c r="H132" s="232">
        <v>1</v>
      </c>
      <c r="I132" s="233"/>
      <c r="J132" s="234">
        <f>ROUND(I132*H132,2)</f>
        <v>0</v>
      </c>
      <c r="K132" s="230" t="s">
        <v>1</v>
      </c>
      <c r="L132" s="45"/>
      <c r="M132" s="235" t="s">
        <v>1</v>
      </c>
      <c r="N132" s="236" t="s">
        <v>42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189</v>
      </c>
      <c r="AT132" s="239" t="s">
        <v>171</v>
      </c>
      <c r="AU132" s="239" t="s">
        <v>84</v>
      </c>
      <c r="AY132" s="18" t="s">
        <v>168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84</v>
      </c>
      <c r="BK132" s="240">
        <f>ROUND(I132*H132,2)</f>
        <v>0</v>
      </c>
      <c r="BL132" s="18" t="s">
        <v>189</v>
      </c>
      <c r="BM132" s="239" t="s">
        <v>314</v>
      </c>
    </row>
    <row r="133" spans="1:65" s="2" customFormat="1" ht="24.15" customHeight="1">
      <c r="A133" s="39"/>
      <c r="B133" s="40"/>
      <c r="C133" s="228" t="s">
        <v>189</v>
      </c>
      <c r="D133" s="228" t="s">
        <v>171</v>
      </c>
      <c r="E133" s="229" t="s">
        <v>5545</v>
      </c>
      <c r="F133" s="230" t="s">
        <v>5546</v>
      </c>
      <c r="G133" s="231" t="s">
        <v>1933</v>
      </c>
      <c r="H133" s="232">
        <v>1</v>
      </c>
      <c r="I133" s="233"/>
      <c r="J133" s="234">
        <f>ROUND(I133*H133,2)</f>
        <v>0</v>
      </c>
      <c r="K133" s="230" t="s">
        <v>1</v>
      </c>
      <c r="L133" s="45"/>
      <c r="M133" s="235" t="s">
        <v>1</v>
      </c>
      <c r="N133" s="236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189</v>
      </c>
      <c r="AT133" s="239" t="s">
        <v>171</v>
      </c>
      <c r="AU133" s="239" t="s">
        <v>84</v>
      </c>
      <c r="AY133" s="18" t="s">
        <v>168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189</v>
      </c>
      <c r="BM133" s="239" t="s">
        <v>326</v>
      </c>
    </row>
    <row r="134" spans="1:65" s="2" customFormat="1" ht="24.15" customHeight="1">
      <c r="A134" s="39"/>
      <c r="B134" s="40"/>
      <c r="C134" s="228" t="s">
        <v>167</v>
      </c>
      <c r="D134" s="228" t="s">
        <v>171</v>
      </c>
      <c r="E134" s="229" t="s">
        <v>5547</v>
      </c>
      <c r="F134" s="230" t="s">
        <v>5548</v>
      </c>
      <c r="G134" s="231" t="s">
        <v>1933</v>
      </c>
      <c r="H134" s="232">
        <v>2</v>
      </c>
      <c r="I134" s="233"/>
      <c r="J134" s="234">
        <f>ROUND(I134*H134,2)</f>
        <v>0</v>
      </c>
      <c r="K134" s="230" t="s">
        <v>1</v>
      </c>
      <c r="L134" s="45"/>
      <c r="M134" s="235" t="s">
        <v>1</v>
      </c>
      <c r="N134" s="236" t="s">
        <v>42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189</v>
      </c>
      <c r="AT134" s="239" t="s">
        <v>171</v>
      </c>
      <c r="AU134" s="239" t="s">
        <v>84</v>
      </c>
      <c r="AY134" s="18" t="s">
        <v>168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189</v>
      </c>
      <c r="BM134" s="239" t="s">
        <v>368</v>
      </c>
    </row>
    <row r="135" spans="1:65" s="2" customFormat="1" ht="24.15" customHeight="1">
      <c r="A135" s="39"/>
      <c r="B135" s="40"/>
      <c r="C135" s="228" t="s">
        <v>314</v>
      </c>
      <c r="D135" s="228" t="s">
        <v>171</v>
      </c>
      <c r="E135" s="229" t="s">
        <v>5549</v>
      </c>
      <c r="F135" s="230" t="s">
        <v>5550</v>
      </c>
      <c r="G135" s="231" t="s">
        <v>1933</v>
      </c>
      <c r="H135" s="232">
        <v>2</v>
      </c>
      <c r="I135" s="233"/>
      <c r="J135" s="234">
        <f>ROUND(I135*H135,2)</f>
        <v>0</v>
      </c>
      <c r="K135" s="230" t="s">
        <v>1</v>
      </c>
      <c r="L135" s="45"/>
      <c r="M135" s="235" t="s">
        <v>1</v>
      </c>
      <c r="N135" s="236" t="s">
        <v>42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189</v>
      </c>
      <c r="AT135" s="239" t="s">
        <v>171</v>
      </c>
      <c r="AU135" s="239" t="s">
        <v>84</v>
      </c>
      <c r="AY135" s="18" t="s">
        <v>168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189</v>
      </c>
      <c r="BM135" s="239" t="s">
        <v>400</v>
      </c>
    </row>
    <row r="136" spans="1:65" s="2" customFormat="1" ht="24.15" customHeight="1">
      <c r="A136" s="39"/>
      <c r="B136" s="40"/>
      <c r="C136" s="228" t="s">
        <v>321</v>
      </c>
      <c r="D136" s="228" t="s">
        <v>171</v>
      </c>
      <c r="E136" s="229" t="s">
        <v>5551</v>
      </c>
      <c r="F136" s="230" t="s">
        <v>5552</v>
      </c>
      <c r="G136" s="231" t="s">
        <v>1933</v>
      </c>
      <c r="H136" s="232">
        <v>3</v>
      </c>
      <c r="I136" s="233"/>
      <c r="J136" s="234">
        <f>ROUND(I136*H136,2)</f>
        <v>0</v>
      </c>
      <c r="K136" s="230" t="s">
        <v>1</v>
      </c>
      <c r="L136" s="45"/>
      <c r="M136" s="235" t="s">
        <v>1</v>
      </c>
      <c r="N136" s="236" t="s">
        <v>42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189</v>
      </c>
      <c r="AT136" s="239" t="s">
        <v>171</v>
      </c>
      <c r="AU136" s="239" t="s">
        <v>84</v>
      </c>
      <c r="AY136" s="18" t="s">
        <v>168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189</v>
      </c>
      <c r="BM136" s="239" t="s">
        <v>413</v>
      </c>
    </row>
    <row r="137" spans="1:65" s="2" customFormat="1" ht="24.15" customHeight="1">
      <c r="A137" s="39"/>
      <c r="B137" s="40"/>
      <c r="C137" s="228" t="s">
        <v>326</v>
      </c>
      <c r="D137" s="228" t="s">
        <v>171</v>
      </c>
      <c r="E137" s="229" t="s">
        <v>5553</v>
      </c>
      <c r="F137" s="230" t="s">
        <v>5554</v>
      </c>
      <c r="G137" s="231" t="s">
        <v>1933</v>
      </c>
      <c r="H137" s="232">
        <v>1</v>
      </c>
      <c r="I137" s="233"/>
      <c r="J137" s="234">
        <f>ROUND(I137*H137,2)</f>
        <v>0</v>
      </c>
      <c r="K137" s="230" t="s">
        <v>1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189</v>
      </c>
      <c r="AT137" s="239" t="s">
        <v>171</v>
      </c>
      <c r="AU137" s="239" t="s">
        <v>84</v>
      </c>
      <c r="AY137" s="18" t="s">
        <v>168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189</v>
      </c>
      <c r="BM137" s="239" t="s">
        <v>437</v>
      </c>
    </row>
    <row r="138" spans="1:65" s="2" customFormat="1" ht="24.15" customHeight="1">
      <c r="A138" s="39"/>
      <c r="B138" s="40"/>
      <c r="C138" s="228" t="s">
        <v>319</v>
      </c>
      <c r="D138" s="228" t="s">
        <v>171</v>
      </c>
      <c r="E138" s="229" t="s">
        <v>5555</v>
      </c>
      <c r="F138" s="230" t="s">
        <v>5556</v>
      </c>
      <c r="G138" s="231" t="s">
        <v>1933</v>
      </c>
      <c r="H138" s="232">
        <v>1</v>
      </c>
      <c r="I138" s="233"/>
      <c r="J138" s="234">
        <f>ROUND(I138*H138,2)</f>
        <v>0</v>
      </c>
      <c r="K138" s="230" t="s">
        <v>1</v>
      </c>
      <c r="L138" s="45"/>
      <c r="M138" s="235" t="s">
        <v>1</v>
      </c>
      <c r="N138" s="236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189</v>
      </c>
      <c r="AT138" s="239" t="s">
        <v>171</v>
      </c>
      <c r="AU138" s="239" t="s">
        <v>84</v>
      </c>
      <c r="AY138" s="18" t="s">
        <v>168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189</v>
      </c>
      <c r="BM138" s="239" t="s">
        <v>453</v>
      </c>
    </row>
    <row r="139" spans="1:65" s="2" customFormat="1" ht="24.15" customHeight="1">
      <c r="A139" s="39"/>
      <c r="B139" s="40"/>
      <c r="C139" s="228" t="s">
        <v>368</v>
      </c>
      <c r="D139" s="228" t="s">
        <v>171</v>
      </c>
      <c r="E139" s="229" t="s">
        <v>5557</v>
      </c>
      <c r="F139" s="230" t="s">
        <v>5558</v>
      </c>
      <c r="G139" s="231" t="s">
        <v>1933</v>
      </c>
      <c r="H139" s="232">
        <v>1</v>
      </c>
      <c r="I139" s="233"/>
      <c r="J139" s="234">
        <f>ROUND(I139*H139,2)</f>
        <v>0</v>
      </c>
      <c r="K139" s="230" t="s">
        <v>1</v>
      </c>
      <c r="L139" s="45"/>
      <c r="M139" s="235" t="s">
        <v>1</v>
      </c>
      <c r="N139" s="236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189</v>
      </c>
      <c r="AT139" s="239" t="s">
        <v>171</v>
      </c>
      <c r="AU139" s="239" t="s">
        <v>84</v>
      </c>
      <c r="AY139" s="18" t="s">
        <v>168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189</v>
      </c>
      <c r="BM139" s="239" t="s">
        <v>468</v>
      </c>
    </row>
    <row r="140" spans="1:65" s="2" customFormat="1" ht="21.75" customHeight="1">
      <c r="A140" s="39"/>
      <c r="B140" s="40"/>
      <c r="C140" s="228" t="s">
        <v>395</v>
      </c>
      <c r="D140" s="228" t="s">
        <v>171</v>
      </c>
      <c r="E140" s="229" t="s">
        <v>5559</v>
      </c>
      <c r="F140" s="230" t="s">
        <v>5560</v>
      </c>
      <c r="G140" s="231" t="s">
        <v>1933</v>
      </c>
      <c r="H140" s="232">
        <v>1</v>
      </c>
      <c r="I140" s="233"/>
      <c r="J140" s="234">
        <f>ROUND(I140*H140,2)</f>
        <v>0</v>
      </c>
      <c r="K140" s="230" t="s">
        <v>1</v>
      </c>
      <c r="L140" s="45"/>
      <c r="M140" s="235" t="s">
        <v>1</v>
      </c>
      <c r="N140" s="236" t="s">
        <v>42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189</v>
      </c>
      <c r="AT140" s="239" t="s">
        <v>171</v>
      </c>
      <c r="AU140" s="239" t="s">
        <v>84</v>
      </c>
      <c r="AY140" s="18" t="s">
        <v>168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84</v>
      </c>
      <c r="BK140" s="240">
        <f>ROUND(I140*H140,2)</f>
        <v>0</v>
      </c>
      <c r="BL140" s="18" t="s">
        <v>189</v>
      </c>
      <c r="BM140" s="239" t="s">
        <v>484</v>
      </c>
    </row>
    <row r="141" spans="1:63" s="12" customFormat="1" ht="25.9" customHeight="1">
      <c r="A141" s="12"/>
      <c r="B141" s="212"/>
      <c r="C141" s="213"/>
      <c r="D141" s="214" t="s">
        <v>76</v>
      </c>
      <c r="E141" s="215" t="s">
        <v>3757</v>
      </c>
      <c r="F141" s="215" t="s">
        <v>5561</v>
      </c>
      <c r="G141" s="213"/>
      <c r="H141" s="213"/>
      <c r="I141" s="216"/>
      <c r="J141" s="217">
        <f>BK141</f>
        <v>0</v>
      </c>
      <c r="K141" s="213"/>
      <c r="L141" s="218"/>
      <c r="M141" s="219"/>
      <c r="N141" s="220"/>
      <c r="O141" s="220"/>
      <c r="P141" s="221">
        <f>SUM(P142:P150)</f>
        <v>0</v>
      </c>
      <c r="Q141" s="220"/>
      <c r="R141" s="221">
        <f>SUM(R142:R150)</f>
        <v>0</v>
      </c>
      <c r="S141" s="220"/>
      <c r="T141" s="222">
        <f>SUM(T142:T150)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3" t="s">
        <v>84</v>
      </c>
      <c r="AT141" s="224" t="s">
        <v>76</v>
      </c>
      <c r="AU141" s="224" t="s">
        <v>77</v>
      </c>
      <c r="AY141" s="223" t="s">
        <v>168</v>
      </c>
      <c r="BK141" s="225">
        <f>SUM(BK142:BK150)</f>
        <v>0</v>
      </c>
    </row>
    <row r="142" spans="1:65" s="2" customFormat="1" ht="24.15" customHeight="1">
      <c r="A142" s="39"/>
      <c r="B142" s="40"/>
      <c r="C142" s="228" t="s">
        <v>400</v>
      </c>
      <c r="D142" s="228" t="s">
        <v>171</v>
      </c>
      <c r="E142" s="229" t="s">
        <v>5562</v>
      </c>
      <c r="F142" s="230" t="s">
        <v>5563</v>
      </c>
      <c r="G142" s="231" t="s">
        <v>1933</v>
      </c>
      <c r="H142" s="232">
        <v>4</v>
      </c>
      <c r="I142" s="233"/>
      <c r="J142" s="234">
        <f>ROUND(I142*H142,2)</f>
        <v>0</v>
      </c>
      <c r="K142" s="230" t="s">
        <v>1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189</v>
      </c>
      <c r="AT142" s="239" t="s">
        <v>171</v>
      </c>
      <c r="AU142" s="239" t="s">
        <v>84</v>
      </c>
      <c r="AY142" s="18" t="s">
        <v>168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189</v>
      </c>
      <c r="BM142" s="239" t="s">
        <v>495</v>
      </c>
    </row>
    <row r="143" spans="1:65" s="2" customFormat="1" ht="24.15" customHeight="1">
      <c r="A143" s="39"/>
      <c r="B143" s="40"/>
      <c r="C143" s="228" t="s">
        <v>407</v>
      </c>
      <c r="D143" s="228" t="s">
        <v>171</v>
      </c>
      <c r="E143" s="229" t="s">
        <v>5564</v>
      </c>
      <c r="F143" s="230" t="s">
        <v>5565</v>
      </c>
      <c r="G143" s="231" t="s">
        <v>1933</v>
      </c>
      <c r="H143" s="232">
        <v>2</v>
      </c>
      <c r="I143" s="233"/>
      <c r="J143" s="234">
        <f>ROUND(I143*H143,2)</f>
        <v>0</v>
      </c>
      <c r="K143" s="230" t="s">
        <v>1</v>
      </c>
      <c r="L143" s="45"/>
      <c r="M143" s="235" t="s">
        <v>1</v>
      </c>
      <c r="N143" s="236" t="s">
        <v>42</v>
      </c>
      <c r="O143" s="9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189</v>
      </c>
      <c r="AT143" s="239" t="s">
        <v>171</v>
      </c>
      <c r="AU143" s="239" t="s">
        <v>84</v>
      </c>
      <c r="AY143" s="18" t="s">
        <v>168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84</v>
      </c>
      <c r="BK143" s="240">
        <f>ROUND(I143*H143,2)</f>
        <v>0</v>
      </c>
      <c r="BL143" s="18" t="s">
        <v>189</v>
      </c>
      <c r="BM143" s="239" t="s">
        <v>512</v>
      </c>
    </row>
    <row r="144" spans="1:65" s="2" customFormat="1" ht="24.15" customHeight="1">
      <c r="A144" s="39"/>
      <c r="B144" s="40"/>
      <c r="C144" s="228" t="s">
        <v>413</v>
      </c>
      <c r="D144" s="228" t="s">
        <v>171</v>
      </c>
      <c r="E144" s="229" t="s">
        <v>5566</v>
      </c>
      <c r="F144" s="230" t="s">
        <v>5567</v>
      </c>
      <c r="G144" s="231" t="s">
        <v>1933</v>
      </c>
      <c r="H144" s="232">
        <v>2</v>
      </c>
      <c r="I144" s="233"/>
      <c r="J144" s="234">
        <f>ROUND(I144*H144,2)</f>
        <v>0</v>
      </c>
      <c r="K144" s="230" t="s">
        <v>1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189</v>
      </c>
      <c r="AT144" s="239" t="s">
        <v>171</v>
      </c>
      <c r="AU144" s="239" t="s">
        <v>84</v>
      </c>
      <c r="AY144" s="18" t="s">
        <v>168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189</v>
      </c>
      <c r="BM144" s="239" t="s">
        <v>534</v>
      </c>
    </row>
    <row r="145" spans="1:65" s="2" customFormat="1" ht="24.15" customHeight="1">
      <c r="A145" s="39"/>
      <c r="B145" s="40"/>
      <c r="C145" s="228" t="s">
        <v>8</v>
      </c>
      <c r="D145" s="228" t="s">
        <v>171</v>
      </c>
      <c r="E145" s="229" t="s">
        <v>5568</v>
      </c>
      <c r="F145" s="230" t="s">
        <v>5569</v>
      </c>
      <c r="G145" s="231" t="s">
        <v>1933</v>
      </c>
      <c r="H145" s="232">
        <v>2</v>
      </c>
      <c r="I145" s="233"/>
      <c r="J145" s="234">
        <f>ROUND(I145*H145,2)</f>
        <v>0</v>
      </c>
      <c r="K145" s="230" t="s">
        <v>1</v>
      </c>
      <c r="L145" s="45"/>
      <c r="M145" s="235" t="s">
        <v>1</v>
      </c>
      <c r="N145" s="236" t="s">
        <v>42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189</v>
      </c>
      <c r="AT145" s="239" t="s">
        <v>171</v>
      </c>
      <c r="AU145" s="239" t="s">
        <v>84</v>
      </c>
      <c r="AY145" s="18" t="s">
        <v>168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84</v>
      </c>
      <c r="BK145" s="240">
        <f>ROUND(I145*H145,2)</f>
        <v>0</v>
      </c>
      <c r="BL145" s="18" t="s">
        <v>189</v>
      </c>
      <c r="BM145" s="239" t="s">
        <v>567</v>
      </c>
    </row>
    <row r="146" spans="1:65" s="2" customFormat="1" ht="24.15" customHeight="1">
      <c r="A146" s="39"/>
      <c r="B146" s="40"/>
      <c r="C146" s="228" t="s">
        <v>437</v>
      </c>
      <c r="D146" s="228" t="s">
        <v>171</v>
      </c>
      <c r="E146" s="229" t="s">
        <v>5570</v>
      </c>
      <c r="F146" s="230" t="s">
        <v>5571</v>
      </c>
      <c r="G146" s="231" t="s">
        <v>1933</v>
      </c>
      <c r="H146" s="232">
        <v>1</v>
      </c>
      <c r="I146" s="233"/>
      <c r="J146" s="234">
        <f>ROUND(I146*H146,2)</f>
        <v>0</v>
      </c>
      <c r="K146" s="230" t="s">
        <v>1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189</v>
      </c>
      <c r="AT146" s="239" t="s">
        <v>171</v>
      </c>
      <c r="AU146" s="239" t="s">
        <v>84</v>
      </c>
      <c r="AY146" s="18" t="s">
        <v>168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189</v>
      </c>
      <c r="BM146" s="239" t="s">
        <v>352</v>
      </c>
    </row>
    <row r="147" spans="1:65" s="2" customFormat="1" ht="24.15" customHeight="1">
      <c r="A147" s="39"/>
      <c r="B147" s="40"/>
      <c r="C147" s="228" t="s">
        <v>448</v>
      </c>
      <c r="D147" s="228" t="s">
        <v>171</v>
      </c>
      <c r="E147" s="229" t="s">
        <v>5572</v>
      </c>
      <c r="F147" s="230" t="s">
        <v>5573</v>
      </c>
      <c r="G147" s="231" t="s">
        <v>1933</v>
      </c>
      <c r="H147" s="232">
        <v>2</v>
      </c>
      <c r="I147" s="233"/>
      <c r="J147" s="234">
        <f>ROUND(I147*H147,2)</f>
        <v>0</v>
      </c>
      <c r="K147" s="230" t="s">
        <v>1</v>
      </c>
      <c r="L147" s="45"/>
      <c r="M147" s="235" t="s">
        <v>1</v>
      </c>
      <c r="N147" s="236" t="s">
        <v>42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189</v>
      </c>
      <c r="AT147" s="239" t="s">
        <v>171</v>
      </c>
      <c r="AU147" s="239" t="s">
        <v>84</v>
      </c>
      <c r="AY147" s="18" t="s">
        <v>168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84</v>
      </c>
      <c r="BK147" s="240">
        <f>ROUND(I147*H147,2)</f>
        <v>0</v>
      </c>
      <c r="BL147" s="18" t="s">
        <v>189</v>
      </c>
      <c r="BM147" s="239" t="s">
        <v>643</v>
      </c>
    </row>
    <row r="148" spans="1:65" s="2" customFormat="1" ht="21.75" customHeight="1">
      <c r="A148" s="39"/>
      <c r="B148" s="40"/>
      <c r="C148" s="228" t="s">
        <v>453</v>
      </c>
      <c r="D148" s="228" t="s">
        <v>171</v>
      </c>
      <c r="E148" s="229" t="s">
        <v>5574</v>
      </c>
      <c r="F148" s="230" t="s">
        <v>5575</v>
      </c>
      <c r="G148" s="231" t="s">
        <v>1933</v>
      </c>
      <c r="H148" s="232">
        <v>1</v>
      </c>
      <c r="I148" s="233"/>
      <c r="J148" s="234">
        <f>ROUND(I148*H148,2)</f>
        <v>0</v>
      </c>
      <c r="K148" s="230" t="s">
        <v>1</v>
      </c>
      <c r="L148" s="45"/>
      <c r="M148" s="235" t="s">
        <v>1</v>
      </c>
      <c r="N148" s="236" t="s">
        <v>42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189</v>
      </c>
      <c r="AT148" s="239" t="s">
        <v>171</v>
      </c>
      <c r="AU148" s="239" t="s">
        <v>84</v>
      </c>
      <c r="AY148" s="18" t="s">
        <v>168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84</v>
      </c>
      <c r="BK148" s="240">
        <f>ROUND(I148*H148,2)</f>
        <v>0</v>
      </c>
      <c r="BL148" s="18" t="s">
        <v>189</v>
      </c>
      <c r="BM148" s="239" t="s">
        <v>654</v>
      </c>
    </row>
    <row r="149" spans="1:65" s="2" customFormat="1" ht="24.15" customHeight="1">
      <c r="A149" s="39"/>
      <c r="B149" s="40"/>
      <c r="C149" s="228" t="s">
        <v>462</v>
      </c>
      <c r="D149" s="228" t="s">
        <v>171</v>
      </c>
      <c r="E149" s="229" t="s">
        <v>5576</v>
      </c>
      <c r="F149" s="230" t="s">
        <v>5577</v>
      </c>
      <c r="G149" s="231" t="s">
        <v>1933</v>
      </c>
      <c r="H149" s="232">
        <v>4</v>
      </c>
      <c r="I149" s="233"/>
      <c r="J149" s="234">
        <f>ROUND(I149*H149,2)</f>
        <v>0</v>
      </c>
      <c r="K149" s="230" t="s">
        <v>1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189</v>
      </c>
      <c r="AT149" s="239" t="s">
        <v>171</v>
      </c>
      <c r="AU149" s="239" t="s">
        <v>84</v>
      </c>
      <c r="AY149" s="18" t="s">
        <v>168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189</v>
      </c>
      <c r="BM149" s="239" t="s">
        <v>662</v>
      </c>
    </row>
    <row r="150" spans="1:65" s="2" customFormat="1" ht="24.15" customHeight="1">
      <c r="A150" s="39"/>
      <c r="B150" s="40"/>
      <c r="C150" s="228" t="s">
        <v>468</v>
      </c>
      <c r="D150" s="228" t="s">
        <v>171</v>
      </c>
      <c r="E150" s="229" t="s">
        <v>5578</v>
      </c>
      <c r="F150" s="230" t="s">
        <v>5579</v>
      </c>
      <c r="G150" s="231" t="s">
        <v>1933</v>
      </c>
      <c r="H150" s="232">
        <v>1</v>
      </c>
      <c r="I150" s="233"/>
      <c r="J150" s="234">
        <f>ROUND(I150*H150,2)</f>
        <v>0</v>
      </c>
      <c r="K150" s="230" t="s">
        <v>1</v>
      </c>
      <c r="L150" s="45"/>
      <c r="M150" s="235" t="s">
        <v>1</v>
      </c>
      <c r="N150" s="236" t="s">
        <v>42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189</v>
      </c>
      <c r="AT150" s="239" t="s">
        <v>171</v>
      </c>
      <c r="AU150" s="239" t="s">
        <v>84</v>
      </c>
      <c r="AY150" s="18" t="s">
        <v>168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84</v>
      </c>
      <c r="BK150" s="240">
        <f>ROUND(I150*H150,2)</f>
        <v>0</v>
      </c>
      <c r="BL150" s="18" t="s">
        <v>189</v>
      </c>
      <c r="BM150" s="239" t="s">
        <v>675</v>
      </c>
    </row>
    <row r="151" spans="1:63" s="12" customFormat="1" ht="25.9" customHeight="1">
      <c r="A151" s="12"/>
      <c r="B151" s="212"/>
      <c r="C151" s="213"/>
      <c r="D151" s="214" t="s">
        <v>76</v>
      </c>
      <c r="E151" s="215" t="s">
        <v>3759</v>
      </c>
      <c r="F151" s="215" t="s">
        <v>5580</v>
      </c>
      <c r="G151" s="213"/>
      <c r="H151" s="213"/>
      <c r="I151" s="216"/>
      <c r="J151" s="217">
        <f>BK151</f>
        <v>0</v>
      </c>
      <c r="K151" s="213"/>
      <c r="L151" s="218"/>
      <c r="M151" s="219"/>
      <c r="N151" s="220"/>
      <c r="O151" s="220"/>
      <c r="P151" s="221">
        <f>SUM(P152:P156)</f>
        <v>0</v>
      </c>
      <c r="Q151" s="220"/>
      <c r="R151" s="221">
        <f>SUM(R152:R156)</f>
        <v>0</v>
      </c>
      <c r="S151" s="220"/>
      <c r="T151" s="222">
        <f>SUM(T152:T156)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3" t="s">
        <v>84</v>
      </c>
      <c r="AT151" s="224" t="s">
        <v>76</v>
      </c>
      <c r="AU151" s="224" t="s">
        <v>77</v>
      </c>
      <c r="AY151" s="223" t="s">
        <v>168</v>
      </c>
      <c r="BK151" s="225">
        <f>SUM(BK152:BK156)</f>
        <v>0</v>
      </c>
    </row>
    <row r="152" spans="1:65" s="2" customFormat="1" ht="16.5" customHeight="1">
      <c r="A152" s="39"/>
      <c r="B152" s="40"/>
      <c r="C152" s="228" t="s">
        <v>7</v>
      </c>
      <c r="D152" s="228" t="s">
        <v>171</v>
      </c>
      <c r="E152" s="229" t="s">
        <v>5581</v>
      </c>
      <c r="F152" s="230" t="s">
        <v>5582</v>
      </c>
      <c r="G152" s="231" t="s">
        <v>1933</v>
      </c>
      <c r="H152" s="232">
        <v>8</v>
      </c>
      <c r="I152" s="233"/>
      <c r="J152" s="234">
        <f>ROUND(I152*H152,2)</f>
        <v>0</v>
      </c>
      <c r="K152" s="230" t="s">
        <v>1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189</v>
      </c>
      <c r="AT152" s="239" t="s">
        <v>171</v>
      </c>
      <c r="AU152" s="239" t="s">
        <v>84</v>
      </c>
      <c r="AY152" s="18" t="s">
        <v>168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189</v>
      </c>
      <c r="BM152" s="239" t="s">
        <v>695</v>
      </c>
    </row>
    <row r="153" spans="1:65" s="2" customFormat="1" ht="16.5" customHeight="1">
      <c r="A153" s="39"/>
      <c r="B153" s="40"/>
      <c r="C153" s="228" t="s">
        <v>484</v>
      </c>
      <c r="D153" s="228" t="s">
        <v>171</v>
      </c>
      <c r="E153" s="229" t="s">
        <v>5583</v>
      </c>
      <c r="F153" s="230" t="s">
        <v>5584</v>
      </c>
      <c r="G153" s="231" t="s">
        <v>1933</v>
      </c>
      <c r="H153" s="232">
        <v>10</v>
      </c>
      <c r="I153" s="233"/>
      <c r="J153" s="234">
        <f>ROUND(I153*H153,2)</f>
        <v>0</v>
      </c>
      <c r="K153" s="230" t="s">
        <v>1</v>
      </c>
      <c r="L153" s="45"/>
      <c r="M153" s="235" t="s">
        <v>1</v>
      </c>
      <c r="N153" s="236" t="s">
        <v>42</v>
      </c>
      <c r="O153" s="92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189</v>
      </c>
      <c r="AT153" s="239" t="s">
        <v>171</v>
      </c>
      <c r="AU153" s="239" t="s">
        <v>84</v>
      </c>
      <c r="AY153" s="18" t="s">
        <v>168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84</v>
      </c>
      <c r="BK153" s="240">
        <f>ROUND(I153*H153,2)</f>
        <v>0</v>
      </c>
      <c r="BL153" s="18" t="s">
        <v>189</v>
      </c>
      <c r="BM153" s="239" t="s">
        <v>705</v>
      </c>
    </row>
    <row r="154" spans="1:65" s="2" customFormat="1" ht="16.5" customHeight="1">
      <c r="A154" s="39"/>
      <c r="B154" s="40"/>
      <c r="C154" s="228" t="s">
        <v>489</v>
      </c>
      <c r="D154" s="228" t="s">
        <v>171</v>
      </c>
      <c r="E154" s="229" t="s">
        <v>5585</v>
      </c>
      <c r="F154" s="230" t="s">
        <v>5586</v>
      </c>
      <c r="G154" s="231" t="s">
        <v>1933</v>
      </c>
      <c r="H154" s="232">
        <v>2</v>
      </c>
      <c r="I154" s="233"/>
      <c r="J154" s="234">
        <f>ROUND(I154*H154,2)</f>
        <v>0</v>
      </c>
      <c r="K154" s="230" t="s">
        <v>1</v>
      </c>
      <c r="L154" s="45"/>
      <c r="M154" s="235" t="s">
        <v>1</v>
      </c>
      <c r="N154" s="236" t="s">
        <v>42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189</v>
      </c>
      <c r="AT154" s="239" t="s">
        <v>171</v>
      </c>
      <c r="AU154" s="239" t="s">
        <v>84</v>
      </c>
      <c r="AY154" s="18" t="s">
        <v>168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84</v>
      </c>
      <c r="BK154" s="240">
        <f>ROUND(I154*H154,2)</f>
        <v>0</v>
      </c>
      <c r="BL154" s="18" t="s">
        <v>189</v>
      </c>
      <c r="BM154" s="239" t="s">
        <v>713</v>
      </c>
    </row>
    <row r="155" spans="1:65" s="2" customFormat="1" ht="16.5" customHeight="1">
      <c r="A155" s="39"/>
      <c r="B155" s="40"/>
      <c r="C155" s="228" t="s">
        <v>495</v>
      </c>
      <c r="D155" s="228" t="s">
        <v>171</v>
      </c>
      <c r="E155" s="229" t="s">
        <v>5587</v>
      </c>
      <c r="F155" s="230" t="s">
        <v>5588</v>
      </c>
      <c r="G155" s="231" t="s">
        <v>1933</v>
      </c>
      <c r="H155" s="232">
        <v>2</v>
      </c>
      <c r="I155" s="233"/>
      <c r="J155" s="234">
        <f>ROUND(I155*H155,2)</f>
        <v>0</v>
      </c>
      <c r="K155" s="230" t="s">
        <v>1</v>
      </c>
      <c r="L155" s="45"/>
      <c r="M155" s="235" t="s">
        <v>1</v>
      </c>
      <c r="N155" s="236" t="s">
        <v>42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189</v>
      </c>
      <c r="AT155" s="239" t="s">
        <v>171</v>
      </c>
      <c r="AU155" s="239" t="s">
        <v>84</v>
      </c>
      <c r="AY155" s="18" t="s">
        <v>168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84</v>
      </c>
      <c r="BK155" s="240">
        <f>ROUND(I155*H155,2)</f>
        <v>0</v>
      </c>
      <c r="BL155" s="18" t="s">
        <v>189</v>
      </c>
      <c r="BM155" s="239" t="s">
        <v>722</v>
      </c>
    </row>
    <row r="156" spans="1:65" s="2" customFormat="1" ht="16.5" customHeight="1">
      <c r="A156" s="39"/>
      <c r="B156" s="40"/>
      <c r="C156" s="228" t="s">
        <v>502</v>
      </c>
      <c r="D156" s="228" t="s">
        <v>171</v>
      </c>
      <c r="E156" s="229" t="s">
        <v>5589</v>
      </c>
      <c r="F156" s="230" t="s">
        <v>5590</v>
      </c>
      <c r="G156" s="231" t="s">
        <v>1933</v>
      </c>
      <c r="H156" s="232">
        <v>10</v>
      </c>
      <c r="I156" s="233"/>
      <c r="J156" s="234">
        <f>ROUND(I156*H156,2)</f>
        <v>0</v>
      </c>
      <c r="K156" s="230" t="s">
        <v>1</v>
      </c>
      <c r="L156" s="45"/>
      <c r="M156" s="235" t="s">
        <v>1</v>
      </c>
      <c r="N156" s="236" t="s">
        <v>42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189</v>
      </c>
      <c r="AT156" s="239" t="s">
        <v>171</v>
      </c>
      <c r="AU156" s="239" t="s">
        <v>84</v>
      </c>
      <c r="AY156" s="18" t="s">
        <v>168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84</v>
      </c>
      <c r="BK156" s="240">
        <f>ROUND(I156*H156,2)</f>
        <v>0</v>
      </c>
      <c r="BL156" s="18" t="s">
        <v>189</v>
      </c>
      <c r="BM156" s="239" t="s">
        <v>733</v>
      </c>
    </row>
    <row r="157" spans="1:63" s="12" customFormat="1" ht="25.9" customHeight="1">
      <c r="A157" s="12"/>
      <c r="B157" s="212"/>
      <c r="C157" s="213"/>
      <c r="D157" s="214" t="s">
        <v>76</v>
      </c>
      <c r="E157" s="215" t="s">
        <v>4459</v>
      </c>
      <c r="F157" s="215" t="s">
        <v>5591</v>
      </c>
      <c r="G157" s="213"/>
      <c r="H157" s="213"/>
      <c r="I157" s="216"/>
      <c r="J157" s="217">
        <f>BK157</f>
        <v>0</v>
      </c>
      <c r="K157" s="213"/>
      <c r="L157" s="218"/>
      <c r="M157" s="219"/>
      <c r="N157" s="220"/>
      <c r="O157" s="220"/>
      <c r="P157" s="221">
        <f>SUM(P158:P159)</f>
        <v>0</v>
      </c>
      <c r="Q157" s="220"/>
      <c r="R157" s="221">
        <f>SUM(R158:R159)</f>
        <v>0</v>
      </c>
      <c r="S157" s="220"/>
      <c r="T157" s="222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3" t="s">
        <v>84</v>
      </c>
      <c r="AT157" s="224" t="s">
        <v>76</v>
      </c>
      <c r="AU157" s="224" t="s">
        <v>77</v>
      </c>
      <c r="AY157" s="223" t="s">
        <v>168</v>
      </c>
      <c r="BK157" s="225">
        <f>SUM(BK158:BK159)</f>
        <v>0</v>
      </c>
    </row>
    <row r="158" spans="1:65" s="2" customFormat="1" ht="21.75" customHeight="1">
      <c r="A158" s="39"/>
      <c r="B158" s="40"/>
      <c r="C158" s="228" t="s">
        <v>512</v>
      </c>
      <c r="D158" s="228" t="s">
        <v>171</v>
      </c>
      <c r="E158" s="229" t="s">
        <v>5592</v>
      </c>
      <c r="F158" s="230" t="s">
        <v>5593</v>
      </c>
      <c r="G158" s="231" t="s">
        <v>1933</v>
      </c>
      <c r="H158" s="232">
        <v>48</v>
      </c>
      <c r="I158" s="233"/>
      <c r="J158" s="234">
        <f>ROUND(I158*H158,2)</f>
        <v>0</v>
      </c>
      <c r="K158" s="230" t="s">
        <v>1</v>
      </c>
      <c r="L158" s="45"/>
      <c r="M158" s="235" t="s">
        <v>1</v>
      </c>
      <c r="N158" s="236" t="s">
        <v>42</v>
      </c>
      <c r="O158" s="92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9" t="s">
        <v>189</v>
      </c>
      <c r="AT158" s="239" t="s">
        <v>171</v>
      </c>
      <c r="AU158" s="239" t="s">
        <v>84</v>
      </c>
      <c r="AY158" s="18" t="s">
        <v>168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8" t="s">
        <v>84</v>
      </c>
      <c r="BK158" s="240">
        <f>ROUND(I158*H158,2)</f>
        <v>0</v>
      </c>
      <c r="BL158" s="18" t="s">
        <v>189</v>
      </c>
      <c r="BM158" s="239" t="s">
        <v>747</v>
      </c>
    </row>
    <row r="159" spans="1:65" s="2" customFormat="1" ht="24.15" customHeight="1">
      <c r="A159" s="39"/>
      <c r="B159" s="40"/>
      <c r="C159" s="228" t="s">
        <v>522</v>
      </c>
      <c r="D159" s="228" t="s">
        <v>171</v>
      </c>
      <c r="E159" s="229" t="s">
        <v>5594</v>
      </c>
      <c r="F159" s="230" t="s">
        <v>5595</v>
      </c>
      <c r="G159" s="231" t="s">
        <v>1933</v>
      </c>
      <c r="H159" s="232">
        <v>62</v>
      </c>
      <c r="I159" s="233"/>
      <c r="J159" s="234">
        <f>ROUND(I159*H159,2)</f>
        <v>0</v>
      </c>
      <c r="K159" s="230" t="s">
        <v>1</v>
      </c>
      <c r="L159" s="45"/>
      <c r="M159" s="235" t="s">
        <v>1</v>
      </c>
      <c r="N159" s="236" t="s">
        <v>42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189</v>
      </c>
      <c r="AT159" s="239" t="s">
        <v>171</v>
      </c>
      <c r="AU159" s="239" t="s">
        <v>84</v>
      </c>
      <c r="AY159" s="18" t="s">
        <v>168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84</v>
      </c>
      <c r="BK159" s="240">
        <f>ROUND(I159*H159,2)</f>
        <v>0</v>
      </c>
      <c r="BL159" s="18" t="s">
        <v>189</v>
      </c>
      <c r="BM159" s="239" t="s">
        <v>766</v>
      </c>
    </row>
    <row r="160" spans="1:63" s="12" customFormat="1" ht="25.9" customHeight="1">
      <c r="A160" s="12"/>
      <c r="B160" s="212"/>
      <c r="C160" s="213"/>
      <c r="D160" s="214" t="s">
        <v>76</v>
      </c>
      <c r="E160" s="215" t="s">
        <v>4525</v>
      </c>
      <c r="F160" s="215" t="s">
        <v>5596</v>
      </c>
      <c r="G160" s="213"/>
      <c r="H160" s="213"/>
      <c r="I160" s="216"/>
      <c r="J160" s="217">
        <f>BK160</f>
        <v>0</v>
      </c>
      <c r="K160" s="213"/>
      <c r="L160" s="218"/>
      <c r="M160" s="219"/>
      <c r="N160" s="220"/>
      <c r="O160" s="220"/>
      <c r="P160" s="221">
        <f>SUM(P161:P162)</f>
        <v>0</v>
      </c>
      <c r="Q160" s="220"/>
      <c r="R160" s="221">
        <f>SUM(R161:R162)</f>
        <v>0</v>
      </c>
      <c r="S160" s="220"/>
      <c r="T160" s="222">
        <f>SUM(T161:T162)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3" t="s">
        <v>84</v>
      </c>
      <c r="AT160" s="224" t="s">
        <v>76</v>
      </c>
      <c r="AU160" s="224" t="s">
        <v>77</v>
      </c>
      <c r="AY160" s="223" t="s">
        <v>168</v>
      </c>
      <c r="BK160" s="225">
        <f>SUM(BK161:BK162)</f>
        <v>0</v>
      </c>
    </row>
    <row r="161" spans="1:65" s="2" customFormat="1" ht="21.75" customHeight="1">
      <c r="A161" s="39"/>
      <c r="B161" s="40"/>
      <c r="C161" s="228" t="s">
        <v>534</v>
      </c>
      <c r="D161" s="228" t="s">
        <v>171</v>
      </c>
      <c r="E161" s="229" t="s">
        <v>5597</v>
      </c>
      <c r="F161" s="230" t="s">
        <v>5598</v>
      </c>
      <c r="G161" s="231" t="s">
        <v>416</v>
      </c>
      <c r="H161" s="232">
        <v>2000</v>
      </c>
      <c r="I161" s="233"/>
      <c r="J161" s="234">
        <f>ROUND(I161*H161,2)</f>
        <v>0</v>
      </c>
      <c r="K161" s="230" t="s">
        <v>1</v>
      </c>
      <c r="L161" s="45"/>
      <c r="M161" s="235" t="s">
        <v>1</v>
      </c>
      <c r="N161" s="236" t="s">
        <v>42</v>
      </c>
      <c r="O161" s="9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189</v>
      </c>
      <c r="AT161" s="239" t="s">
        <v>171</v>
      </c>
      <c r="AU161" s="239" t="s">
        <v>84</v>
      </c>
      <c r="AY161" s="18" t="s">
        <v>168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84</v>
      </c>
      <c r="BK161" s="240">
        <f>ROUND(I161*H161,2)</f>
        <v>0</v>
      </c>
      <c r="BL161" s="18" t="s">
        <v>189</v>
      </c>
      <c r="BM161" s="239" t="s">
        <v>778</v>
      </c>
    </row>
    <row r="162" spans="1:65" s="2" customFormat="1" ht="16.5" customHeight="1">
      <c r="A162" s="39"/>
      <c r="B162" s="40"/>
      <c r="C162" s="228" t="s">
        <v>540</v>
      </c>
      <c r="D162" s="228" t="s">
        <v>171</v>
      </c>
      <c r="E162" s="229" t="s">
        <v>5599</v>
      </c>
      <c r="F162" s="230" t="s">
        <v>5600</v>
      </c>
      <c r="G162" s="231" t="s">
        <v>416</v>
      </c>
      <c r="H162" s="232">
        <v>270</v>
      </c>
      <c r="I162" s="233"/>
      <c r="J162" s="234">
        <f>ROUND(I162*H162,2)</f>
        <v>0</v>
      </c>
      <c r="K162" s="230" t="s">
        <v>1</v>
      </c>
      <c r="L162" s="45"/>
      <c r="M162" s="235" t="s">
        <v>1</v>
      </c>
      <c r="N162" s="236" t="s">
        <v>42</v>
      </c>
      <c r="O162" s="92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189</v>
      </c>
      <c r="AT162" s="239" t="s">
        <v>171</v>
      </c>
      <c r="AU162" s="239" t="s">
        <v>84</v>
      </c>
      <c r="AY162" s="18" t="s">
        <v>168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84</v>
      </c>
      <c r="BK162" s="240">
        <f>ROUND(I162*H162,2)</f>
        <v>0</v>
      </c>
      <c r="BL162" s="18" t="s">
        <v>189</v>
      </c>
      <c r="BM162" s="239" t="s">
        <v>791</v>
      </c>
    </row>
    <row r="163" spans="1:63" s="12" customFormat="1" ht="25.9" customHeight="1">
      <c r="A163" s="12"/>
      <c r="B163" s="212"/>
      <c r="C163" s="213"/>
      <c r="D163" s="214" t="s">
        <v>76</v>
      </c>
      <c r="E163" s="215" t="s">
        <v>4535</v>
      </c>
      <c r="F163" s="215" t="s">
        <v>3635</v>
      </c>
      <c r="G163" s="213"/>
      <c r="H163" s="213"/>
      <c r="I163" s="216"/>
      <c r="J163" s="217">
        <f>BK163</f>
        <v>0</v>
      </c>
      <c r="K163" s="213"/>
      <c r="L163" s="218"/>
      <c r="M163" s="219"/>
      <c r="N163" s="220"/>
      <c r="O163" s="220"/>
      <c r="P163" s="221">
        <f>SUM(P164:P181)</f>
        <v>0</v>
      </c>
      <c r="Q163" s="220"/>
      <c r="R163" s="221">
        <f>SUM(R164:R181)</f>
        <v>0</v>
      </c>
      <c r="S163" s="220"/>
      <c r="T163" s="222">
        <f>SUM(T164:T181)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3" t="s">
        <v>84</v>
      </c>
      <c r="AT163" s="224" t="s">
        <v>76</v>
      </c>
      <c r="AU163" s="224" t="s">
        <v>77</v>
      </c>
      <c r="AY163" s="223" t="s">
        <v>168</v>
      </c>
      <c r="BK163" s="225">
        <f>SUM(BK164:BK181)</f>
        <v>0</v>
      </c>
    </row>
    <row r="164" spans="1:65" s="2" customFormat="1" ht="16.5" customHeight="1">
      <c r="A164" s="39"/>
      <c r="B164" s="40"/>
      <c r="C164" s="228" t="s">
        <v>567</v>
      </c>
      <c r="D164" s="228" t="s">
        <v>171</v>
      </c>
      <c r="E164" s="229" t="s">
        <v>5601</v>
      </c>
      <c r="F164" s="230" t="s">
        <v>5602</v>
      </c>
      <c r="G164" s="231" t="s">
        <v>174</v>
      </c>
      <c r="H164" s="232">
        <v>1</v>
      </c>
      <c r="I164" s="233"/>
      <c r="J164" s="234">
        <f>ROUND(I164*H164,2)</f>
        <v>0</v>
      </c>
      <c r="K164" s="230" t="s">
        <v>1</v>
      </c>
      <c r="L164" s="45"/>
      <c r="M164" s="235" t="s">
        <v>1</v>
      </c>
      <c r="N164" s="236" t="s">
        <v>42</v>
      </c>
      <c r="O164" s="92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9" t="s">
        <v>189</v>
      </c>
      <c r="AT164" s="239" t="s">
        <v>171</v>
      </c>
      <c r="AU164" s="239" t="s">
        <v>84</v>
      </c>
      <c r="AY164" s="18" t="s">
        <v>168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8" t="s">
        <v>84</v>
      </c>
      <c r="BK164" s="240">
        <f>ROUND(I164*H164,2)</f>
        <v>0</v>
      </c>
      <c r="BL164" s="18" t="s">
        <v>189</v>
      </c>
      <c r="BM164" s="239" t="s">
        <v>802</v>
      </c>
    </row>
    <row r="165" spans="1:65" s="2" customFormat="1" ht="16.5" customHeight="1">
      <c r="A165" s="39"/>
      <c r="B165" s="40"/>
      <c r="C165" s="228" t="s">
        <v>572</v>
      </c>
      <c r="D165" s="228" t="s">
        <v>171</v>
      </c>
      <c r="E165" s="229" t="s">
        <v>5603</v>
      </c>
      <c r="F165" s="230" t="s">
        <v>5604</v>
      </c>
      <c r="G165" s="231" t="s">
        <v>174</v>
      </c>
      <c r="H165" s="232">
        <v>1</v>
      </c>
      <c r="I165" s="233"/>
      <c r="J165" s="234">
        <f>ROUND(I165*H165,2)</f>
        <v>0</v>
      </c>
      <c r="K165" s="230" t="s">
        <v>1</v>
      </c>
      <c r="L165" s="45"/>
      <c r="M165" s="235" t="s">
        <v>1</v>
      </c>
      <c r="N165" s="236" t="s">
        <v>42</v>
      </c>
      <c r="O165" s="9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189</v>
      </c>
      <c r="AT165" s="239" t="s">
        <v>171</v>
      </c>
      <c r="AU165" s="239" t="s">
        <v>84</v>
      </c>
      <c r="AY165" s="18" t="s">
        <v>168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84</v>
      </c>
      <c r="BK165" s="240">
        <f>ROUND(I165*H165,2)</f>
        <v>0</v>
      </c>
      <c r="BL165" s="18" t="s">
        <v>189</v>
      </c>
      <c r="BM165" s="239" t="s">
        <v>814</v>
      </c>
    </row>
    <row r="166" spans="1:65" s="2" customFormat="1" ht="16.5" customHeight="1">
      <c r="A166" s="39"/>
      <c r="B166" s="40"/>
      <c r="C166" s="228" t="s">
        <v>352</v>
      </c>
      <c r="D166" s="228" t="s">
        <v>171</v>
      </c>
      <c r="E166" s="229" t="s">
        <v>5605</v>
      </c>
      <c r="F166" s="230" t="s">
        <v>5606</v>
      </c>
      <c r="G166" s="231" t="s">
        <v>174</v>
      </c>
      <c r="H166" s="232">
        <v>1</v>
      </c>
      <c r="I166" s="233"/>
      <c r="J166" s="234">
        <f>ROUND(I166*H166,2)</f>
        <v>0</v>
      </c>
      <c r="K166" s="230" t="s">
        <v>1</v>
      </c>
      <c r="L166" s="45"/>
      <c r="M166" s="235" t="s">
        <v>1</v>
      </c>
      <c r="N166" s="236" t="s">
        <v>42</v>
      </c>
      <c r="O166" s="92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189</v>
      </c>
      <c r="AT166" s="239" t="s">
        <v>171</v>
      </c>
      <c r="AU166" s="239" t="s">
        <v>84</v>
      </c>
      <c r="AY166" s="18" t="s">
        <v>168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84</v>
      </c>
      <c r="BK166" s="240">
        <f>ROUND(I166*H166,2)</f>
        <v>0</v>
      </c>
      <c r="BL166" s="18" t="s">
        <v>189</v>
      </c>
      <c r="BM166" s="239" t="s">
        <v>828</v>
      </c>
    </row>
    <row r="167" spans="1:65" s="2" customFormat="1" ht="16.5" customHeight="1">
      <c r="A167" s="39"/>
      <c r="B167" s="40"/>
      <c r="C167" s="228" t="s">
        <v>622</v>
      </c>
      <c r="D167" s="228" t="s">
        <v>171</v>
      </c>
      <c r="E167" s="229" t="s">
        <v>5607</v>
      </c>
      <c r="F167" s="230" t="s">
        <v>5608</v>
      </c>
      <c r="G167" s="231" t="s">
        <v>174</v>
      </c>
      <c r="H167" s="232">
        <v>1</v>
      </c>
      <c r="I167" s="233"/>
      <c r="J167" s="234">
        <f>ROUND(I167*H167,2)</f>
        <v>0</v>
      </c>
      <c r="K167" s="230" t="s">
        <v>1</v>
      </c>
      <c r="L167" s="45"/>
      <c r="M167" s="235" t="s">
        <v>1</v>
      </c>
      <c r="N167" s="236" t="s">
        <v>42</v>
      </c>
      <c r="O167" s="92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189</v>
      </c>
      <c r="AT167" s="239" t="s">
        <v>171</v>
      </c>
      <c r="AU167" s="239" t="s">
        <v>84</v>
      </c>
      <c r="AY167" s="18" t="s">
        <v>168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84</v>
      </c>
      <c r="BK167" s="240">
        <f>ROUND(I167*H167,2)</f>
        <v>0</v>
      </c>
      <c r="BL167" s="18" t="s">
        <v>189</v>
      </c>
      <c r="BM167" s="239" t="s">
        <v>1451</v>
      </c>
    </row>
    <row r="168" spans="1:65" s="2" customFormat="1" ht="16.5" customHeight="1">
      <c r="A168" s="39"/>
      <c r="B168" s="40"/>
      <c r="C168" s="228" t="s">
        <v>643</v>
      </c>
      <c r="D168" s="228" t="s">
        <v>171</v>
      </c>
      <c r="E168" s="229" t="s">
        <v>5609</v>
      </c>
      <c r="F168" s="230" t="s">
        <v>5610</v>
      </c>
      <c r="G168" s="231" t="s">
        <v>174</v>
      </c>
      <c r="H168" s="232">
        <v>1</v>
      </c>
      <c r="I168" s="233"/>
      <c r="J168" s="234">
        <f>ROUND(I168*H168,2)</f>
        <v>0</v>
      </c>
      <c r="K168" s="230" t="s">
        <v>1</v>
      </c>
      <c r="L168" s="45"/>
      <c r="M168" s="235" t="s">
        <v>1</v>
      </c>
      <c r="N168" s="236" t="s">
        <v>42</v>
      </c>
      <c r="O168" s="92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9" t="s">
        <v>189</v>
      </c>
      <c r="AT168" s="239" t="s">
        <v>171</v>
      </c>
      <c r="AU168" s="239" t="s">
        <v>84</v>
      </c>
      <c r="AY168" s="18" t="s">
        <v>168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8" t="s">
        <v>84</v>
      </c>
      <c r="BK168" s="240">
        <f>ROUND(I168*H168,2)</f>
        <v>0</v>
      </c>
      <c r="BL168" s="18" t="s">
        <v>189</v>
      </c>
      <c r="BM168" s="239" t="s">
        <v>1460</v>
      </c>
    </row>
    <row r="169" spans="1:65" s="2" customFormat="1" ht="16.5" customHeight="1">
      <c r="A169" s="39"/>
      <c r="B169" s="40"/>
      <c r="C169" s="228" t="s">
        <v>647</v>
      </c>
      <c r="D169" s="228" t="s">
        <v>171</v>
      </c>
      <c r="E169" s="229" t="s">
        <v>5611</v>
      </c>
      <c r="F169" s="230" t="s">
        <v>5612</v>
      </c>
      <c r="G169" s="231" t="s">
        <v>174</v>
      </c>
      <c r="H169" s="232">
        <v>1</v>
      </c>
      <c r="I169" s="233"/>
      <c r="J169" s="234">
        <f>ROUND(I169*H169,2)</f>
        <v>0</v>
      </c>
      <c r="K169" s="230" t="s">
        <v>1</v>
      </c>
      <c r="L169" s="45"/>
      <c r="M169" s="235" t="s">
        <v>1</v>
      </c>
      <c r="N169" s="236" t="s">
        <v>42</v>
      </c>
      <c r="O169" s="92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189</v>
      </c>
      <c r="AT169" s="239" t="s">
        <v>171</v>
      </c>
      <c r="AU169" s="239" t="s">
        <v>84</v>
      </c>
      <c r="AY169" s="18" t="s">
        <v>168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84</v>
      </c>
      <c r="BK169" s="240">
        <f>ROUND(I169*H169,2)</f>
        <v>0</v>
      </c>
      <c r="BL169" s="18" t="s">
        <v>189</v>
      </c>
      <c r="BM169" s="239" t="s">
        <v>1486</v>
      </c>
    </row>
    <row r="170" spans="1:65" s="2" customFormat="1" ht="16.5" customHeight="1">
      <c r="A170" s="39"/>
      <c r="B170" s="40"/>
      <c r="C170" s="228" t="s">
        <v>654</v>
      </c>
      <c r="D170" s="228" t="s">
        <v>171</v>
      </c>
      <c r="E170" s="229" t="s">
        <v>5613</v>
      </c>
      <c r="F170" s="230" t="s">
        <v>5614</v>
      </c>
      <c r="G170" s="231" t="s">
        <v>174</v>
      </c>
      <c r="H170" s="232">
        <v>1</v>
      </c>
      <c r="I170" s="233"/>
      <c r="J170" s="234">
        <f>ROUND(I170*H170,2)</f>
        <v>0</v>
      </c>
      <c r="K170" s="230" t="s">
        <v>1</v>
      </c>
      <c r="L170" s="45"/>
      <c r="M170" s="235" t="s">
        <v>1</v>
      </c>
      <c r="N170" s="236" t="s">
        <v>42</v>
      </c>
      <c r="O170" s="9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189</v>
      </c>
      <c r="AT170" s="239" t="s">
        <v>171</v>
      </c>
      <c r="AU170" s="239" t="s">
        <v>84</v>
      </c>
      <c r="AY170" s="18" t="s">
        <v>168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84</v>
      </c>
      <c r="BK170" s="240">
        <f>ROUND(I170*H170,2)</f>
        <v>0</v>
      </c>
      <c r="BL170" s="18" t="s">
        <v>189</v>
      </c>
      <c r="BM170" s="239" t="s">
        <v>1506</v>
      </c>
    </row>
    <row r="171" spans="1:65" s="2" customFormat="1" ht="16.5" customHeight="1">
      <c r="A171" s="39"/>
      <c r="B171" s="40"/>
      <c r="C171" s="228" t="s">
        <v>658</v>
      </c>
      <c r="D171" s="228" t="s">
        <v>171</v>
      </c>
      <c r="E171" s="229" t="s">
        <v>5615</v>
      </c>
      <c r="F171" s="230" t="s">
        <v>5616</v>
      </c>
      <c r="G171" s="231" t="s">
        <v>174</v>
      </c>
      <c r="H171" s="232">
        <v>1</v>
      </c>
      <c r="I171" s="233"/>
      <c r="J171" s="234">
        <f>ROUND(I171*H171,2)</f>
        <v>0</v>
      </c>
      <c r="K171" s="230" t="s">
        <v>1</v>
      </c>
      <c r="L171" s="45"/>
      <c r="M171" s="235" t="s">
        <v>1</v>
      </c>
      <c r="N171" s="236" t="s">
        <v>42</v>
      </c>
      <c r="O171" s="9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9" t="s">
        <v>189</v>
      </c>
      <c r="AT171" s="239" t="s">
        <v>171</v>
      </c>
      <c r="AU171" s="239" t="s">
        <v>84</v>
      </c>
      <c r="AY171" s="18" t="s">
        <v>168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8" t="s">
        <v>84</v>
      </c>
      <c r="BK171" s="240">
        <f>ROUND(I171*H171,2)</f>
        <v>0</v>
      </c>
      <c r="BL171" s="18" t="s">
        <v>189</v>
      </c>
      <c r="BM171" s="239" t="s">
        <v>1514</v>
      </c>
    </row>
    <row r="172" spans="1:65" s="2" customFormat="1" ht="16.5" customHeight="1">
      <c r="A172" s="39"/>
      <c r="B172" s="40"/>
      <c r="C172" s="228" t="s">
        <v>662</v>
      </c>
      <c r="D172" s="228" t="s">
        <v>171</v>
      </c>
      <c r="E172" s="229" t="s">
        <v>5617</v>
      </c>
      <c r="F172" s="230" t="s">
        <v>5618</v>
      </c>
      <c r="G172" s="231" t="s">
        <v>174</v>
      </c>
      <c r="H172" s="232">
        <v>1</v>
      </c>
      <c r="I172" s="233"/>
      <c r="J172" s="234">
        <f>ROUND(I172*H172,2)</f>
        <v>0</v>
      </c>
      <c r="K172" s="230" t="s">
        <v>1</v>
      </c>
      <c r="L172" s="45"/>
      <c r="M172" s="235" t="s">
        <v>1</v>
      </c>
      <c r="N172" s="236" t="s">
        <v>42</v>
      </c>
      <c r="O172" s="9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189</v>
      </c>
      <c r="AT172" s="239" t="s">
        <v>171</v>
      </c>
      <c r="AU172" s="239" t="s">
        <v>84</v>
      </c>
      <c r="AY172" s="18" t="s">
        <v>168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84</v>
      </c>
      <c r="BK172" s="240">
        <f>ROUND(I172*H172,2)</f>
        <v>0</v>
      </c>
      <c r="BL172" s="18" t="s">
        <v>189</v>
      </c>
      <c r="BM172" s="239" t="s">
        <v>1530</v>
      </c>
    </row>
    <row r="173" spans="1:65" s="2" customFormat="1" ht="16.5" customHeight="1">
      <c r="A173" s="39"/>
      <c r="B173" s="40"/>
      <c r="C173" s="228" t="s">
        <v>586</v>
      </c>
      <c r="D173" s="228" t="s">
        <v>171</v>
      </c>
      <c r="E173" s="229" t="s">
        <v>5619</v>
      </c>
      <c r="F173" s="230" t="s">
        <v>5620</v>
      </c>
      <c r="G173" s="231" t="s">
        <v>174</v>
      </c>
      <c r="H173" s="232">
        <v>1</v>
      </c>
      <c r="I173" s="233"/>
      <c r="J173" s="234">
        <f>ROUND(I173*H173,2)</f>
        <v>0</v>
      </c>
      <c r="K173" s="230" t="s">
        <v>1</v>
      </c>
      <c r="L173" s="45"/>
      <c r="M173" s="235" t="s">
        <v>1</v>
      </c>
      <c r="N173" s="236" t="s">
        <v>42</v>
      </c>
      <c r="O173" s="92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9" t="s">
        <v>189</v>
      </c>
      <c r="AT173" s="239" t="s">
        <v>171</v>
      </c>
      <c r="AU173" s="239" t="s">
        <v>84</v>
      </c>
      <c r="AY173" s="18" t="s">
        <v>168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8" t="s">
        <v>84</v>
      </c>
      <c r="BK173" s="240">
        <f>ROUND(I173*H173,2)</f>
        <v>0</v>
      </c>
      <c r="BL173" s="18" t="s">
        <v>189</v>
      </c>
      <c r="BM173" s="239" t="s">
        <v>1540</v>
      </c>
    </row>
    <row r="174" spans="1:65" s="2" customFormat="1" ht="16.5" customHeight="1">
      <c r="A174" s="39"/>
      <c r="B174" s="40"/>
      <c r="C174" s="228" t="s">
        <v>675</v>
      </c>
      <c r="D174" s="228" t="s">
        <v>171</v>
      </c>
      <c r="E174" s="229" t="s">
        <v>5621</v>
      </c>
      <c r="F174" s="230" t="s">
        <v>5622</v>
      </c>
      <c r="G174" s="231" t="s">
        <v>174</v>
      </c>
      <c r="H174" s="232">
        <v>1</v>
      </c>
      <c r="I174" s="233"/>
      <c r="J174" s="234">
        <f>ROUND(I174*H174,2)</f>
        <v>0</v>
      </c>
      <c r="K174" s="230" t="s">
        <v>1</v>
      </c>
      <c r="L174" s="45"/>
      <c r="M174" s="235" t="s">
        <v>1</v>
      </c>
      <c r="N174" s="236" t="s">
        <v>42</v>
      </c>
      <c r="O174" s="92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189</v>
      </c>
      <c r="AT174" s="239" t="s">
        <v>171</v>
      </c>
      <c r="AU174" s="239" t="s">
        <v>84</v>
      </c>
      <c r="AY174" s="18" t="s">
        <v>168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84</v>
      </c>
      <c r="BK174" s="240">
        <f>ROUND(I174*H174,2)</f>
        <v>0</v>
      </c>
      <c r="BL174" s="18" t="s">
        <v>189</v>
      </c>
      <c r="BM174" s="239" t="s">
        <v>1268</v>
      </c>
    </row>
    <row r="175" spans="1:65" s="2" customFormat="1" ht="16.5" customHeight="1">
      <c r="A175" s="39"/>
      <c r="B175" s="40"/>
      <c r="C175" s="228" t="s">
        <v>683</v>
      </c>
      <c r="D175" s="228" t="s">
        <v>171</v>
      </c>
      <c r="E175" s="229" t="s">
        <v>5623</v>
      </c>
      <c r="F175" s="230" t="s">
        <v>5624</v>
      </c>
      <c r="G175" s="231" t="s">
        <v>174</v>
      </c>
      <c r="H175" s="232">
        <v>1</v>
      </c>
      <c r="I175" s="233"/>
      <c r="J175" s="234">
        <f>ROUND(I175*H175,2)</f>
        <v>0</v>
      </c>
      <c r="K175" s="230" t="s">
        <v>1</v>
      </c>
      <c r="L175" s="45"/>
      <c r="M175" s="235" t="s">
        <v>1</v>
      </c>
      <c r="N175" s="236" t="s">
        <v>42</v>
      </c>
      <c r="O175" s="92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9" t="s">
        <v>189</v>
      </c>
      <c r="AT175" s="239" t="s">
        <v>171</v>
      </c>
      <c r="AU175" s="239" t="s">
        <v>84</v>
      </c>
      <c r="AY175" s="18" t="s">
        <v>168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8" t="s">
        <v>84</v>
      </c>
      <c r="BK175" s="240">
        <f>ROUND(I175*H175,2)</f>
        <v>0</v>
      </c>
      <c r="BL175" s="18" t="s">
        <v>189</v>
      </c>
      <c r="BM175" s="239" t="s">
        <v>1567</v>
      </c>
    </row>
    <row r="176" spans="1:65" s="2" customFormat="1" ht="24.15" customHeight="1">
      <c r="A176" s="39"/>
      <c r="B176" s="40"/>
      <c r="C176" s="228" t="s">
        <v>695</v>
      </c>
      <c r="D176" s="228" t="s">
        <v>171</v>
      </c>
      <c r="E176" s="229" t="s">
        <v>5625</v>
      </c>
      <c r="F176" s="230" t="s">
        <v>5626</v>
      </c>
      <c r="G176" s="231" t="s">
        <v>174</v>
      </c>
      <c r="H176" s="232">
        <v>1</v>
      </c>
      <c r="I176" s="233"/>
      <c r="J176" s="234">
        <f>ROUND(I176*H176,2)</f>
        <v>0</v>
      </c>
      <c r="K176" s="230" t="s">
        <v>1</v>
      </c>
      <c r="L176" s="45"/>
      <c r="M176" s="235" t="s">
        <v>1</v>
      </c>
      <c r="N176" s="236" t="s">
        <v>42</v>
      </c>
      <c r="O176" s="92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189</v>
      </c>
      <c r="AT176" s="239" t="s">
        <v>171</v>
      </c>
      <c r="AU176" s="239" t="s">
        <v>84</v>
      </c>
      <c r="AY176" s="18" t="s">
        <v>168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84</v>
      </c>
      <c r="BK176" s="240">
        <f>ROUND(I176*H176,2)</f>
        <v>0</v>
      </c>
      <c r="BL176" s="18" t="s">
        <v>189</v>
      </c>
      <c r="BM176" s="239" t="s">
        <v>1577</v>
      </c>
    </row>
    <row r="177" spans="1:65" s="2" customFormat="1" ht="16.5" customHeight="1">
      <c r="A177" s="39"/>
      <c r="B177" s="40"/>
      <c r="C177" s="228" t="s">
        <v>699</v>
      </c>
      <c r="D177" s="228" t="s">
        <v>171</v>
      </c>
      <c r="E177" s="229" t="s">
        <v>5627</v>
      </c>
      <c r="F177" s="230" t="s">
        <v>5628</v>
      </c>
      <c r="G177" s="231" t="s">
        <v>174</v>
      </c>
      <c r="H177" s="232">
        <v>1</v>
      </c>
      <c r="I177" s="233"/>
      <c r="J177" s="234">
        <f>ROUND(I177*H177,2)</f>
        <v>0</v>
      </c>
      <c r="K177" s="230" t="s">
        <v>1</v>
      </c>
      <c r="L177" s="45"/>
      <c r="M177" s="235" t="s">
        <v>1</v>
      </c>
      <c r="N177" s="236" t="s">
        <v>42</v>
      </c>
      <c r="O177" s="92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9" t="s">
        <v>189</v>
      </c>
      <c r="AT177" s="239" t="s">
        <v>171</v>
      </c>
      <c r="AU177" s="239" t="s">
        <v>84</v>
      </c>
      <c r="AY177" s="18" t="s">
        <v>168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8" t="s">
        <v>84</v>
      </c>
      <c r="BK177" s="240">
        <f>ROUND(I177*H177,2)</f>
        <v>0</v>
      </c>
      <c r="BL177" s="18" t="s">
        <v>189</v>
      </c>
      <c r="BM177" s="239" t="s">
        <v>1588</v>
      </c>
    </row>
    <row r="178" spans="1:65" s="2" customFormat="1" ht="16.5" customHeight="1">
      <c r="A178" s="39"/>
      <c r="B178" s="40"/>
      <c r="C178" s="228" t="s">
        <v>705</v>
      </c>
      <c r="D178" s="228" t="s">
        <v>171</v>
      </c>
      <c r="E178" s="229" t="s">
        <v>5629</v>
      </c>
      <c r="F178" s="230" t="s">
        <v>5630</v>
      </c>
      <c r="G178" s="231" t="s">
        <v>174</v>
      </c>
      <c r="H178" s="232">
        <v>1</v>
      </c>
      <c r="I178" s="233"/>
      <c r="J178" s="234">
        <f>ROUND(I178*H178,2)</f>
        <v>0</v>
      </c>
      <c r="K178" s="230" t="s">
        <v>1</v>
      </c>
      <c r="L178" s="45"/>
      <c r="M178" s="235" t="s">
        <v>1</v>
      </c>
      <c r="N178" s="236" t="s">
        <v>42</v>
      </c>
      <c r="O178" s="9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189</v>
      </c>
      <c r="AT178" s="239" t="s">
        <v>171</v>
      </c>
      <c r="AU178" s="239" t="s">
        <v>84</v>
      </c>
      <c r="AY178" s="18" t="s">
        <v>168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84</v>
      </c>
      <c r="BK178" s="240">
        <f>ROUND(I178*H178,2)</f>
        <v>0</v>
      </c>
      <c r="BL178" s="18" t="s">
        <v>189</v>
      </c>
      <c r="BM178" s="239" t="s">
        <v>1600</v>
      </c>
    </row>
    <row r="179" spans="1:65" s="2" customFormat="1" ht="16.5" customHeight="1">
      <c r="A179" s="39"/>
      <c r="B179" s="40"/>
      <c r="C179" s="228" t="s">
        <v>709</v>
      </c>
      <c r="D179" s="228" t="s">
        <v>171</v>
      </c>
      <c r="E179" s="229" t="s">
        <v>5631</v>
      </c>
      <c r="F179" s="230" t="s">
        <v>5632</v>
      </c>
      <c r="G179" s="231" t="s">
        <v>174</v>
      </c>
      <c r="H179" s="232">
        <v>1</v>
      </c>
      <c r="I179" s="233"/>
      <c r="J179" s="234">
        <f>ROUND(I179*H179,2)</f>
        <v>0</v>
      </c>
      <c r="K179" s="230" t="s">
        <v>1</v>
      </c>
      <c r="L179" s="45"/>
      <c r="M179" s="235" t="s">
        <v>1</v>
      </c>
      <c r="N179" s="236" t="s">
        <v>42</v>
      </c>
      <c r="O179" s="92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189</v>
      </c>
      <c r="AT179" s="239" t="s">
        <v>171</v>
      </c>
      <c r="AU179" s="239" t="s">
        <v>84</v>
      </c>
      <c r="AY179" s="18" t="s">
        <v>168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84</v>
      </c>
      <c r="BK179" s="240">
        <f>ROUND(I179*H179,2)</f>
        <v>0</v>
      </c>
      <c r="BL179" s="18" t="s">
        <v>189</v>
      </c>
      <c r="BM179" s="239" t="s">
        <v>1611</v>
      </c>
    </row>
    <row r="180" spans="1:65" s="2" customFormat="1" ht="16.5" customHeight="1">
      <c r="A180" s="39"/>
      <c r="B180" s="40"/>
      <c r="C180" s="228" t="s">
        <v>713</v>
      </c>
      <c r="D180" s="228" t="s">
        <v>171</v>
      </c>
      <c r="E180" s="229" t="s">
        <v>5633</v>
      </c>
      <c r="F180" s="230" t="s">
        <v>5634</v>
      </c>
      <c r="G180" s="231" t="s">
        <v>174</v>
      </c>
      <c r="H180" s="232">
        <v>1</v>
      </c>
      <c r="I180" s="233"/>
      <c r="J180" s="234">
        <f>ROUND(I180*H180,2)</f>
        <v>0</v>
      </c>
      <c r="K180" s="230" t="s">
        <v>1</v>
      </c>
      <c r="L180" s="45"/>
      <c r="M180" s="235" t="s">
        <v>1</v>
      </c>
      <c r="N180" s="236" t="s">
        <v>42</v>
      </c>
      <c r="O180" s="9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189</v>
      </c>
      <c r="AT180" s="239" t="s">
        <v>171</v>
      </c>
      <c r="AU180" s="239" t="s">
        <v>84</v>
      </c>
      <c r="AY180" s="18" t="s">
        <v>168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84</v>
      </c>
      <c r="BK180" s="240">
        <f>ROUND(I180*H180,2)</f>
        <v>0</v>
      </c>
      <c r="BL180" s="18" t="s">
        <v>189</v>
      </c>
      <c r="BM180" s="239" t="s">
        <v>1620</v>
      </c>
    </row>
    <row r="181" spans="1:65" s="2" customFormat="1" ht="16.5" customHeight="1">
      <c r="A181" s="39"/>
      <c r="B181" s="40"/>
      <c r="C181" s="228" t="s">
        <v>718</v>
      </c>
      <c r="D181" s="228" t="s">
        <v>171</v>
      </c>
      <c r="E181" s="229" t="s">
        <v>5635</v>
      </c>
      <c r="F181" s="230" t="s">
        <v>5636</v>
      </c>
      <c r="G181" s="231" t="s">
        <v>5637</v>
      </c>
      <c r="H181" s="232">
        <v>72</v>
      </c>
      <c r="I181" s="233"/>
      <c r="J181" s="234">
        <f>ROUND(I181*H181,2)</f>
        <v>0</v>
      </c>
      <c r="K181" s="230" t="s">
        <v>1</v>
      </c>
      <c r="L181" s="45"/>
      <c r="M181" s="309" t="s">
        <v>1</v>
      </c>
      <c r="N181" s="310" t="s">
        <v>42</v>
      </c>
      <c r="O181" s="248"/>
      <c r="P181" s="311">
        <f>O181*H181</f>
        <v>0</v>
      </c>
      <c r="Q181" s="311">
        <v>0</v>
      </c>
      <c r="R181" s="311">
        <f>Q181*H181</f>
        <v>0</v>
      </c>
      <c r="S181" s="311">
        <v>0</v>
      </c>
      <c r="T181" s="312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9" t="s">
        <v>189</v>
      </c>
      <c r="AT181" s="239" t="s">
        <v>171</v>
      </c>
      <c r="AU181" s="239" t="s">
        <v>84</v>
      </c>
      <c r="AY181" s="18" t="s">
        <v>168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8" t="s">
        <v>84</v>
      </c>
      <c r="BK181" s="240">
        <f>ROUND(I181*H181,2)</f>
        <v>0</v>
      </c>
      <c r="BL181" s="18" t="s">
        <v>189</v>
      </c>
      <c r="BM181" s="239" t="s">
        <v>1630</v>
      </c>
    </row>
    <row r="182" spans="1:31" s="2" customFormat="1" ht="6.95" customHeight="1">
      <c r="A182" s="39"/>
      <c r="B182" s="67"/>
      <c r="C182" s="68"/>
      <c r="D182" s="68"/>
      <c r="E182" s="68"/>
      <c r="F182" s="68"/>
      <c r="G182" s="68"/>
      <c r="H182" s="68"/>
      <c r="I182" s="68"/>
      <c r="J182" s="68"/>
      <c r="K182" s="68"/>
      <c r="L182" s="45"/>
      <c r="M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</row>
  </sheetData>
  <sheetProtection password="CC35" sheet="1" objects="1" scenarios="1" formatColumns="0" formatRows="0" autoFilter="0"/>
  <autoFilter ref="C126:K18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128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16.5" customHeight="1">
      <c r="B7" s="21"/>
      <c r="E7" s="153" t="str">
        <f>'Rekapitulace stavby'!K6</f>
        <v>Centrum odborného vzdělávání Volanovská, Trutnov</v>
      </c>
      <c r="F7" s="152"/>
      <c r="G7" s="152"/>
      <c r="H7" s="152"/>
      <c r="L7" s="21"/>
    </row>
    <row r="8" spans="2:12" s="1" customFormat="1" ht="12" customHeight="1">
      <c r="B8" s="21"/>
      <c r="D8" s="152" t="s">
        <v>139</v>
      </c>
      <c r="L8" s="21"/>
    </row>
    <row r="9" spans="1:31" s="2" customFormat="1" ht="16.5" customHeight="1">
      <c r="A9" s="39"/>
      <c r="B9" s="45"/>
      <c r="C9" s="39"/>
      <c r="D9" s="39"/>
      <c r="E9" s="153" t="s">
        <v>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5638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3652</v>
      </c>
      <c r="G14" s="39"/>
      <c r="H14" s="39"/>
      <c r="I14" s="152" t="s">
        <v>22</v>
      </c>
      <c r="J14" s="155" t="str">
        <f>'Rekapitulace stavby'!AN8</f>
        <v>23. 3. 2022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ATIP a.s. Trutnov</v>
      </c>
      <c r="F23" s="39"/>
      <c r="G23" s="39"/>
      <c r="H23" s="39"/>
      <c r="I23" s="152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Ing. Lenka Kasperová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ROUND((SUM(BE122:BE142)),2)</f>
        <v>0</v>
      </c>
      <c r="G35" s="39"/>
      <c r="H35" s="39"/>
      <c r="I35" s="166">
        <v>0.21</v>
      </c>
      <c r="J35" s="165">
        <f>ROUND(((SUM(BE122:BE142))*I35),2)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ROUND((SUM(BF122:BF142)),2)</f>
        <v>0</v>
      </c>
      <c r="G36" s="39"/>
      <c r="H36" s="39"/>
      <c r="I36" s="166">
        <v>0.15</v>
      </c>
      <c r="J36" s="165">
        <f>ROUND(((SUM(BF122:BF142))*I36),2)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ROUND((SUM(BG122:BG142)),2)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ROUND((SUM(BH122:BH142)),2)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ROUND((SUM(BI122:BI142)),2)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01-010 - Plyn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23. 3. 2022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Královehradecký kraj, Hrade Králové</v>
      </c>
      <c r="G93" s="41"/>
      <c r="H93" s="41"/>
      <c r="I93" s="33" t="s">
        <v>30</v>
      </c>
      <c r="J93" s="37" t="str">
        <f>E23</f>
        <v>ATIP a.s. Trutnov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Lenka Kasperová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144</v>
      </c>
      <c r="D96" s="187"/>
      <c r="E96" s="187"/>
      <c r="F96" s="187"/>
      <c r="G96" s="187"/>
      <c r="H96" s="187"/>
      <c r="I96" s="187"/>
      <c r="J96" s="188" t="s">
        <v>145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146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147</v>
      </c>
    </row>
    <row r="99" spans="1:31" s="9" customFormat="1" ht="24.95" customHeight="1">
      <c r="A99" s="9"/>
      <c r="B99" s="190"/>
      <c r="C99" s="191"/>
      <c r="D99" s="192" t="s">
        <v>5639</v>
      </c>
      <c r="E99" s="193"/>
      <c r="F99" s="193"/>
      <c r="G99" s="193"/>
      <c r="H99" s="193"/>
      <c r="I99" s="193"/>
      <c r="J99" s="194">
        <f>J123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0"/>
      <c r="C100" s="191"/>
      <c r="D100" s="192" t="s">
        <v>5640</v>
      </c>
      <c r="E100" s="193"/>
      <c r="F100" s="193"/>
      <c r="G100" s="193"/>
      <c r="H100" s="193"/>
      <c r="I100" s="193"/>
      <c r="J100" s="194">
        <f>J140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152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5" t="str">
        <f>E7</f>
        <v>Centrum odborného vzdělávání Volanovská, Trutnov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139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5" t="s">
        <v>140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141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01-010 - Plyn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F14</f>
        <v xml:space="preserve"> </v>
      </c>
      <c r="G116" s="41"/>
      <c r="H116" s="41"/>
      <c r="I116" s="33" t="s">
        <v>22</v>
      </c>
      <c r="J116" s="80" t="str">
        <f>IF(J14="","",J14)</f>
        <v>23. 3. 2022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E17</f>
        <v>Královehradecký kraj, Hrade Králové</v>
      </c>
      <c r="G118" s="41"/>
      <c r="H118" s="41"/>
      <c r="I118" s="33" t="s">
        <v>30</v>
      </c>
      <c r="J118" s="37" t="str">
        <f>E23</f>
        <v>ATIP a.s. Trutnov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IF(E20="","",E20)</f>
        <v>Vyplň údaj</v>
      </c>
      <c r="G119" s="41"/>
      <c r="H119" s="41"/>
      <c r="I119" s="33" t="s">
        <v>33</v>
      </c>
      <c r="J119" s="37" t="str">
        <f>E26</f>
        <v>Ing. Lenka Kasperová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1"/>
      <c r="B121" s="202"/>
      <c r="C121" s="203" t="s">
        <v>153</v>
      </c>
      <c r="D121" s="204" t="s">
        <v>62</v>
      </c>
      <c r="E121" s="204" t="s">
        <v>58</v>
      </c>
      <c r="F121" s="204" t="s">
        <v>59</v>
      </c>
      <c r="G121" s="204" t="s">
        <v>154</v>
      </c>
      <c r="H121" s="204" t="s">
        <v>155</v>
      </c>
      <c r="I121" s="204" t="s">
        <v>156</v>
      </c>
      <c r="J121" s="204" t="s">
        <v>145</v>
      </c>
      <c r="K121" s="205" t="s">
        <v>157</v>
      </c>
      <c r="L121" s="206"/>
      <c r="M121" s="101" t="s">
        <v>1</v>
      </c>
      <c r="N121" s="102" t="s">
        <v>41</v>
      </c>
      <c r="O121" s="102" t="s">
        <v>158</v>
      </c>
      <c r="P121" s="102" t="s">
        <v>159</v>
      </c>
      <c r="Q121" s="102" t="s">
        <v>160</v>
      </c>
      <c r="R121" s="102" t="s">
        <v>161</v>
      </c>
      <c r="S121" s="102" t="s">
        <v>162</v>
      </c>
      <c r="T121" s="103" t="s">
        <v>163</v>
      </c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</row>
    <row r="122" spans="1:63" s="2" customFormat="1" ht="22.8" customHeight="1">
      <c r="A122" s="39"/>
      <c r="B122" s="40"/>
      <c r="C122" s="108" t="s">
        <v>164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P123+P140</f>
        <v>0</v>
      </c>
      <c r="Q122" s="105"/>
      <c r="R122" s="209">
        <f>R123+R140</f>
        <v>0</v>
      </c>
      <c r="S122" s="105"/>
      <c r="T122" s="210">
        <f>T123+T140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76</v>
      </c>
      <c r="AU122" s="18" t="s">
        <v>147</v>
      </c>
      <c r="BK122" s="211">
        <f>BK123+BK140</f>
        <v>0</v>
      </c>
    </row>
    <row r="123" spans="1:63" s="12" customFormat="1" ht="25.9" customHeight="1">
      <c r="A123" s="12"/>
      <c r="B123" s="212"/>
      <c r="C123" s="213"/>
      <c r="D123" s="214" t="s">
        <v>76</v>
      </c>
      <c r="E123" s="215" t="s">
        <v>3657</v>
      </c>
      <c r="F123" s="215" t="s">
        <v>5641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SUM(P124:P139)</f>
        <v>0</v>
      </c>
      <c r="Q123" s="220"/>
      <c r="R123" s="221">
        <f>SUM(R124:R139)</f>
        <v>0</v>
      </c>
      <c r="S123" s="220"/>
      <c r="T123" s="222">
        <f>SUM(T124:T139)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84</v>
      </c>
      <c r="AT123" s="224" t="s">
        <v>76</v>
      </c>
      <c r="AU123" s="224" t="s">
        <v>77</v>
      </c>
      <c r="AY123" s="223" t="s">
        <v>168</v>
      </c>
      <c r="BK123" s="225">
        <f>SUM(BK124:BK139)</f>
        <v>0</v>
      </c>
    </row>
    <row r="124" spans="1:65" s="2" customFormat="1" ht="24.15" customHeight="1">
      <c r="A124" s="39"/>
      <c r="B124" s="40"/>
      <c r="C124" s="228" t="s">
        <v>84</v>
      </c>
      <c r="D124" s="228" t="s">
        <v>171</v>
      </c>
      <c r="E124" s="229" t="s">
        <v>5642</v>
      </c>
      <c r="F124" s="230" t="s">
        <v>5643</v>
      </c>
      <c r="G124" s="231" t="s">
        <v>416</v>
      </c>
      <c r="H124" s="232">
        <v>6</v>
      </c>
      <c r="I124" s="233"/>
      <c r="J124" s="234">
        <f>ROUND(I124*H124,2)</f>
        <v>0</v>
      </c>
      <c r="K124" s="230" t="s">
        <v>4298</v>
      </c>
      <c r="L124" s="45"/>
      <c r="M124" s="235" t="s">
        <v>1</v>
      </c>
      <c r="N124" s="236" t="s">
        <v>42</v>
      </c>
      <c r="O124" s="92"/>
      <c r="P124" s="237">
        <f>O124*H124</f>
        <v>0</v>
      </c>
      <c r="Q124" s="237">
        <v>0</v>
      </c>
      <c r="R124" s="237">
        <f>Q124*H124</f>
        <v>0</v>
      </c>
      <c r="S124" s="237">
        <v>0</v>
      </c>
      <c r="T124" s="238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9" t="s">
        <v>189</v>
      </c>
      <c r="AT124" s="239" t="s">
        <v>171</v>
      </c>
      <c r="AU124" s="239" t="s">
        <v>84</v>
      </c>
      <c r="AY124" s="18" t="s">
        <v>168</v>
      </c>
      <c r="BE124" s="240">
        <f>IF(N124="základní",J124,0)</f>
        <v>0</v>
      </c>
      <c r="BF124" s="240">
        <f>IF(N124="snížená",J124,0)</f>
        <v>0</v>
      </c>
      <c r="BG124" s="240">
        <f>IF(N124="zákl. přenesená",J124,0)</f>
        <v>0</v>
      </c>
      <c r="BH124" s="240">
        <f>IF(N124="sníž. přenesená",J124,0)</f>
        <v>0</v>
      </c>
      <c r="BI124" s="240">
        <f>IF(N124="nulová",J124,0)</f>
        <v>0</v>
      </c>
      <c r="BJ124" s="18" t="s">
        <v>84</v>
      </c>
      <c r="BK124" s="240">
        <f>ROUND(I124*H124,2)</f>
        <v>0</v>
      </c>
      <c r="BL124" s="18" t="s">
        <v>189</v>
      </c>
      <c r="BM124" s="239" t="s">
        <v>86</v>
      </c>
    </row>
    <row r="125" spans="1:65" s="2" customFormat="1" ht="24.15" customHeight="1">
      <c r="A125" s="39"/>
      <c r="B125" s="40"/>
      <c r="C125" s="228" t="s">
        <v>86</v>
      </c>
      <c r="D125" s="228" t="s">
        <v>171</v>
      </c>
      <c r="E125" s="229" t="s">
        <v>5644</v>
      </c>
      <c r="F125" s="230" t="s">
        <v>5645</v>
      </c>
      <c r="G125" s="231" t="s">
        <v>416</v>
      </c>
      <c r="H125" s="232">
        <v>13</v>
      </c>
      <c r="I125" s="233"/>
      <c r="J125" s="234">
        <f>ROUND(I125*H125,2)</f>
        <v>0</v>
      </c>
      <c r="K125" s="230" t="s">
        <v>4298</v>
      </c>
      <c r="L125" s="45"/>
      <c r="M125" s="235" t="s">
        <v>1</v>
      </c>
      <c r="N125" s="236" t="s">
        <v>42</v>
      </c>
      <c r="O125" s="92"/>
      <c r="P125" s="237">
        <f>O125*H125</f>
        <v>0</v>
      </c>
      <c r="Q125" s="237">
        <v>0</v>
      </c>
      <c r="R125" s="237">
        <f>Q125*H125</f>
        <v>0</v>
      </c>
      <c r="S125" s="237">
        <v>0</v>
      </c>
      <c r="T125" s="238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9" t="s">
        <v>189</v>
      </c>
      <c r="AT125" s="239" t="s">
        <v>171</v>
      </c>
      <c r="AU125" s="239" t="s">
        <v>84</v>
      </c>
      <c r="AY125" s="18" t="s">
        <v>168</v>
      </c>
      <c r="BE125" s="240">
        <f>IF(N125="základní",J125,0)</f>
        <v>0</v>
      </c>
      <c r="BF125" s="240">
        <f>IF(N125="snížená",J125,0)</f>
        <v>0</v>
      </c>
      <c r="BG125" s="240">
        <f>IF(N125="zákl. přenesená",J125,0)</f>
        <v>0</v>
      </c>
      <c r="BH125" s="240">
        <f>IF(N125="sníž. přenesená",J125,0)</f>
        <v>0</v>
      </c>
      <c r="BI125" s="240">
        <f>IF(N125="nulová",J125,0)</f>
        <v>0</v>
      </c>
      <c r="BJ125" s="18" t="s">
        <v>84</v>
      </c>
      <c r="BK125" s="240">
        <f>ROUND(I125*H125,2)</f>
        <v>0</v>
      </c>
      <c r="BL125" s="18" t="s">
        <v>189</v>
      </c>
      <c r="BM125" s="239" t="s">
        <v>189</v>
      </c>
    </row>
    <row r="126" spans="1:65" s="2" customFormat="1" ht="16.5" customHeight="1">
      <c r="A126" s="39"/>
      <c r="B126" s="40"/>
      <c r="C126" s="228" t="s">
        <v>106</v>
      </c>
      <c r="D126" s="228" t="s">
        <v>171</v>
      </c>
      <c r="E126" s="229" t="s">
        <v>5646</v>
      </c>
      <c r="F126" s="230" t="s">
        <v>5647</v>
      </c>
      <c r="G126" s="231" t="s">
        <v>416</v>
      </c>
      <c r="H126" s="232">
        <v>2</v>
      </c>
      <c r="I126" s="233"/>
      <c r="J126" s="234">
        <f>ROUND(I126*H126,2)</f>
        <v>0</v>
      </c>
      <c r="K126" s="230" t="s">
        <v>4298</v>
      </c>
      <c r="L126" s="45"/>
      <c r="M126" s="235" t="s">
        <v>1</v>
      </c>
      <c r="N126" s="236" t="s">
        <v>42</v>
      </c>
      <c r="O126" s="92"/>
      <c r="P126" s="237">
        <f>O126*H126</f>
        <v>0</v>
      </c>
      <c r="Q126" s="237">
        <v>0</v>
      </c>
      <c r="R126" s="237">
        <f>Q126*H126</f>
        <v>0</v>
      </c>
      <c r="S126" s="237">
        <v>0</v>
      </c>
      <c r="T126" s="238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9" t="s">
        <v>189</v>
      </c>
      <c r="AT126" s="239" t="s">
        <v>171</v>
      </c>
      <c r="AU126" s="239" t="s">
        <v>84</v>
      </c>
      <c r="AY126" s="18" t="s">
        <v>168</v>
      </c>
      <c r="BE126" s="240">
        <f>IF(N126="základní",J126,0)</f>
        <v>0</v>
      </c>
      <c r="BF126" s="240">
        <f>IF(N126="snížená",J126,0)</f>
        <v>0</v>
      </c>
      <c r="BG126" s="240">
        <f>IF(N126="zákl. přenesená",J126,0)</f>
        <v>0</v>
      </c>
      <c r="BH126" s="240">
        <f>IF(N126="sníž. přenesená",J126,0)</f>
        <v>0</v>
      </c>
      <c r="BI126" s="240">
        <f>IF(N126="nulová",J126,0)</f>
        <v>0</v>
      </c>
      <c r="BJ126" s="18" t="s">
        <v>84</v>
      </c>
      <c r="BK126" s="240">
        <f>ROUND(I126*H126,2)</f>
        <v>0</v>
      </c>
      <c r="BL126" s="18" t="s">
        <v>189</v>
      </c>
      <c r="BM126" s="239" t="s">
        <v>314</v>
      </c>
    </row>
    <row r="127" spans="1:65" s="2" customFormat="1" ht="16.5" customHeight="1">
      <c r="A127" s="39"/>
      <c r="B127" s="40"/>
      <c r="C127" s="228" t="s">
        <v>189</v>
      </c>
      <c r="D127" s="228" t="s">
        <v>171</v>
      </c>
      <c r="E127" s="229" t="s">
        <v>5648</v>
      </c>
      <c r="F127" s="230" t="s">
        <v>5649</v>
      </c>
      <c r="G127" s="231" t="s">
        <v>416</v>
      </c>
      <c r="H127" s="232">
        <v>2</v>
      </c>
      <c r="I127" s="233"/>
      <c r="J127" s="234">
        <f>ROUND(I127*H127,2)</f>
        <v>0</v>
      </c>
      <c r="K127" s="230" t="s">
        <v>4298</v>
      </c>
      <c r="L127" s="45"/>
      <c r="M127" s="235" t="s">
        <v>1</v>
      </c>
      <c r="N127" s="236" t="s">
        <v>42</v>
      </c>
      <c r="O127" s="92"/>
      <c r="P127" s="237">
        <f>O127*H127</f>
        <v>0</v>
      </c>
      <c r="Q127" s="237">
        <v>0</v>
      </c>
      <c r="R127" s="237">
        <f>Q127*H127</f>
        <v>0</v>
      </c>
      <c r="S127" s="237">
        <v>0</v>
      </c>
      <c r="T127" s="238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9" t="s">
        <v>189</v>
      </c>
      <c r="AT127" s="239" t="s">
        <v>171</v>
      </c>
      <c r="AU127" s="239" t="s">
        <v>84</v>
      </c>
      <c r="AY127" s="18" t="s">
        <v>168</v>
      </c>
      <c r="BE127" s="240">
        <f>IF(N127="základní",J127,0)</f>
        <v>0</v>
      </c>
      <c r="BF127" s="240">
        <f>IF(N127="snížená",J127,0)</f>
        <v>0</v>
      </c>
      <c r="BG127" s="240">
        <f>IF(N127="zákl. přenesená",J127,0)</f>
        <v>0</v>
      </c>
      <c r="BH127" s="240">
        <f>IF(N127="sníž. přenesená",J127,0)</f>
        <v>0</v>
      </c>
      <c r="BI127" s="240">
        <f>IF(N127="nulová",J127,0)</f>
        <v>0</v>
      </c>
      <c r="BJ127" s="18" t="s">
        <v>84</v>
      </c>
      <c r="BK127" s="240">
        <f>ROUND(I127*H127,2)</f>
        <v>0</v>
      </c>
      <c r="BL127" s="18" t="s">
        <v>189</v>
      </c>
      <c r="BM127" s="239" t="s">
        <v>326</v>
      </c>
    </row>
    <row r="128" spans="1:65" s="2" customFormat="1" ht="24.15" customHeight="1">
      <c r="A128" s="39"/>
      <c r="B128" s="40"/>
      <c r="C128" s="228" t="s">
        <v>167</v>
      </c>
      <c r="D128" s="228" t="s">
        <v>171</v>
      </c>
      <c r="E128" s="229" t="s">
        <v>5650</v>
      </c>
      <c r="F128" s="230" t="s">
        <v>5651</v>
      </c>
      <c r="G128" s="231" t="s">
        <v>1933</v>
      </c>
      <c r="H128" s="232">
        <v>2</v>
      </c>
      <c r="I128" s="233"/>
      <c r="J128" s="234">
        <f>ROUND(I128*H128,2)</f>
        <v>0</v>
      </c>
      <c r="K128" s="230" t="s">
        <v>1</v>
      </c>
      <c r="L128" s="45"/>
      <c r="M128" s="235" t="s">
        <v>1</v>
      </c>
      <c r="N128" s="236" t="s">
        <v>42</v>
      </c>
      <c r="O128" s="92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9" t="s">
        <v>189</v>
      </c>
      <c r="AT128" s="239" t="s">
        <v>171</v>
      </c>
      <c r="AU128" s="239" t="s">
        <v>84</v>
      </c>
      <c r="AY128" s="18" t="s">
        <v>168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8" t="s">
        <v>84</v>
      </c>
      <c r="BK128" s="240">
        <f>ROUND(I128*H128,2)</f>
        <v>0</v>
      </c>
      <c r="BL128" s="18" t="s">
        <v>189</v>
      </c>
      <c r="BM128" s="239" t="s">
        <v>368</v>
      </c>
    </row>
    <row r="129" spans="1:65" s="2" customFormat="1" ht="24.15" customHeight="1">
      <c r="A129" s="39"/>
      <c r="B129" s="40"/>
      <c r="C129" s="228" t="s">
        <v>314</v>
      </c>
      <c r="D129" s="228" t="s">
        <v>171</v>
      </c>
      <c r="E129" s="229" t="s">
        <v>5652</v>
      </c>
      <c r="F129" s="230" t="s">
        <v>5653</v>
      </c>
      <c r="G129" s="231" t="s">
        <v>1933</v>
      </c>
      <c r="H129" s="232">
        <v>2</v>
      </c>
      <c r="I129" s="233"/>
      <c r="J129" s="234">
        <f>ROUND(I129*H129,2)</f>
        <v>0</v>
      </c>
      <c r="K129" s="230" t="s">
        <v>4298</v>
      </c>
      <c r="L129" s="45"/>
      <c r="M129" s="235" t="s">
        <v>1</v>
      </c>
      <c r="N129" s="236" t="s">
        <v>42</v>
      </c>
      <c r="O129" s="92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9" t="s">
        <v>189</v>
      </c>
      <c r="AT129" s="239" t="s">
        <v>171</v>
      </c>
      <c r="AU129" s="239" t="s">
        <v>84</v>
      </c>
      <c r="AY129" s="18" t="s">
        <v>168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8" t="s">
        <v>84</v>
      </c>
      <c r="BK129" s="240">
        <f>ROUND(I129*H129,2)</f>
        <v>0</v>
      </c>
      <c r="BL129" s="18" t="s">
        <v>189</v>
      </c>
      <c r="BM129" s="239" t="s">
        <v>400</v>
      </c>
    </row>
    <row r="130" spans="1:65" s="2" customFormat="1" ht="24.15" customHeight="1">
      <c r="A130" s="39"/>
      <c r="B130" s="40"/>
      <c r="C130" s="228" t="s">
        <v>321</v>
      </c>
      <c r="D130" s="228" t="s">
        <v>171</v>
      </c>
      <c r="E130" s="229" t="s">
        <v>5654</v>
      </c>
      <c r="F130" s="230" t="s">
        <v>5655</v>
      </c>
      <c r="G130" s="231" t="s">
        <v>1933</v>
      </c>
      <c r="H130" s="232">
        <v>4</v>
      </c>
      <c r="I130" s="233"/>
      <c r="J130" s="234">
        <f>ROUND(I130*H130,2)</f>
        <v>0</v>
      </c>
      <c r="K130" s="230" t="s">
        <v>4298</v>
      </c>
      <c r="L130" s="45"/>
      <c r="M130" s="235" t="s">
        <v>1</v>
      </c>
      <c r="N130" s="236" t="s">
        <v>42</v>
      </c>
      <c r="O130" s="92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9" t="s">
        <v>189</v>
      </c>
      <c r="AT130" s="239" t="s">
        <v>171</v>
      </c>
      <c r="AU130" s="239" t="s">
        <v>84</v>
      </c>
      <c r="AY130" s="18" t="s">
        <v>168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8" t="s">
        <v>84</v>
      </c>
      <c r="BK130" s="240">
        <f>ROUND(I130*H130,2)</f>
        <v>0</v>
      </c>
      <c r="BL130" s="18" t="s">
        <v>189</v>
      </c>
      <c r="BM130" s="239" t="s">
        <v>413</v>
      </c>
    </row>
    <row r="131" spans="1:65" s="2" customFormat="1" ht="55.5" customHeight="1">
      <c r="A131" s="39"/>
      <c r="B131" s="40"/>
      <c r="C131" s="228" t="s">
        <v>326</v>
      </c>
      <c r="D131" s="228" t="s">
        <v>171</v>
      </c>
      <c r="E131" s="229" t="s">
        <v>5656</v>
      </c>
      <c r="F131" s="230" t="s">
        <v>5657</v>
      </c>
      <c r="G131" s="231" t="s">
        <v>1933</v>
      </c>
      <c r="H131" s="232">
        <v>1</v>
      </c>
      <c r="I131" s="233"/>
      <c r="J131" s="234">
        <f>ROUND(I131*H131,2)</f>
        <v>0</v>
      </c>
      <c r="K131" s="230" t="s">
        <v>1</v>
      </c>
      <c r="L131" s="45"/>
      <c r="M131" s="235" t="s">
        <v>1</v>
      </c>
      <c r="N131" s="236" t="s">
        <v>42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189</v>
      </c>
      <c r="AT131" s="239" t="s">
        <v>171</v>
      </c>
      <c r="AU131" s="239" t="s">
        <v>84</v>
      </c>
      <c r="AY131" s="18" t="s">
        <v>168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84</v>
      </c>
      <c r="BK131" s="240">
        <f>ROUND(I131*H131,2)</f>
        <v>0</v>
      </c>
      <c r="BL131" s="18" t="s">
        <v>189</v>
      </c>
      <c r="BM131" s="239" t="s">
        <v>437</v>
      </c>
    </row>
    <row r="132" spans="1:65" s="2" customFormat="1" ht="16.5" customHeight="1">
      <c r="A132" s="39"/>
      <c r="B132" s="40"/>
      <c r="C132" s="228" t="s">
        <v>319</v>
      </c>
      <c r="D132" s="228" t="s">
        <v>171</v>
      </c>
      <c r="E132" s="229" t="s">
        <v>5658</v>
      </c>
      <c r="F132" s="230" t="s">
        <v>5659</v>
      </c>
      <c r="G132" s="231" t="s">
        <v>1933</v>
      </c>
      <c r="H132" s="232">
        <v>1</v>
      </c>
      <c r="I132" s="233"/>
      <c r="J132" s="234">
        <f>ROUND(I132*H132,2)</f>
        <v>0</v>
      </c>
      <c r="K132" s="230" t="s">
        <v>4298</v>
      </c>
      <c r="L132" s="45"/>
      <c r="M132" s="235" t="s">
        <v>1</v>
      </c>
      <c r="N132" s="236" t="s">
        <v>42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189</v>
      </c>
      <c r="AT132" s="239" t="s">
        <v>171</v>
      </c>
      <c r="AU132" s="239" t="s">
        <v>84</v>
      </c>
      <c r="AY132" s="18" t="s">
        <v>168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84</v>
      </c>
      <c r="BK132" s="240">
        <f>ROUND(I132*H132,2)</f>
        <v>0</v>
      </c>
      <c r="BL132" s="18" t="s">
        <v>189</v>
      </c>
      <c r="BM132" s="239" t="s">
        <v>453</v>
      </c>
    </row>
    <row r="133" spans="1:65" s="2" customFormat="1" ht="16.5" customHeight="1">
      <c r="A133" s="39"/>
      <c r="B133" s="40"/>
      <c r="C133" s="228" t="s">
        <v>368</v>
      </c>
      <c r="D133" s="228" t="s">
        <v>171</v>
      </c>
      <c r="E133" s="229" t="s">
        <v>5660</v>
      </c>
      <c r="F133" s="230" t="s">
        <v>5661</v>
      </c>
      <c r="G133" s="231" t="s">
        <v>1933</v>
      </c>
      <c r="H133" s="232">
        <v>1</v>
      </c>
      <c r="I133" s="233"/>
      <c r="J133" s="234">
        <f>ROUND(I133*H133,2)</f>
        <v>0</v>
      </c>
      <c r="K133" s="230" t="s">
        <v>4298</v>
      </c>
      <c r="L133" s="45"/>
      <c r="M133" s="235" t="s">
        <v>1</v>
      </c>
      <c r="N133" s="236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189</v>
      </c>
      <c r="AT133" s="239" t="s">
        <v>171</v>
      </c>
      <c r="AU133" s="239" t="s">
        <v>84</v>
      </c>
      <c r="AY133" s="18" t="s">
        <v>168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189</v>
      </c>
      <c r="BM133" s="239" t="s">
        <v>468</v>
      </c>
    </row>
    <row r="134" spans="1:65" s="2" customFormat="1" ht="24.15" customHeight="1">
      <c r="A134" s="39"/>
      <c r="B134" s="40"/>
      <c r="C134" s="228" t="s">
        <v>395</v>
      </c>
      <c r="D134" s="228" t="s">
        <v>171</v>
      </c>
      <c r="E134" s="229" t="s">
        <v>5662</v>
      </c>
      <c r="F134" s="230" t="s">
        <v>5663</v>
      </c>
      <c r="G134" s="231" t="s">
        <v>1933</v>
      </c>
      <c r="H134" s="232">
        <v>2</v>
      </c>
      <c r="I134" s="233"/>
      <c r="J134" s="234">
        <f>ROUND(I134*H134,2)</f>
        <v>0</v>
      </c>
      <c r="K134" s="230" t="s">
        <v>4298</v>
      </c>
      <c r="L134" s="45"/>
      <c r="M134" s="235" t="s">
        <v>1</v>
      </c>
      <c r="N134" s="236" t="s">
        <v>42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189</v>
      </c>
      <c r="AT134" s="239" t="s">
        <v>171</v>
      </c>
      <c r="AU134" s="239" t="s">
        <v>84</v>
      </c>
      <c r="AY134" s="18" t="s">
        <v>168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189</v>
      </c>
      <c r="BM134" s="239" t="s">
        <v>484</v>
      </c>
    </row>
    <row r="135" spans="1:65" s="2" customFormat="1" ht="21.75" customHeight="1">
      <c r="A135" s="39"/>
      <c r="B135" s="40"/>
      <c r="C135" s="228" t="s">
        <v>400</v>
      </c>
      <c r="D135" s="228" t="s">
        <v>171</v>
      </c>
      <c r="E135" s="229" t="s">
        <v>5664</v>
      </c>
      <c r="F135" s="230" t="s">
        <v>5665</v>
      </c>
      <c r="G135" s="231" t="s">
        <v>1933</v>
      </c>
      <c r="H135" s="232">
        <v>1</v>
      </c>
      <c r="I135" s="233"/>
      <c r="J135" s="234">
        <f>ROUND(I135*H135,2)</f>
        <v>0</v>
      </c>
      <c r="K135" s="230" t="s">
        <v>1</v>
      </c>
      <c r="L135" s="45"/>
      <c r="M135" s="235" t="s">
        <v>1</v>
      </c>
      <c r="N135" s="236" t="s">
        <v>42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189</v>
      </c>
      <c r="AT135" s="239" t="s">
        <v>171</v>
      </c>
      <c r="AU135" s="239" t="s">
        <v>84</v>
      </c>
      <c r="AY135" s="18" t="s">
        <v>168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189</v>
      </c>
      <c r="BM135" s="239" t="s">
        <v>495</v>
      </c>
    </row>
    <row r="136" spans="1:65" s="2" customFormat="1" ht="16.5" customHeight="1">
      <c r="A136" s="39"/>
      <c r="B136" s="40"/>
      <c r="C136" s="228" t="s">
        <v>407</v>
      </c>
      <c r="D136" s="228" t="s">
        <v>171</v>
      </c>
      <c r="E136" s="229" t="s">
        <v>5666</v>
      </c>
      <c r="F136" s="230" t="s">
        <v>5667</v>
      </c>
      <c r="G136" s="231" t="s">
        <v>1933</v>
      </c>
      <c r="H136" s="232">
        <v>1</v>
      </c>
      <c r="I136" s="233"/>
      <c r="J136" s="234">
        <f>ROUND(I136*H136,2)</f>
        <v>0</v>
      </c>
      <c r="K136" s="230" t="s">
        <v>1</v>
      </c>
      <c r="L136" s="45"/>
      <c r="M136" s="235" t="s">
        <v>1</v>
      </c>
      <c r="N136" s="236" t="s">
        <v>42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189</v>
      </c>
      <c r="AT136" s="239" t="s">
        <v>171</v>
      </c>
      <c r="AU136" s="239" t="s">
        <v>84</v>
      </c>
      <c r="AY136" s="18" t="s">
        <v>168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189</v>
      </c>
      <c r="BM136" s="239" t="s">
        <v>512</v>
      </c>
    </row>
    <row r="137" spans="1:65" s="2" customFormat="1" ht="24.15" customHeight="1">
      <c r="A137" s="39"/>
      <c r="B137" s="40"/>
      <c r="C137" s="228" t="s">
        <v>413</v>
      </c>
      <c r="D137" s="228" t="s">
        <v>171</v>
      </c>
      <c r="E137" s="229" t="s">
        <v>5668</v>
      </c>
      <c r="F137" s="230" t="s">
        <v>5669</v>
      </c>
      <c r="G137" s="231" t="s">
        <v>1933</v>
      </c>
      <c r="H137" s="232">
        <v>1</v>
      </c>
      <c r="I137" s="233"/>
      <c r="J137" s="234">
        <f>ROUND(I137*H137,2)</f>
        <v>0</v>
      </c>
      <c r="K137" s="230" t="s">
        <v>1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189</v>
      </c>
      <c r="AT137" s="239" t="s">
        <v>171</v>
      </c>
      <c r="AU137" s="239" t="s">
        <v>84</v>
      </c>
      <c r="AY137" s="18" t="s">
        <v>168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189</v>
      </c>
      <c r="BM137" s="239" t="s">
        <v>534</v>
      </c>
    </row>
    <row r="138" spans="1:65" s="2" customFormat="1" ht="24.15" customHeight="1">
      <c r="A138" s="39"/>
      <c r="B138" s="40"/>
      <c r="C138" s="228" t="s">
        <v>8</v>
      </c>
      <c r="D138" s="228" t="s">
        <v>171</v>
      </c>
      <c r="E138" s="229" t="s">
        <v>5670</v>
      </c>
      <c r="F138" s="230" t="s">
        <v>5671</v>
      </c>
      <c r="G138" s="231" t="s">
        <v>416</v>
      </c>
      <c r="H138" s="232">
        <v>12</v>
      </c>
      <c r="I138" s="233"/>
      <c r="J138" s="234">
        <f>ROUND(I138*H138,2)</f>
        <v>0</v>
      </c>
      <c r="K138" s="230" t="s">
        <v>4298</v>
      </c>
      <c r="L138" s="45"/>
      <c r="M138" s="235" t="s">
        <v>1</v>
      </c>
      <c r="N138" s="236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189</v>
      </c>
      <c r="AT138" s="239" t="s">
        <v>171</v>
      </c>
      <c r="AU138" s="239" t="s">
        <v>84</v>
      </c>
      <c r="AY138" s="18" t="s">
        <v>168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189</v>
      </c>
      <c r="BM138" s="239" t="s">
        <v>567</v>
      </c>
    </row>
    <row r="139" spans="1:65" s="2" customFormat="1" ht="24.15" customHeight="1">
      <c r="A139" s="39"/>
      <c r="B139" s="40"/>
      <c r="C139" s="228" t="s">
        <v>437</v>
      </c>
      <c r="D139" s="228" t="s">
        <v>171</v>
      </c>
      <c r="E139" s="229" t="s">
        <v>5672</v>
      </c>
      <c r="F139" s="230" t="s">
        <v>5673</v>
      </c>
      <c r="G139" s="231" t="s">
        <v>1933</v>
      </c>
      <c r="H139" s="232">
        <v>2</v>
      </c>
      <c r="I139" s="233"/>
      <c r="J139" s="234">
        <f>ROUND(I139*H139,2)</f>
        <v>0</v>
      </c>
      <c r="K139" s="230" t="s">
        <v>4298</v>
      </c>
      <c r="L139" s="45"/>
      <c r="M139" s="235" t="s">
        <v>1</v>
      </c>
      <c r="N139" s="236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189</v>
      </c>
      <c r="AT139" s="239" t="s">
        <v>171</v>
      </c>
      <c r="AU139" s="239" t="s">
        <v>84</v>
      </c>
      <c r="AY139" s="18" t="s">
        <v>168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189</v>
      </c>
      <c r="BM139" s="239" t="s">
        <v>352</v>
      </c>
    </row>
    <row r="140" spans="1:63" s="12" customFormat="1" ht="25.9" customHeight="1">
      <c r="A140" s="12"/>
      <c r="B140" s="212"/>
      <c r="C140" s="213"/>
      <c r="D140" s="214" t="s">
        <v>76</v>
      </c>
      <c r="E140" s="215" t="s">
        <v>3741</v>
      </c>
      <c r="F140" s="215" t="s">
        <v>4526</v>
      </c>
      <c r="G140" s="213"/>
      <c r="H140" s="213"/>
      <c r="I140" s="216"/>
      <c r="J140" s="217">
        <f>BK140</f>
        <v>0</v>
      </c>
      <c r="K140" s="213"/>
      <c r="L140" s="218"/>
      <c r="M140" s="219"/>
      <c r="N140" s="220"/>
      <c r="O140" s="220"/>
      <c r="P140" s="221">
        <f>SUM(P141:P142)</f>
        <v>0</v>
      </c>
      <c r="Q140" s="220"/>
      <c r="R140" s="221">
        <f>SUM(R141:R142)</f>
        <v>0</v>
      </c>
      <c r="S140" s="220"/>
      <c r="T140" s="222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3" t="s">
        <v>84</v>
      </c>
      <c r="AT140" s="224" t="s">
        <v>76</v>
      </c>
      <c r="AU140" s="224" t="s">
        <v>77</v>
      </c>
      <c r="AY140" s="223" t="s">
        <v>168</v>
      </c>
      <c r="BK140" s="225">
        <f>SUM(BK141:BK142)</f>
        <v>0</v>
      </c>
    </row>
    <row r="141" spans="1:65" s="2" customFormat="1" ht="24.15" customHeight="1">
      <c r="A141" s="39"/>
      <c r="B141" s="40"/>
      <c r="C141" s="228" t="s">
        <v>448</v>
      </c>
      <c r="D141" s="228" t="s">
        <v>171</v>
      </c>
      <c r="E141" s="229" t="s">
        <v>4527</v>
      </c>
      <c r="F141" s="230" t="s">
        <v>4528</v>
      </c>
      <c r="G141" s="231" t="s">
        <v>416</v>
      </c>
      <c r="H141" s="232">
        <v>19</v>
      </c>
      <c r="I141" s="233"/>
      <c r="J141" s="234">
        <f>ROUND(I141*H141,2)</f>
        <v>0</v>
      </c>
      <c r="K141" s="230" t="s">
        <v>4298</v>
      </c>
      <c r="L141" s="45"/>
      <c r="M141" s="235" t="s">
        <v>1</v>
      </c>
      <c r="N141" s="236" t="s">
        <v>42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189</v>
      </c>
      <c r="AT141" s="239" t="s">
        <v>171</v>
      </c>
      <c r="AU141" s="239" t="s">
        <v>84</v>
      </c>
      <c r="AY141" s="18" t="s">
        <v>168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84</v>
      </c>
      <c r="BK141" s="240">
        <f>ROUND(I141*H141,2)</f>
        <v>0</v>
      </c>
      <c r="BL141" s="18" t="s">
        <v>189</v>
      </c>
      <c r="BM141" s="239" t="s">
        <v>643</v>
      </c>
    </row>
    <row r="142" spans="1:65" s="2" customFormat="1" ht="24.15" customHeight="1">
      <c r="A142" s="39"/>
      <c r="B142" s="40"/>
      <c r="C142" s="228" t="s">
        <v>453</v>
      </c>
      <c r="D142" s="228" t="s">
        <v>171</v>
      </c>
      <c r="E142" s="229" t="s">
        <v>5674</v>
      </c>
      <c r="F142" s="230" t="s">
        <v>4532</v>
      </c>
      <c r="G142" s="231" t="s">
        <v>416</v>
      </c>
      <c r="H142" s="232">
        <v>19</v>
      </c>
      <c r="I142" s="233"/>
      <c r="J142" s="234">
        <f>ROUND(I142*H142,2)</f>
        <v>0</v>
      </c>
      <c r="K142" s="230" t="s">
        <v>4298</v>
      </c>
      <c r="L142" s="45"/>
      <c r="M142" s="309" t="s">
        <v>1</v>
      </c>
      <c r="N142" s="310" t="s">
        <v>42</v>
      </c>
      <c r="O142" s="248"/>
      <c r="P142" s="311">
        <f>O142*H142</f>
        <v>0</v>
      </c>
      <c r="Q142" s="311">
        <v>0</v>
      </c>
      <c r="R142" s="311">
        <f>Q142*H142</f>
        <v>0</v>
      </c>
      <c r="S142" s="311">
        <v>0</v>
      </c>
      <c r="T142" s="312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189</v>
      </c>
      <c r="AT142" s="239" t="s">
        <v>171</v>
      </c>
      <c r="AU142" s="239" t="s">
        <v>84</v>
      </c>
      <c r="AY142" s="18" t="s">
        <v>168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189</v>
      </c>
      <c r="BM142" s="239" t="s">
        <v>654</v>
      </c>
    </row>
    <row r="143" spans="1:31" s="2" customFormat="1" ht="6.95" customHeight="1">
      <c r="A143" s="39"/>
      <c r="B143" s="67"/>
      <c r="C143" s="68"/>
      <c r="D143" s="68"/>
      <c r="E143" s="68"/>
      <c r="F143" s="68"/>
      <c r="G143" s="68"/>
      <c r="H143" s="68"/>
      <c r="I143" s="68"/>
      <c r="J143" s="68"/>
      <c r="K143" s="68"/>
      <c r="L143" s="45"/>
      <c r="M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</sheetData>
  <sheetProtection password="CC35" sheet="1" objects="1" scenarios="1" formatColumns="0" formatRows="0" autoFilter="0"/>
  <autoFilter ref="C121:K14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131</v>
      </c>
      <c r="AZ2" s="250" t="s">
        <v>5675</v>
      </c>
      <c r="BA2" s="250" t="s">
        <v>5676</v>
      </c>
      <c r="BB2" s="250" t="s">
        <v>203</v>
      </c>
      <c r="BC2" s="250" t="s">
        <v>5677</v>
      </c>
      <c r="BD2" s="250" t="s">
        <v>106</v>
      </c>
    </row>
    <row r="3" spans="2:5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  <c r="AZ3" s="250" t="s">
        <v>5678</v>
      </c>
      <c r="BA3" s="250" t="s">
        <v>5676</v>
      </c>
      <c r="BB3" s="250" t="s">
        <v>203</v>
      </c>
      <c r="BC3" s="250" t="s">
        <v>5679</v>
      </c>
      <c r="BD3" s="250" t="s">
        <v>106</v>
      </c>
    </row>
    <row r="4" spans="2:5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  <c r="AZ4" s="250" t="s">
        <v>5680</v>
      </c>
      <c r="BA4" s="250" t="s">
        <v>5676</v>
      </c>
      <c r="BB4" s="250" t="s">
        <v>203</v>
      </c>
      <c r="BC4" s="250" t="s">
        <v>910</v>
      </c>
      <c r="BD4" s="250" t="s">
        <v>106</v>
      </c>
    </row>
    <row r="5" spans="2:56" s="1" customFormat="1" ht="6.95" customHeight="1">
      <c r="B5" s="21"/>
      <c r="L5" s="21"/>
      <c r="AZ5" s="250" t="s">
        <v>5681</v>
      </c>
      <c r="BA5" s="250" t="s">
        <v>5676</v>
      </c>
      <c r="BB5" s="250" t="s">
        <v>203</v>
      </c>
      <c r="BC5" s="250" t="s">
        <v>5682</v>
      </c>
      <c r="BD5" s="250" t="s">
        <v>106</v>
      </c>
    </row>
    <row r="6" spans="2:56" s="1" customFormat="1" ht="12" customHeight="1">
      <c r="B6" s="21"/>
      <c r="D6" s="152" t="s">
        <v>16</v>
      </c>
      <c r="L6" s="21"/>
      <c r="AZ6" s="250" t="s">
        <v>5683</v>
      </c>
      <c r="BA6" s="250" t="s">
        <v>5676</v>
      </c>
      <c r="BB6" s="250" t="s">
        <v>203</v>
      </c>
      <c r="BC6" s="250" t="s">
        <v>5684</v>
      </c>
      <c r="BD6" s="250" t="s">
        <v>106</v>
      </c>
    </row>
    <row r="7" spans="2:56" s="1" customFormat="1" ht="16.5" customHeight="1">
      <c r="B7" s="21"/>
      <c r="E7" s="153" t="str">
        <f>'Rekapitulace stavby'!K6</f>
        <v>Centrum odborného vzdělávání Volanovská, Trutnov</v>
      </c>
      <c r="F7" s="152"/>
      <c r="G7" s="152"/>
      <c r="H7" s="152"/>
      <c r="L7" s="21"/>
      <c r="AZ7" s="250" t="s">
        <v>3657</v>
      </c>
      <c r="BA7" s="250" t="s">
        <v>5676</v>
      </c>
      <c r="BB7" s="250" t="s">
        <v>203</v>
      </c>
      <c r="BC7" s="250" t="s">
        <v>5685</v>
      </c>
      <c r="BD7" s="250" t="s">
        <v>106</v>
      </c>
    </row>
    <row r="8" spans="2:56" s="1" customFormat="1" ht="12" customHeight="1">
      <c r="B8" s="21"/>
      <c r="D8" s="152" t="s">
        <v>139</v>
      </c>
      <c r="L8" s="21"/>
      <c r="AZ8" s="250" t="s">
        <v>5686</v>
      </c>
      <c r="BA8" s="250" t="s">
        <v>1</v>
      </c>
      <c r="BB8" s="250" t="s">
        <v>1</v>
      </c>
      <c r="BC8" s="250" t="s">
        <v>5687</v>
      </c>
      <c r="BD8" s="250" t="s">
        <v>86</v>
      </c>
    </row>
    <row r="9" spans="1:56" s="2" customFormat="1" ht="16.5" customHeight="1">
      <c r="A9" s="39"/>
      <c r="B9" s="45"/>
      <c r="C9" s="39"/>
      <c r="D9" s="39"/>
      <c r="E9" s="153" t="s">
        <v>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50" t="s">
        <v>5688</v>
      </c>
      <c r="BA9" s="250" t="s">
        <v>1</v>
      </c>
      <c r="BB9" s="250" t="s">
        <v>1</v>
      </c>
      <c r="BC9" s="250" t="s">
        <v>5689</v>
      </c>
      <c r="BD9" s="250" t="s">
        <v>86</v>
      </c>
    </row>
    <row r="10" spans="1:56" s="2" customFormat="1" ht="12" customHeight="1">
      <c r="A10" s="39"/>
      <c r="B10" s="45"/>
      <c r="C10" s="39"/>
      <c r="D10" s="152" t="s">
        <v>141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250" t="s">
        <v>5690</v>
      </c>
      <c r="BA10" s="250" t="s">
        <v>1</v>
      </c>
      <c r="BB10" s="250" t="s">
        <v>1</v>
      </c>
      <c r="BC10" s="250" t="s">
        <v>5691</v>
      </c>
      <c r="BD10" s="250" t="s">
        <v>86</v>
      </c>
    </row>
    <row r="11" spans="1:56" s="2" customFormat="1" ht="16.5" customHeight="1">
      <c r="A11" s="39"/>
      <c r="B11" s="45"/>
      <c r="C11" s="39"/>
      <c r="D11" s="39"/>
      <c r="E11" s="154" t="s">
        <v>5692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250" t="s">
        <v>5693</v>
      </c>
      <c r="BA11" s="250" t="s">
        <v>1</v>
      </c>
      <c r="BB11" s="250" t="s">
        <v>1</v>
      </c>
      <c r="BC11" s="250" t="s">
        <v>5694</v>
      </c>
      <c r="BD11" s="250" t="s">
        <v>86</v>
      </c>
    </row>
    <row r="12" spans="1:56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250" t="s">
        <v>5695</v>
      </c>
      <c r="BA12" s="250" t="s">
        <v>1</v>
      </c>
      <c r="BB12" s="250" t="s">
        <v>1</v>
      </c>
      <c r="BC12" s="250" t="s">
        <v>5696</v>
      </c>
      <c r="BD12" s="250" t="s">
        <v>86</v>
      </c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23. 3. 2022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ROUND(J138,2)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ROUND((SUM(BE138:BE440)),2)</f>
        <v>0</v>
      </c>
      <c r="G35" s="39"/>
      <c r="H35" s="39"/>
      <c r="I35" s="166">
        <v>0.21</v>
      </c>
      <c r="J35" s="165">
        <f>ROUND(((SUM(BE138:BE440))*I35),2)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ROUND((SUM(BF138:BF440)),2)</f>
        <v>0</v>
      </c>
      <c r="G36" s="39"/>
      <c r="H36" s="39"/>
      <c r="I36" s="166">
        <v>0.15</v>
      </c>
      <c r="J36" s="165">
        <f>ROUND(((SUM(BF138:BF440))*I36),2)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ROUND((SUM(BG138:BG440)),2)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ROUND((SUM(BH138:BH440)),2)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ROUND((SUM(BI138:BI440)),2)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01-011 - Venkovní úpravy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Trutnov</v>
      </c>
      <c r="G91" s="41"/>
      <c r="H91" s="41"/>
      <c r="I91" s="33" t="s">
        <v>22</v>
      </c>
      <c r="J91" s="80" t="str">
        <f>IF(J14="","",J14)</f>
        <v>23. 3. 2022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Královehradecký kraj, Hrade Králové</v>
      </c>
      <c r="G93" s="41"/>
      <c r="H93" s="41"/>
      <c r="I93" s="33" t="s">
        <v>30</v>
      </c>
      <c r="J93" s="37" t="str">
        <f>E23</f>
        <v>ATIP a.s. Trutnov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Lenka Kasperová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144</v>
      </c>
      <c r="D96" s="187"/>
      <c r="E96" s="187"/>
      <c r="F96" s="187"/>
      <c r="G96" s="187"/>
      <c r="H96" s="187"/>
      <c r="I96" s="187"/>
      <c r="J96" s="188" t="s">
        <v>145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146</v>
      </c>
      <c r="D98" s="41"/>
      <c r="E98" s="41"/>
      <c r="F98" s="41"/>
      <c r="G98" s="41"/>
      <c r="H98" s="41"/>
      <c r="I98" s="41"/>
      <c r="J98" s="111">
        <f>J138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147</v>
      </c>
    </row>
    <row r="99" spans="1:31" s="9" customFormat="1" ht="24.95" customHeight="1">
      <c r="A99" s="9"/>
      <c r="B99" s="190"/>
      <c r="C99" s="191"/>
      <c r="D99" s="192" t="s">
        <v>269</v>
      </c>
      <c r="E99" s="193"/>
      <c r="F99" s="193"/>
      <c r="G99" s="193"/>
      <c r="H99" s="193"/>
      <c r="I99" s="193"/>
      <c r="J99" s="194">
        <f>J139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270</v>
      </c>
      <c r="E100" s="198"/>
      <c r="F100" s="198"/>
      <c r="G100" s="198"/>
      <c r="H100" s="198"/>
      <c r="I100" s="198"/>
      <c r="J100" s="199">
        <f>J140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931</v>
      </c>
      <c r="E101" s="198"/>
      <c r="F101" s="198"/>
      <c r="G101" s="198"/>
      <c r="H101" s="198"/>
      <c r="I101" s="198"/>
      <c r="J101" s="199">
        <f>J186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932</v>
      </c>
      <c r="E102" s="198"/>
      <c r="F102" s="198"/>
      <c r="G102" s="198"/>
      <c r="H102" s="198"/>
      <c r="I102" s="198"/>
      <c r="J102" s="199">
        <f>J207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933</v>
      </c>
      <c r="E103" s="198"/>
      <c r="F103" s="198"/>
      <c r="G103" s="198"/>
      <c r="H103" s="198"/>
      <c r="I103" s="198"/>
      <c r="J103" s="199">
        <f>J247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5697</v>
      </c>
      <c r="E104" s="198"/>
      <c r="F104" s="198"/>
      <c r="G104" s="198"/>
      <c r="H104" s="198"/>
      <c r="I104" s="198"/>
      <c r="J104" s="199">
        <f>J255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934</v>
      </c>
      <c r="E105" s="198"/>
      <c r="F105" s="198"/>
      <c r="G105" s="198"/>
      <c r="H105" s="198"/>
      <c r="I105" s="198"/>
      <c r="J105" s="199">
        <f>J293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5698</v>
      </c>
      <c r="E106" s="198"/>
      <c r="F106" s="198"/>
      <c r="G106" s="198"/>
      <c r="H106" s="198"/>
      <c r="I106" s="198"/>
      <c r="J106" s="199">
        <f>J299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6"/>
      <c r="C107" s="134"/>
      <c r="D107" s="197" t="s">
        <v>271</v>
      </c>
      <c r="E107" s="198"/>
      <c r="F107" s="198"/>
      <c r="G107" s="198"/>
      <c r="H107" s="198"/>
      <c r="I107" s="198"/>
      <c r="J107" s="199">
        <f>J314</f>
        <v>0</v>
      </c>
      <c r="K107" s="134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6"/>
      <c r="C108" s="134"/>
      <c r="D108" s="197" t="s">
        <v>272</v>
      </c>
      <c r="E108" s="198"/>
      <c r="F108" s="198"/>
      <c r="G108" s="198"/>
      <c r="H108" s="198"/>
      <c r="I108" s="198"/>
      <c r="J108" s="199">
        <f>J363</f>
        <v>0</v>
      </c>
      <c r="K108" s="134"/>
      <c r="L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6"/>
      <c r="C109" s="134"/>
      <c r="D109" s="197" t="s">
        <v>935</v>
      </c>
      <c r="E109" s="198"/>
      <c r="F109" s="198"/>
      <c r="G109" s="198"/>
      <c r="H109" s="198"/>
      <c r="I109" s="198"/>
      <c r="J109" s="199">
        <f>J369</f>
        <v>0</v>
      </c>
      <c r="K109" s="134"/>
      <c r="L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90"/>
      <c r="C110" s="191"/>
      <c r="D110" s="192" t="s">
        <v>273</v>
      </c>
      <c r="E110" s="193"/>
      <c r="F110" s="193"/>
      <c r="G110" s="193"/>
      <c r="H110" s="193"/>
      <c r="I110" s="193"/>
      <c r="J110" s="194">
        <f>J371</f>
        <v>0</v>
      </c>
      <c r="K110" s="191"/>
      <c r="L110" s="195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96"/>
      <c r="C111" s="134"/>
      <c r="D111" s="197" t="s">
        <v>274</v>
      </c>
      <c r="E111" s="198"/>
      <c r="F111" s="198"/>
      <c r="G111" s="198"/>
      <c r="H111" s="198"/>
      <c r="I111" s="198"/>
      <c r="J111" s="199">
        <f>J372</f>
        <v>0</v>
      </c>
      <c r="K111" s="134"/>
      <c r="L111" s="20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6"/>
      <c r="C112" s="134"/>
      <c r="D112" s="197" t="s">
        <v>277</v>
      </c>
      <c r="E112" s="198"/>
      <c r="F112" s="198"/>
      <c r="G112" s="198"/>
      <c r="H112" s="198"/>
      <c r="I112" s="198"/>
      <c r="J112" s="199">
        <f>J380</f>
        <v>0</v>
      </c>
      <c r="K112" s="134"/>
      <c r="L112" s="20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6"/>
      <c r="C113" s="134"/>
      <c r="D113" s="197" t="s">
        <v>279</v>
      </c>
      <c r="E113" s="198"/>
      <c r="F113" s="198"/>
      <c r="G113" s="198"/>
      <c r="H113" s="198"/>
      <c r="I113" s="198"/>
      <c r="J113" s="199">
        <f>J386</f>
        <v>0</v>
      </c>
      <c r="K113" s="134"/>
      <c r="L113" s="20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6"/>
      <c r="C114" s="134"/>
      <c r="D114" s="197" t="s">
        <v>5699</v>
      </c>
      <c r="E114" s="198"/>
      <c r="F114" s="198"/>
      <c r="G114" s="198"/>
      <c r="H114" s="198"/>
      <c r="I114" s="198"/>
      <c r="J114" s="199">
        <f>J407</f>
        <v>0</v>
      </c>
      <c r="K114" s="134"/>
      <c r="L114" s="20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6"/>
      <c r="C115" s="134"/>
      <c r="D115" s="197" t="s">
        <v>937</v>
      </c>
      <c r="E115" s="198"/>
      <c r="F115" s="198"/>
      <c r="G115" s="198"/>
      <c r="H115" s="198"/>
      <c r="I115" s="198"/>
      <c r="J115" s="199">
        <f>J414</f>
        <v>0</v>
      </c>
      <c r="K115" s="134"/>
      <c r="L115" s="20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90"/>
      <c r="C116" s="191"/>
      <c r="D116" s="192" t="s">
        <v>942</v>
      </c>
      <c r="E116" s="193"/>
      <c r="F116" s="193"/>
      <c r="G116" s="193"/>
      <c r="H116" s="193"/>
      <c r="I116" s="193"/>
      <c r="J116" s="194">
        <f>J438</f>
        <v>0</v>
      </c>
      <c r="K116" s="191"/>
      <c r="L116" s="195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2" customFormat="1" ht="21.8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22" spans="1:31" s="2" customFormat="1" ht="6.95" customHeight="1">
      <c r="A122" s="39"/>
      <c r="B122" s="69"/>
      <c r="C122" s="70"/>
      <c r="D122" s="70"/>
      <c r="E122" s="70"/>
      <c r="F122" s="70"/>
      <c r="G122" s="70"/>
      <c r="H122" s="70"/>
      <c r="I122" s="70"/>
      <c r="J122" s="70"/>
      <c r="K122" s="70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4.95" customHeight="1">
      <c r="A123" s="39"/>
      <c r="B123" s="40"/>
      <c r="C123" s="24" t="s">
        <v>152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16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6.5" customHeight="1">
      <c r="A126" s="39"/>
      <c r="B126" s="40"/>
      <c r="C126" s="41"/>
      <c r="D126" s="41"/>
      <c r="E126" s="185" t="str">
        <f>E7</f>
        <v>Centrum odborného vzdělávání Volanovská, Trutnov</v>
      </c>
      <c r="F126" s="33"/>
      <c r="G126" s="33"/>
      <c r="H126" s="33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2:12" s="1" customFormat="1" ht="12" customHeight="1">
      <c r="B127" s="22"/>
      <c r="C127" s="33" t="s">
        <v>139</v>
      </c>
      <c r="D127" s="23"/>
      <c r="E127" s="23"/>
      <c r="F127" s="23"/>
      <c r="G127" s="23"/>
      <c r="H127" s="23"/>
      <c r="I127" s="23"/>
      <c r="J127" s="23"/>
      <c r="K127" s="23"/>
      <c r="L127" s="21"/>
    </row>
    <row r="128" spans="1:31" s="2" customFormat="1" ht="16.5" customHeight="1">
      <c r="A128" s="39"/>
      <c r="B128" s="40"/>
      <c r="C128" s="41"/>
      <c r="D128" s="41"/>
      <c r="E128" s="185" t="s">
        <v>140</v>
      </c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141</v>
      </c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6.5" customHeight="1">
      <c r="A130" s="39"/>
      <c r="B130" s="40"/>
      <c r="C130" s="41"/>
      <c r="D130" s="41"/>
      <c r="E130" s="77" t="str">
        <f>E11</f>
        <v>01-011 - Venkovní úpravy</v>
      </c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2" customHeight="1">
      <c r="A132" s="39"/>
      <c r="B132" s="40"/>
      <c r="C132" s="33" t="s">
        <v>20</v>
      </c>
      <c r="D132" s="41"/>
      <c r="E132" s="41"/>
      <c r="F132" s="28" t="str">
        <f>F14</f>
        <v>Trutnov</v>
      </c>
      <c r="G132" s="41"/>
      <c r="H132" s="41"/>
      <c r="I132" s="33" t="s">
        <v>22</v>
      </c>
      <c r="J132" s="80" t="str">
        <f>IF(J14="","",J14)</f>
        <v>23. 3. 2022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6.95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5.15" customHeight="1">
      <c r="A134" s="39"/>
      <c r="B134" s="40"/>
      <c r="C134" s="33" t="s">
        <v>24</v>
      </c>
      <c r="D134" s="41"/>
      <c r="E134" s="41"/>
      <c r="F134" s="28" t="str">
        <f>E17</f>
        <v>Královehradecký kraj, Hrade Králové</v>
      </c>
      <c r="G134" s="41"/>
      <c r="H134" s="41"/>
      <c r="I134" s="33" t="s">
        <v>30</v>
      </c>
      <c r="J134" s="37" t="str">
        <f>E23</f>
        <v>ATIP a.s. Trutnov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5.15" customHeight="1">
      <c r="A135" s="39"/>
      <c r="B135" s="40"/>
      <c r="C135" s="33" t="s">
        <v>28</v>
      </c>
      <c r="D135" s="41"/>
      <c r="E135" s="41"/>
      <c r="F135" s="28" t="str">
        <f>IF(E20="","",E20)</f>
        <v>Vyplň údaj</v>
      </c>
      <c r="G135" s="41"/>
      <c r="H135" s="41"/>
      <c r="I135" s="33" t="s">
        <v>33</v>
      </c>
      <c r="J135" s="37" t="str">
        <f>E26</f>
        <v>Ing. Lenka Kasperová</v>
      </c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0.3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11" customFormat="1" ht="29.25" customHeight="1">
      <c r="A137" s="201"/>
      <c r="B137" s="202"/>
      <c r="C137" s="203" t="s">
        <v>153</v>
      </c>
      <c r="D137" s="204" t="s">
        <v>62</v>
      </c>
      <c r="E137" s="204" t="s">
        <v>58</v>
      </c>
      <c r="F137" s="204" t="s">
        <v>59</v>
      </c>
      <c r="G137" s="204" t="s">
        <v>154</v>
      </c>
      <c r="H137" s="204" t="s">
        <v>155</v>
      </c>
      <c r="I137" s="204" t="s">
        <v>156</v>
      </c>
      <c r="J137" s="204" t="s">
        <v>145</v>
      </c>
      <c r="K137" s="205" t="s">
        <v>157</v>
      </c>
      <c r="L137" s="206"/>
      <c r="M137" s="101" t="s">
        <v>1</v>
      </c>
      <c r="N137" s="102" t="s">
        <v>41</v>
      </c>
      <c r="O137" s="102" t="s">
        <v>158</v>
      </c>
      <c r="P137" s="102" t="s">
        <v>159</v>
      </c>
      <c r="Q137" s="102" t="s">
        <v>160</v>
      </c>
      <c r="R137" s="102" t="s">
        <v>161</v>
      </c>
      <c r="S137" s="102" t="s">
        <v>162</v>
      </c>
      <c r="T137" s="103" t="s">
        <v>163</v>
      </c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</row>
    <row r="138" spans="1:63" s="2" customFormat="1" ht="22.8" customHeight="1">
      <c r="A138" s="39"/>
      <c r="B138" s="40"/>
      <c r="C138" s="108" t="s">
        <v>164</v>
      </c>
      <c r="D138" s="41"/>
      <c r="E138" s="41"/>
      <c r="F138" s="41"/>
      <c r="G138" s="41"/>
      <c r="H138" s="41"/>
      <c r="I138" s="41"/>
      <c r="J138" s="207">
        <f>BK138</f>
        <v>0</v>
      </c>
      <c r="K138" s="41"/>
      <c r="L138" s="45"/>
      <c r="M138" s="104"/>
      <c r="N138" s="208"/>
      <c r="O138" s="105"/>
      <c r="P138" s="209">
        <f>P139+P371+P438</f>
        <v>0</v>
      </c>
      <c r="Q138" s="105"/>
      <c r="R138" s="209">
        <f>R139+R371+R438</f>
        <v>309.53980576000004</v>
      </c>
      <c r="S138" s="105"/>
      <c r="T138" s="210">
        <f>T139+T371+T438</f>
        <v>845.498325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76</v>
      </c>
      <c r="AU138" s="18" t="s">
        <v>147</v>
      </c>
      <c r="BK138" s="211">
        <f>BK139+BK371+BK438</f>
        <v>0</v>
      </c>
    </row>
    <row r="139" spans="1:63" s="12" customFormat="1" ht="25.9" customHeight="1">
      <c r="A139" s="12"/>
      <c r="B139" s="212"/>
      <c r="C139" s="213"/>
      <c r="D139" s="214" t="s">
        <v>76</v>
      </c>
      <c r="E139" s="215" t="s">
        <v>284</v>
      </c>
      <c r="F139" s="215" t="s">
        <v>285</v>
      </c>
      <c r="G139" s="213"/>
      <c r="H139" s="213"/>
      <c r="I139" s="216"/>
      <c r="J139" s="217">
        <f>BK139</f>
        <v>0</v>
      </c>
      <c r="K139" s="213"/>
      <c r="L139" s="218"/>
      <c r="M139" s="219"/>
      <c r="N139" s="220"/>
      <c r="O139" s="220"/>
      <c r="P139" s="221">
        <f>P140+P186+P207+P247+P255+P293+P299+P314+P363+P369</f>
        <v>0</v>
      </c>
      <c r="Q139" s="220"/>
      <c r="R139" s="221">
        <f>R140+R186+R207+R247+R255+R293+R299+R314+R363+R369</f>
        <v>308.08211102</v>
      </c>
      <c r="S139" s="220"/>
      <c r="T139" s="222">
        <f>T140+T186+T207+T247+T255+T293+T299+T314+T363+T369</f>
        <v>845.138325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84</v>
      </c>
      <c r="AT139" s="224" t="s">
        <v>76</v>
      </c>
      <c r="AU139" s="224" t="s">
        <v>77</v>
      </c>
      <c r="AY139" s="223" t="s">
        <v>168</v>
      </c>
      <c r="BK139" s="225">
        <f>BK140+BK186+BK207+BK247+BK255+BK293+BK299+BK314+BK363+BK369</f>
        <v>0</v>
      </c>
    </row>
    <row r="140" spans="1:63" s="12" customFormat="1" ht="22.8" customHeight="1">
      <c r="A140" s="12"/>
      <c r="B140" s="212"/>
      <c r="C140" s="213"/>
      <c r="D140" s="214" t="s">
        <v>76</v>
      </c>
      <c r="E140" s="226" t="s">
        <v>84</v>
      </c>
      <c r="F140" s="226" t="s">
        <v>286</v>
      </c>
      <c r="G140" s="213"/>
      <c r="H140" s="213"/>
      <c r="I140" s="216"/>
      <c r="J140" s="227">
        <f>BK140</f>
        <v>0</v>
      </c>
      <c r="K140" s="213"/>
      <c r="L140" s="218"/>
      <c r="M140" s="219"/>
      <c r="N140" s="220"/>
      <c r="O140" s="220"/>
      <c r="P140" s="221">
        <f>SUM(P141:P185)</f>
        <v>0</v>
      </c>
      <c r="Q140" s="220"/>
      <c r="R140" s="221">
        <f>SUM(R141:R185)</f>
        <v>0.00313</v>
      </c>
      <c r="S140" s="220"/>
      <c r="T140" s="222">
        <f>SUM(T141:T185)</f>
        <v>820.593825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3" t="s">
        <v>84</v>
      </c>
      <c r="AT140" s="224" t="s">
        <v>76</v>
      </c>
      <c r="AU140" s="224" t="s">
        <v>84</v>
      </c>
      <c r="AY140" s="223" t="s">
        <v>168</v>
      </c>
      <c r="BK140" s="225">
        <f>SUM(BK141:BK185)</f>
        <v>0</v>
      </c>
    </row>
    <row r="141" spans="1:65" s="2" customFormat="1" ht="24.15" customHeight="1">
      <c r="A141" s="39"/>
      <c r="B141" s="40"/>
      <c r="C141" s="228" t="s">
        <v>84</v>
      </c>
      <c r="D141" s="228" t="s">
        <v>171</v>
      </c>
      <c r="E141" s="229" t="s">
        <v>5700</v>
      </c>
      <c r="F141" s="230" t="s">
        <v>5701</v>
      </c>
      <c r="G141" s="231" t="s">
        <v>203</v>
      </c>
      <c r="H141" s="232">
        <v>1</v>
      </c>
      <c r="I141" s="233"/>
      <c r="J141" s="234">
        <f>ROUND(I141*H141,2)</f>
        <v>0</v>
      </c>
      <c r="K141" s="230" t="s">
        <v>175</v>
      </c>
      <c r="L141" s="45"/>
      <c r="M141" s="235" t="s">
        <v>1</v>
      </c>
      <c r="N141" s="236" t="s">
        <v>42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0.255</v>
      </c>
      <c r="T141" s="238">
        <f>S141*H141</f>
        <v>0.255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189</v>
      </c>
      <c r="AT141" s="239" t="s">
        <v>171</v>
      </c>
      <c r="AU141" s="239" t="s">
        <v>86</v>
      </c>
      <c r="AY141" s="18" t="s">
        <v>168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84</v>
      </c>
      <c r="BK141" s="240">
        <f>ROUND(I141*H141,2)</f>
        <v>0</v>
      </c>
      <c r="BL141" s="18" t="s">
        <v>189</v>
      </c>
      <c r="BM141" s="239" t="s">
        <v>5702</v>
      </c>
    </row>
    <row r="142" spans="1:65" s="2" customFormat="1" ht="24.15" customHeight="1">
      <c r="A142" s="39"/>
      <c r="B142" s="40"/>
      <c r="C142" s="228" t="s">
        <v>86</v>
      </c>
      <c r="D142" s="228" t="s">
        <v>171</v>
      </c>
      <c r="E142" s="229" t="s">
        <v>5703</v>
      </c>
      <c r="F142" s="230" t="s">
        <v>5704</v>
      </c>
      <c r="G142" s="231" t="s">
        <v>203</v>
      </c>
      <c r="H142" s="232">
        <v>3.52</v>
      </c>
      <c r="I142" s="233"/>
      <c r="J142" s="234">
        <f>ROUND(I142*H142,2)</f>
        <v>0</v>
      </c>
      <c r="K142" s="230" t="s">
        <v>175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0.26</v>
      </c>
      <c r="T142" s="238">
        <f>S142*H142</f>
        <v>0.9152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189</v>
      </c>
      <c r="AT142" s="239" t="s">
        <v>171</v>
      </c>
      <c r="AU142" s="239" t="s">
        <v>86</v>
      </c>
      <c r="AY142" s="18" t="s">
        <v>168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189</v>
      </c>
      <c r="BM142" s="239" t="s">
        <v>5705</v>
      </c>
    </row>
    <row r="143" spans="1:51" s="15" customFormat="1" ht="12">
      <c r="A143" s="15"/>
      <c r="B143" s="274"/>
      <c r="C143" s="275"/>
      <c r="D143" s="241" t="s">
        <v>291</v>
      </c>
      <c r="E143" s="276" t="s">
        <v>1</v>
      </c>
      <c r="F143" s="277" t="s">
        <v>5706</v>
      </c>
      <c r="G143" s="275"/>
      <c r="H143" s="276" t="s">
        <v>1</v>
      </c>
      <c r="I143" s="278"/>
      <c r="J143" s="275"/>
      <c r="K143" s="275"/>
      <c r="L143" s="279"/>
      <c r="M143" s="280"/>
      <c r="N143" s="281"/>
      <c r="O143" s="281"/>
      <c r="P143" s="281"/>
      <c r="Q143" s="281"/>
      <c r="R143" s="281"/>
      <c r="S143" s="281"/>
      <c r="T143" s="282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83" t="s">
        <v>291</v>
      </c>
      <c r="AU143" s="283" t="s">
        <v>86</v>
      </c>
      <c r="AV143" s="15" t="s">
        <v>84</v>
      </c>
      <c r="AW143" s="15" t="s">
        <v>32</v>
      </c>
      <c r="AX143" s="15" t="s">
        <v>77</v>
      </c>
      <c r="AY143" s="283" t="s">
        <v>168</v>
      </c>
    </row>
    <row r="144" spans="1:51" s="13" customFormat="1" ht="12">
      <c r="A144" s="13"/>
      <c r="B144" s="252"/>
      <c r="C144" s="253"/>
      <c r="D144" s="241" t="s">
        <v>291</v>
      </c>
      <c r="E144" s="254" t="s">
        <v>1</v>
      </c>
      <c r="F144" s="255" t="s">
        <v>5707</v>
      </c>
      <c r="G144" s="253"/>
      <c r="H144" s="256">
        <v>3.52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2" t="s">
        <v>291</v>
      </c>
      <c r="AU144" s="262" t="s">
        <v>86</v>
      </c>
      <c r="AV144" s="13" t="s">
        <v>86</v>
      </c>
      <c r="AW144" s="13" t="s">
        <v>32</v>
      </c>
      <c r="AX144" s="13" t="s">
        <v>77</v>
      </c>
      <c r="AY144" s="262" t="s">
        <v>168</v>
      </c>
    </row>
    <row r="145" spans="1:51" s="14" customFormat="1" ht="12">
      <c r="A145" s="14"/>
      <c r="B145" s="263"/>
      <c r="C145" s="264"/>
      <c r="D145" s="241" t="s">
        <v>291</v>
      </c>
      <c r="E145" s="265" t="s">
        <v>5686</v>
      </c>
      <c r="F145" s="266" t="s">
        <v>295</v>
      </c>
      <c r="G145" s="264"/>
      <c r="H145" s="267">
        <v>3.52</v>
      </c>
      <c r="I145" s="268"/>
      <c r="J145" s="264"/>
      <c r="K145" s="264"/>
      <c r="L145" s="269"/>
      <c r="M145" s="270"/>
      <c r="N145" s="271"/>
      <c r="O145" s="271"/>
      <c r="P145" s="271"/>
      <c r="Q145" s="271"/>
      <c r="R145" s="271"/>
      <c r="S145" s="271"/>
      <c r="T145" s="27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3" t="s">
        <v>291</v>
      </c>
      <c r="AU145" s="273" t="s">
        <v>86</v>
      </c>
      <c r="AV145" s="14" t="s">
        <v>189</v>
      </c>
      <c r="AW145" s="14" t="s">
        <v>32</v>
      </c>
      <c r="AX145" s="14" t="s">
        <v>84</v>
      </c>
      <c r="AY145" s="273" t="s">
        <v>168</v>
      </c>
    </row>
    <row r="146" spans="1:65" s="2" customFormat="1" ht="24.15" customHeight="1">
      <c r="A146" s="39"/>
      <c r="B146" s="40"/>
      <c r="C146" s="228" t="s">
        <v>106</v>
      </c>
      <c r="D146" s="228" t="s">
        <v>171</v>
      </c>
      <c r="E146" s="229" t="s">
        <v>5708</v>
      </c>
      <c r="F146" s="230" t="s">
        <v>5709</v>
      </c>
      <c r="G146" s="231" t="s">
        <v>203</v>
      </c>
      <c r="H146" s="232">
        <v>9.2</v>
      </c>
      <c r="I146" s="233"/>
      <c r="J146" s="234">
        <f>ROUND(I146*H146,2)</f>
        <v>0</v>
      </c>
      <c r="K146" s="230" t="s">
        <v>175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0.3</v>
      </c>
      <c r="T146" s="238">
        <f>S146*H146</f>
        <v>2.76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189</v>
      </c>
      <c r="AT146" s="239" t="s">
        <v>171</v>
      </c>
      <c r="AU146" s="239" t="s">
        <v>86</v>
      </c>
      <c r="AY146" s="18" t="s">
        <v>168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189</v>
      </c>
      <c r="BM146" s="239" t="s">
        <v>5710</v>
      </c>
    </row>
    <row r="147" spans="1:51" s="13" customFormat="1" ht="12">
      <c r="A147" s="13"/>
      <c r="B147" s="252"/>
      <c r="C147" s="253"/>
      <c r="D147" s="241" t="s">
        <v>291</v>
      </c>
      <c r="E147" s="254" t="s">
        <v>1</v>
      </c>
      <c r="F147" s="255" t="s">
        <v>5711</v>
      </c>
      <c r="G147" s="253"/>
      <c r="H147" s="256">
        <v>9.2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2" t="s">
        <v>291</v>
      </c>
      <c r="AU147" s="262" t="s">
        <v>86</v>
      </c>
      <c r="AV147" s="13" t="s">
        <v>86</v>
      </c>
      <c r="AW147" s="13" t="s">
        <v>32</v>
      </c>
      <c r="AX147" s="13" t="s">
        <v>84</v>
      </c>
      <c r="AY147" s="262" t="s">
        <v>168</v>
      </c>
    </row>
    <row r="148" spans="1:65" s="2" customFormat="1" ht="24.15" customHeight="1">
      <c r="A148" s="39"/>
      <c r="B148" s="40"/>
      <c r="C148" s="228" t="s">
        <v>189</v>
      </c>
      <c r="D148" s="228" t="s">
        <v>171</v>
      </c>
      <c r="E148" s="229" t="s">
        <v>5712</v>
      </c>
      <c r="F148" s="230" t="s">
        <v>5713</v>
      </c>
      <c r="G148" s="231" t="s">
        <v>203</v>
      </c>
      <c r="H148" s="232">
        <v>1050</v>
      </c>
      <c r="I148" s="233"/>
      <c r="J148" s="234">
        <f>ROUND(I148*H148,2)</f>
        <v>0</v>
      </c>
      <c r="K148" s="230" t="s">
        <v>175</v>
      </c>
      <c r="L148" s="45"/>
      <c r="M148" s="235" t="s">
        <v>1</v>
      </c>
      <c r="N148" s="236" t="s">
        <v>42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0.44</v>
      </c>
      <c r="T148" s="238">
        <f>S148*H148</f>
        <v>462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189</v>
      </c>
      <c r="AT148" s="239" t="s">
        <v>171</v>
      </c>
      <c r="AU148" s="239" t="s">
        <v>86</v>
      </c>
      <c r="AY148" s="18" t="s">
        <v>168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84</v>
      </c>
      <c r="BK148" s="240">
        <f>ROUND(I148*H148,2)</f>
        <v>0</v>
      </c>
      <c r="BL148" s="18" t="s">
        <v>189</v>
      </c>
      <c r="BM148" s="239" t="s">
        <v>5714</v>
      </c>
    </row>
    <row r="149" spans="1:65" s="2" customFormat="1" ht="24.15" customHeight="1">
      <c r="A149" s="39"/>
      <c r="B149" s="40"/>
      <c r="C149" s="228" t="s">
        <v>167</v>
      </c>
      <c r="D149" s="228" t="s">
        <v>171</v>
      </c>
      <c r="E149" s="229" t="s">
        <v>5715</v>
      </c>
      <c r="F149" s="230" t="s">
        <v>5716</v>
      </c>
      <c r="G149" s="231" t="s">
        <v>203</v>
      </c>
      <c r="H149" s="232">
        <v>1050</v>
      </c>
      <c r="I149" s="233"/>
      <c r="J149" s="234">
        <f>ROUND(I149*H149,2)</f>
        <v>0</v>
      </c>
      <c r="K149" s="230" t="s">
        <v>175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0.316</v>
      </c>
      <c r="T149" s="238">
        <f>S149*H149</f>
        <v>331.8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189</v>
      </c>
      <c r="AT149" s="239" t="s">
        <v>171</v>
      </c>
      <c r="AU149" s="239" t="s">
        <v>86</v>
      </c>
      <c r="AY149" s="18" t="s">
        <v>168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189</v>
      </c>
      <c r="BM149" s="239" t="s">
        <v>5717</v>
      </c>
    </row>
    <row r="150" spans="1:65" s="2" customFormat="1" ht="24.15" customHeight="1">
      <c r="A150" s="39"/>
      <c r="B150" s="40"/>
      <c r="C150" s="228" t="s">
        <v>314</v>
      </c>
      <c r="D150" s="228" t="s">
        <v>171</v>
      </c>
      <c r="E150" s="229" t="s">
        <v>5718</v>
      </c>
      <c r="F150" s="230" t="s">
        <v>5719</v>
      </c>
      <c r="G150" s="231" t="s">
        <v>203</v>
      </c>
      <c r="H150" s="232">
        <v>50</v>
      </c>
      <c r="I150" s="233"/>
      <c r="J150" s="234">
        <f>ROUND(I150*H150,2)</f>
        <v>0</v>
      </c>
      <c r="K150" s="230" t="s">
        <v>175</v>
      </c>
      <c r="L150" s="45"/>
      <c r="M150" s="235" t="s">
        <v>1</v>
      </c>
      <c r="N150" s="236" t="s">
        <v>42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0.24</v>
      </c>
      <c r="T150" s="238">
        <f>S150*H150</f>
        <v>12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189</v>
      </c>
      <c r="AT150" s="239" t="s">
        <v>171</v>
      </c>
      <c r="AU150" s="239" t="s">
        <v>86</v>
      </c>
      <c r="AY150" s="18" t="s">
        <v>168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84</v>
      </c>
      <c r="BK150" s="240">
        <f>ROUND(I150*H150,2)</f>
        <v>0</v>
      </c>
      <c r="BL150" s="18" t="s">
        <v>189</v>
      </c>
      <c r="BM150" s="239" t="s">
        <v>5720</v>
      </c>
    </row>
    <row r="151" spans="1:51" s="13" customFormat="1" ht="12">
      <c r="A151" s="13"/>
      <c r="B151" s="252"/>
      <c r="C151" s="253"/>
      <c r="D151" s="241" t="s">
        <v>291</v>
      </c>
      <c r="E151" s="254" t="s">
        <v>1</v>
      </c>
      <c r="F151" s="255" t="s">
        <v>733</v>
      </c>
      <c r="G151" s="253"/>
      <c r="H151" s="256">
        <v>50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2" t="s">
        <v>291</v>
      </c>
      <c r="AU151" s="262" t="s">
        <v>86</v>
      </c>
      <c r="AV151" s="13" t="s">
        <v>86</v>
      </c>
      <c r="AW151" s="13" t="s">
        <v>32</v>
      </c>
      <c r="AX151" s="13" t="s">
        <v>84</v>
      </c>
      <c r="AY151" s="262" t="s">
        <v>168</v>
      </c>
    </row>
    <row r="152" spans="1:65" s="2" customFormat="1" ht="16.5" customHeight="1">
      <c r="A152" s="39"/>
      <c r="B152" s="40"/>
      <c r="C152" s="228" t="s">
        <v>321</v>
      </c>
      <c r="D152" s="228" t="s">
        <v>171</v>
      </c>
      <c r="E152" s="229" t="s">
        <v>5721</v>
      </c>
      <c r="F152" s="230" t="s">
        <v>5722</v>
      </c>
      <c r="G152" s="231" t="s">
        <v>203</v>
      </c>
      <c r="H152" s="232">
        <v>10.545</v>
      </c>
      <c r="I152" s="233"/>
      <c r="J152" s="234">
        <f>ROUND(I152*H152,2)</f>
        <v>0</v>
      </c>
      <c r="K152" s="230" t="s">
        <v>1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0.325</v>
      </c>
      <c r="T152" s="238">
        <f>S152*H152</f>
        <v>3.427125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189</v>
      </c>
      <c r="AT152" s="239" t="s">
        <v>171</v>
      </c>
      <c r="AU152" s="239" t="s">
        <v>86</v>
      </c>
      <c r="AY152" s="18" t="s">
        <v>168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189</v>
      </c>
      <c r="BM152" s="239" t="s">
        <v>5723</v>
      </c>
    </row>
    <row r="153" spans="1:51" s="13" customFormat="1" ht="12">
      <c r="A153" s="13"/>
      <c r="B153" s="252"/>
      <c r="C153" s="253"/>
      <c r="D153" s="241" t="s">
        <v>291</v>
      </c>
      <c r="E153" s="254" t="s">
        <v>1</v>
      </c>
      <c r="F153" s="255" t="s">
        <v>5724</v>
      </c>
      <c r="G153" s="253"/>
      <c r="H153" s="256">
        <v>10.545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2" t="s">
        <v>291</v>
      </c>
      <c r="AU153" s="262" t="s">
        <v>86</v>
      </c>
      <c r="AV153" s="13" t="s">
        <v>86</v>
      </c>
      <c r="AW153" s="13" t="s">
        <v>32</v>
      </c>
      <c r="AX153" s="13" t="s">
        <v>84</v>
      </c>
      <c r="AY153" s="262" t="s">
        <v>168</v>
      </c>
    </row>
    <row r="154" spans="1:65" s="2" customFormat="1" ht="16.5" customHeight="1">
      <c r="A154" s="39"/>
      <c r="B154" s="40"/>
      <c r="C154" s="228" t="s">
        <v>326</v>
      </c>
      <c r="D154" s="228" t="s">
        <v>171</v>
      </c>
      <c r="E154" s="229" t="s">
        <v>5725</v>
      </c>
      <c r="F154" s="230" t="s">
        <v>5726</v>
      </c>
      <c r="G154" s="231" t="s">
        <v>416</v>
      </c>
      <c r="H154" s="232">
        <v>31.3</v>
      </c>
      <c r="I154" s="233"/>
      <c r="J154" s="234">
        <f>ROUND(I154*H154,2)</f>
        <v>0</v>
      </c>
      <c r="K154" s="230" t="s">
        <v>175</v>
      </c>
      <c r="L154" s="45"/>
      <c r="M154" s="235" t="s">
        <v>1</v>
      </c>
      <c r="N154" s="236" t="s">
        <v>42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0.205</v>
      </c>
      <c r="T154" s="238">
        <f>S154*H154</f>
        <v>6.4165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189</v>
      </c>
      <c r="AT154" s="239" t="s">
        <v>171</v>
      </c>
      <c r="AU154" s="239" t="s">
        <v>86</v>
      </c>
      <c r="AY154" s="18" t="s">
        <v>168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84</v>
      </c>
      <c r="BK154" s="240">
        <f>ROUND(I154*H154,2)</f>
        <v>0</v>
      </c>
      <c r="BL154" s="18" t="s">
        <v>189</v>
      </c>
      <c r="BM154" s="239" t="s">
        <v>5727</v>
      </c>
    </row>
    <row r="155" spans="1:65" s="2" customFormat="1" ht="16.5" customHeight="1">
      <c r="A155" s="39"/>
      <c r="B155" s="40"/>
      <c r="C155" s="228" t="s">
        <v>319</v>
      </c>
      <c r="D155" s="228" t="s">
        <v>171</v>
      </c>
      <c r="E155" s="229" t="s">
        <v>5728</v>
      </c>
      <c r="F155" s="230" t="s">
        <v>5729</v>
      </c>
      <c r="G155" s="231" t="s">
        <v>416</v>
      </c>
      <c r="H155" s="232">
        <v>25.5</v>
      </c>
      <c r="I155" s="233"/>
      <c r="J155" s="234">
        <f>ROUND(I155*H155,2)</f>
        <v>0</v>
      </c>
      <c r="K155" s="230" t="s">
        <v>175</v>
      </c>
      <c r="L155" s="45"/>
      <c r="M155" s="235" t="s">
        <v>1</v>
      </c>
      <c r="N155" s="236" t="s">
        <v>42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0.04</v>
      </c>
      <c r="T155" s="238">
        <f>S155*H155</f>
        <v>1.02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189</v>
      </c>
      <c r="AT155" s="239" t="s">
        <v>171</v>
      </c>
      <c r="AU155" s="239" t="s">
        <v>86</v>
      </c>
      <c r="AY155" s="18" t="s">
        <v>168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84</v>
      </c>
      <c r="BK155" s="240">
        <f>ROUND(I155*H155,2)</f>
        <v>0</v>
      </c>
      <c r="BL155" s="18" t="s">
        <v>189</v>
      </c>
      <c r="BM155" s="239" t="s">
        <v>5730</v>
      </c>
    </row>
    <row r="156" spans="1:65" s="2" customFormat="1" ht="24.15" customHeight="1">
      <c r="A156" s="39"/>
      <c r="B156" s="40"/>
      <c r="C156" s="228" t="s">
        <v>368</v>
      </c>
      <c r="D156" s="228" t="s">
        <v>171</v>
      </c>
      <c r="E156" s="229" t="s">
        <v>5731</v>
      </c>
      <c r="F156" s="230" t="s">
        <v>5732</v>
      </c>
      <c r="G156" s="231" t="s">
        <v>416</v>
      </c>
      <c r="H156" s="232">
        <v>35.6</v>
      </c>
      <c r="I156" s="233"/>
      <c r="J156" s="234">
        <f>ROUND(I156*H156,2)</f>
        <v>0</v>
      </c>
      <c r="K156" s="230" t="s">
        <v>175</v>
      </c>
      <c r="L156" s="45"/>
      <c r="M156" s="235" t="s">
        <v>1</v>
      </c>
      <c r="N156" s="236" t="s">
        <v>42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189</v>
      </c>
      <c r="AT156" s="239" t="s">
        <v>171</v>
      </c>
      <c r="AU156" s="239" t="s">
        <v>86</v>
      </c>
      <c r="AY156" s="18" t="s">
        <v>168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84</v>
      </c>
      <c r="BK156" s="240">
        <f>ROUND(I156*H156,2)</f>
        <v>0</v>
      </c>
      <c r="BL156" s="18" t="s">
        <v>189</v>
      </c>
      <c r="BM156" s="239" t="s">
        <v>5733</v>
      </c>
    </row>
    <row r="157" spans="1:51" s="15" customFormat="1" ht="12">
      <c r="A157" s="15"/>
      <c r="B157" s="274"/>
      <c r="C157" s="275"/>
      <c r="D157" s="241" t="s">
        <v>291</v>
      </c>
      <c r="E157" s="276" t="s">
        <v>1</v>
      </c>
      <c r="F157" s="277" t="s">
        <v>5734</v>
      </c>
      <c r="G157" s="275"/>
      <c r="H157" s="276" t="s">
        <v>1</v>
      </c>
      <c r="I157" s="278"/>
      <c r="J157" s="275"/>
      <c r="K157" s="275"/>
      <c r="L157" s="279"/>
      <c r="M157" s="280"/>
      <c r="N157" s="281"/>
      <c r="O157" s="281"/>
      <c r="P157" s="281"/>
      <c r="Q157" s="281"/>
      <c r="R157" s="281"/>
      <c r="S157" s="281"/>
      <c r="T157" s="282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83" t="s">
        <v>291</v>
      </c>
      <c r="AU157" s="283" t="s">
        <v>86</v>
      </c>
      <c r="AV157" s="15" t="s">
        <v>84</v>
      </c>
      <c r="AW157" s="15" t="s">
        <v>32</v>
      </c>
      <c r="AX157" s="15" t="s">
        <v>77</v>
      </c>
      <c r="AY157" s="283" t="s">
        <v>168</v>
      </c>
    </row>
    <row r="158" spans="1:51" s="13" customFormat="1" ht="12">
      <c r="A158" s="13"/>
      <c r="B158" s="252"/>
      <c r="C158" s="253"/>
      <c r="D158" s="241" t="s">
        <v>291</v>
      </c>
      <c r="E158" s="254" t="s">
        <v>1</v>
      </c>
      <c r="F158" s="255" t="s">
        <v>5735</v>
      </c>
      <c r="G158" s="253"/>
      <c r="H158" s="256">
        <v>32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2" t="s">
        <v>291</v>
      </c>
      <c r="AU158" s="262" t="s">
        <v>86</v>
      </c>
      <c r="AV158" s="13" t="s">
        <v>86</v>
      </c>
      <c r="AW158" s="13" t="s">
        <v>32</v>
      </c>
      <c r="AX158" s="13" t="s">
        <v>77</v>
      </c>
      <c r="AY158" s="262" t="s">
        <v>168</v>
      </c>
    </row>
    <row r="159" spans="1:51" s="13" customFormat="1" ht="12">
      <c r="A159" s="13"/>
      <c r="B159" s="252"/>
      <c r="C159" s="253"/>
      <c r="D159" s="241" t="s">
        <v>291</v>
      </c>
      <c r="E159" s="254" t="s">
        <v>1</v>
      </c>
      <c r="F159" s="255" t="s">
        <v>5736</v>
      </c>
      <c r="G159" s="253"/>
      <c r="H159" s="256">
        <v>3.6</v>
      </c>
      <c r="I159" s="257"/>
      <c r="J159" s="253"/>
      <c r="K159" s="253"/>
      <c r="L159" s="258"/>
      <c r="M159" s="259"/>
      <c r="N159" s="260"/>
      <c r="O159" s="260"/>
      <c r="P159" s="260"/>
      <c r="Q159" s="260"/>
      <c r="R159" s="260"/>
      <c r="S159" s="260"/>
      <c r="T159" s="26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2" t="s">
        <v>291</v>
      </c>
      <c r="AU159" s="262" t="s">
        <v>86</v>
      </c>
      <c r="AV159" s="13" t="s">
        <v>86</v>
      </c>
      <c r="AW159" s="13" t="s">
        <v>32</v>
      </c>
      <c r="AX159" s="13" t="s">
        <v>77</v>
      </c>
      <c r="AY159" s="262" t="s">
        <v>168</v>
      </c>
    </row>
    <row r="160" spans="1:51" s="14" customFormat="1" ht="12">
      <c r="A160" s="14"/>
      <c r="B160" s="263"/>
      <c r="C160" s="264"/>
      <c r="D160" s="241" t="s">
        <v>291</v>
      </c>
      <c r="E160" s="265" t="s">
        <v>1</v>
      </c>
      <c r="F160" s="266" t="s">
        <v>295</v>
      </c>
      <c r="G160" s="264"/>
      <c r="H160" s="267">
        <v>35.6</v>
      </c>
      <c r="I160" s="268"/>
      <c r="J160" s="264"/>
      <c r="K160" s="264"/>
      <c r="L160" s="269"/>
      <c r="M160" s="270"/>
      <c r="N160" s="271"/>
      <c r="O160" s="271"/>
      <c r="P160" s="271"/>
      <c r="Q160" s="271"/>
      <c r="R160" s="271"/>
      <c r="S160" s="271"/>
      <c r="T160" s="27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3" t="s">
        <v>291</v>
      </c>
      <c r="AU160" s="273" t="s">
        <v>86</v>
      </c>
      <c r="AV160" s="14" t="s">
        <v>189</v>
      </c>
      <c r="AW160" s="14" t="s">
        <v>32</v>
      </c>
      <c r="AX160" s="14" t="s">
        <v>84</v>
      </c>
      <c r="AY160" s="273" t="s">
        <v>168</v>
      </c>
    </row>
    <row r="161" spans="1:65" s="2" customFormat="1" ht="33" customHeight="1">
      <c r="A161" s="39"/>
      <c r="B161" s="40"/>
      <c r="C161" s="228" t="s">
        <v>395</v>
      </c>
      <c r="D161" s="228" t="s">
        <v>171</v>
      </c>
      <c r="E161" s="229" t="s">
        <v>5737</v>
      </c>
      <c r="F161" s="230" t="s">
        <v>5738</v>
      </c>
      <c r="G161" s="231" t="s">
        <v>289</v>
      </c>
      <c r="H161" s="232">
        <v>43.318</v>
      </c>
      <c r="I161" s="233"/>
      <c r="J161" s="234">
        <f>ROUND(I161*H161,2)</f>
        <v>0</v>
      </c>
      <c r="K161" s="230" t="s">
        <v>175</v>
      </c>
      <c r="L161" s="45"/>
      <c r="M161" s="235" t="s">
        <v>1</v>
      </c>
      <c r="N161" s="236" t="s">
        <v>42</v>
      </c>
      <c r="O161" s="9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189</v>
      </c>
      <c r="AT161" s="239" t="s">
        <v>171</v>
      </c>
      <c r="AU161" s="239" t="s">
        <v>86</v>
      </c>
      <c r="AY161" s="18" t="s">
        <v>168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84</v>
      </c>
      <c r="BK161" s="240">
        <f>ROUND(I161*H161,2)</f>
        <v>0</v>
      </c>
      <c r="BL161" s="18" t="s">
        <v>189</v>
      </c>
      <c r="BM161" s="239" t="s">
        <v>5739</v>
      </c>
    </row>
    <row r="162" spans="1:51" s="15" customFormat="1" ht="12">
      <c r="A162" s="15"/>
      <c r="B162" s="274"/>
      <c r="C162" s="275"/>
      <c r="D162" s="241" t="s">
        <v>291</v>
      </c>
      <c r="E162" s="276" t="s">
        <v>1</v>
      </c>
      <c r="F162" s="277" t="s">
        <v>5740</v>
      </c>
      <c r="G162" s="275"/>
      <c r="H162" s="276" t="s">
        <v>1</v>
      </c>
      <c r="I162" s="278"/>
      <c r="J162" s="275"/>
      <c r="K162" s="275"/>
      <c r="L162" s="279"/>
      <c r="M162" s="280"/>
      <c r="N162" s="281"/>
      <c r="O162" s="281"/>
      <c r="P162" s="281"/>
      <c r="Q162" s="281"/>
      <c r="R162" s="281"/>
      <c r="S162" s="281"/>
      <c r="T162" s="282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83" t="s">
        <v>291</v>
      </c>
      <c r="AU162" s="283" t="s">
        <v>86</v>
      </c>
      <c r="AV162" s="15" t="s">
        <v>84</v>
      </c>
      <c r="AW162" s="15" t="s">
        <v>32</v>
      </c>
      <c r="AX162" s="15" t="s">
        <v>77</v>
      </c>
      <c r="AY162" s="283" t="s">
        <v>168</v>
      </c>
    </row>
    <row r="163" spans="1:51" s="13" customFormat="1" ht="12">
      <c r="A163" s="13"/>
      <c r="B163" s="252"/>
      <c r="C163" s="253"/>
      <c r="D163" s="241" t="s">
        <v>291</v>
      </c>
      <c r="E163" s="254" t="s">
        <v>1</v>
      </c>
      <c r="F163" s="255" t="s">
        <v>5741</v>
      </c>
      <c r="G163" s="253"/>
      <c r="H163" s="256">
        <v>37.818</v>
      </c>
      <c r="I163" s="257"/>
      <c r="J163" s="253"/>
      <c r="K163" s="253"/>
      <c r="L163" s="258"/>
      <c r="M163" s="259"/>
      <c r="N163" s="260"/>
      <c r="O163" s="260"/>
      <c r="P163" s="260"/>
      <c r="Q163" s="260"/>
      <c r="R163" s="260"/>
      <c r="S163" s="260"/>
      <c r="T163" s="26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2" t="s">
        <v>291</v>
      </c>
      <c r="AU163" s="262" t="s">
        <v>86</v>
      </c>
      <c r="AV163" s="13" t="s">
        <v>86</v>
      </c>
      <c r="AW163" s="13" t="s">
        <v>32</v>
      </c>
      <c r="AX163" s="13" t="s">
        <v>77</v>
      </c>
      <c r="AY163" s="262" t="s">
        <v>168</v>
      </c>
    </row>
    <row r="164" spans="1:51" s="15" customFormat="1" ht="12">
      <c r="A164" s="15"/>
      <c r="B164" s="274"/>
      <c r="C164" s="275"/>
      <c r="D164" s="241" t="s">
        <v>291</v>
      </c>
      <c r="E164" s="276" t="s">
        <v>1</v>
      </c>
      <c r="F164" s="277" t="s">
        <v>5742</v>
      </c>
      <c r="G164" s="275"/>
      <c r="H164" s="276" t="s">
        <v>1</v>
      </c>
      <c r="I164" s="278"/>
      <c r="J164" s="275"/>
      <c r="K164" s="275"/>
      <c r="L164" s="279"/>
      <c r="M164" s="280"/>
      <c r="N164" s="281"/>
      <c r="O164" s="281"/>
      <c r="P164" s="281"/>
      <c r="Q164" s="281"/>
      <c r="R164" s="281"/>
      <c r="S164" s="281"/>
      <c r="T164" s="282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83" t="s">
        <v>291</v>
      </c>
      <c r="AU164" s="283" t="s">
        <v>86</v>
      </c>
      <c r="AV164" s="15" t="s">
        <v>84</v>
      </c>
      <c r="AW164" s="15" t="s">
        <v>32</v>
      </c>
      <c r="AX164" s="15" t="s">
        <v>77</v>
      </c>
      <c r="AY164" s="283" t="s">
        <v>168</v>
      </c>
    </row>
    <row r="165" spans="1:51" s="13" customFormat="1" ht="12">
      <c r="A165" s="13"/>
      <c r="B165" s="252"/>
      <c r="C165" s="253"/>
      <c r="D165" s="241" t="s">
        <v>291</v>
      </c>
      <c r="E165" s="254" t="s">
        <v>1</v>
      </c>
      <c r="F165" s="255" t="s">
        <v>5743</v>
      </c>
      <c r="G165" s="253"/>
      <c r="H165" s="256">
        <v>5.5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2" t="s">
        <v>291</v>
      </c>
      <c r="AU165" s="262" t="s">
        <v>86</v>
      </c>
      <c r="AV165" s="13" t="s">
        <v>86</v>
      </c>
      <c r="AW165" s="13" t="s">
        <v>32</v>
      </c>
      <c r="AX165" s="13" t="s">
        <v>77</v>
      </c>
      <c r="AY165" s="262" t="s">
        <v>168</v>
      </c>
    </row>
    <row r="166" spans="1:51" s="14" customFormat="1" ht="12">
      <c r="A166" s="14"/>
      <c r="B166" s="263"/>
      <c r="C166" s="264"/>
      <c r="D166" s="241" t="s">
        <v>291</v>
      </c>
      <c r="E166" s="265" t="s">
        <v>5690</v>
      </c>
      <c r="F166" s="266" t="s">
        <v>295</v>
      </c>
      <c r="G166" s="264"/>
      <c r="H166" s="267">
        <v>43.318</v>
      </c>
      <c r="I166" s="268"/>
      <c r="J166" s="264"/>
      <c r="K166" s="264"/>
      <c r="L166" s="269"/>
      <c r="M166" s="270"/>
      <c r="N166" s="271"/>
      <c r="O166" s="271"/>
      <c r="P166" s="271"/>
      <c r="Q166" s="271"/>
      <c r="R166" s="271"/>
      <c r="S166" s="271"/>
      <c r="T166" s="27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3" t="s">
        <v>291</v>
      </c>
      <c r="AU166" s="273" t="s">
        <v>86</v>
      </c>
      <c r="AV166" s="14" t="s">
        <v>189</v>
      </c>
      <c r="AW166" s="14" t="s">
        <v>32</v>
      </c>
      <c r="AX166" s="14" t="s">
        <v>84</v>
      </c>
      <c r="AY166" s="273" t="s">
        <v>168</v>
      </c>
    </row>
    <row r="167" spans="1:65" s="2" customFormat="1" ht="24.15" customHeight="1">
      <c r="A167" s="39"/>
      <c r="B167" s="40"/>
      <c r="C167" s="228" t="s">
        <v>400</v>
      </c>
      <c r="D167" s="228" t="s">
        <v>171</v>
      </c>
      <c r="E167" s="229" t="s">
        <v>5744</v>
      </c>
      <c r="F167" s="230" t="s">
        <v>5745</v>
      </c>
      <c r="G167" s="231" t="s">
        <v>289</v>
      </c>
      <c r="H167" s="232">
        <v>8.6</v>
      </c>
      <c r="I167" s="233"/>
      <c r="J167" s="234">
        <f>ROUND(I167*H167,2)</f>
        <v>0</v>
      </c>
      <c r="K167" s="230" t="s">
        <v>175</v>
      </c>
      <c r="L167" s="45"/>
      <c r="M167" s="235" t="s">
        <v>1</v>
      </c>
      <c r="N167" s="236" t="s">
        <v>42</v>
      </c>
      <c r="O167" s="92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189</v>
      </c>
      <c r="AT167" s="239" t="s">
        <v>171</v>
      </c>
      <c r="AU167" s="239" t="s">
        <v>86</v>
      </c>
      <c r="AY167" s="18" t="s">
        <v>168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84</v>
      </c>
      <c r="BK167" s="240">
        <f>ROUND(I167*H167,2)</f>
        <v>0</v>
      </c>
      <c r="BL167" s="18" t="s">
        <v>189</v>
      </c>
      <c r="BM167" s="239" t="s">
        <v>5746</v>
      </c>
    </row>
    <row r="168" spans="1:51" s="15" customFormat="1" ht="12">
      <c r="A168" s="15"/>
      <c r="B168" s="274"/>
      <c r="C168" s="275"/>
      <c r="D168" s="241" t="s">
        <v>291</v>
      </c>
      <c r="E168" s="276" t="s">
        <v>1</v>
      </c>
      <c r="F168" s="277" t="s">
        <v>5747</v>
      </c>
      <c r="G168" s="275"/>
      <c r="H168" s="276" t="s">
        <v>1</v>
      </c>
      <c r="I168" s="278"/>
      <c r="J168" s="275"/>
      <c r="K168" s="275"/>
      <c r="L168" s="279"/>
      <c r="M168" s="280"/>
      <c r="N168" s="281"/>
      <c r="O168" s="281"/>
      <c r="P168" s="281"/>
      <c r="Q168" s="281"/>
      <c r="R168" s="281"/>
      <c r="S168" s="281"/>
      <c r="T168" s="282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83" t="s">
        <v>291</v>
      </c>
      <c r="AU168" s="283" t="s">
        <v>86</v>
      </c>
      <c r="AV168" s="15" t="s">
        <v>84</v>
      </c>
      <c r="AW168" s="15" t="s">
        <v>32</v>
      </c>
      <c r="AX168" s="15" t="s">
        <v>77</v>
      </c>
      <c r="AY168" s="283" t="s">
        <v>168</v>
      </c>
    </row>
    <row r="169" spans="1:51" s="13" customFormat="1" ht="12">
      <c r="A169" s="13"/>
      <c r="B169" s="252"/>
      <c r="C169" s="253"/>
      <c r="D169" s="241" t="s">
        <v>291</v>
      </c>
      <c r="E169" s="254" t="s">
        <v>1</v>
      </c>
      <c r="F169" s="255" t="s">
        <v>5748</v>
      </c>
      <c r="G169" s="253"/>
      <c r="H169" s="256">
        <v>8.6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2" t="s">
        <v>291</v>
      </c>
      <c r="AU169" s="262" t="s">
        <v>86</v>
      </c>
      <c r="AV169" s="13" t="s">
        <v>86</v>
      </c>
      <c r="AW169" s="13" t="s">
        <v>32</v>
      </c>
      <c r="AX169" s="13" t="s">
        <v>84</v>
      </c>
      <c r="AY169" s="262" t="s">
        <v>168</v>
      </c>
    </row>
    <row r="170" spans="1:65" s="2" customFormat="1" ht="24.15" customHeight="1">
      <c r="A170" s="39"/>
      <c r="B170" s="40"/>
      <c r="C170" s="228" t="s">
        <v>407</v>
      </c>
      <c r="D170" s="228" t="s">
        <v>171</v>
      </c>
      <c r="E170" s="229" t="s">
        <v>1032</v>
      </c>
      <c r="F170" s="230" t="s">
        <v>1033</v>
      </c>
      <c r="G170" s="231" t="s">
        <v>289</v>
      </c>
      <c r="H170" s="232">
        <v>94.612</v>
      </c>
      <c r="I170" s="233"/>
      <c r="J170" s="234">
        <f>ROUND(I170*H170,2)</f>
        <v>0</v>
      </c>
      <c r="K170" s="230" t="s">
        <v>175</v>
      </c>
      <c r="L170" s="45"/>
      <c r="M170" s="235" t="s">
        <v>1</v>
      </c>
      <c r="N170" s="236" t="s">
        <v>42</v>
      </c>
      <c r="O170" s="9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189</v>
      </c>
      <c r="AT170" s="239" t="s">
        <v>171</v>
      </c>
      <c r="AU170" s="239" t="s">
        <v>86</v>
      </c>
      <c r="AY170" s="18" t="s">
        <v>168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84</v>
      </c>
      <c r="BK170" s="240">
        <f>ROUND(I170*H170,2)</f>
        <v>0</v>
      </c>
      <c r="BL170" s="18" t="s">
        <v>189</v>
      </c>
      <c r="BM170" s="239" t="s">
        <v>5749</v>
      </c>
    </row>
    <row r="171" spans="1:51" s="13" customFormat="1" ht="12">
      <c r="A171" s="13"/>
      <c r="B171" s="252"/>
      <c r="C171" s="253"/>
      <c r="D171" s="241" t="s">
        <v>291</v>
      </c>
      <c r="E171" s="254" t="s">
        <v>1</v>
      </c>
      <c r="F171" s="255" t="s">
        <v>5750</v>
      </c>
      <c r="G171" s="253"/>
      <c r="H171" s="256">
        <v>31.312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2" t="s">
        <v>291</v>
      </c>
      <c r="AU171" s="262" t="s">
        <v>86</v>
      </c>
      <c r="AV171" s="13" t="s">
        <v>86</v>
      </c>
      <c r="AW171" s="13" t="s">
        <v>32</v>
      </c>
      <c r="AX171" s="13" t="s">
        <v>77</v>
      </c>
      <c r="AY171" s="262" t="s">
        <v>168</v>
      </c>
    </row>
    <row r="172" spans="1:51" s="13" customFormat="1" ht="12">
      <c r="A172" s="13"/>
      <c r="B172" s="252"/>
      <c r="C172" s="253"/>
      <c r="D172" s="241" t="s">
        <v>291</v>
      </c>
      <c r="E172" s="254" t="s">
        <v>1</v>
      </c>
      <c r="F172" s="255" t="s">
        <v>5751</v>
      </c>
      <c r="G172" s="253"/>
      <c r="H172" s="256">
        <v>58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2" t="s">
        <v>291</v>
      </c>
      <c r="AU172" s="262" t="s">
        <v>86</v>
      </c>
      <c r="AV172" s="13" t="s">
        <v>86</v>
      </c>
      <c r="AW172" s="13" t="s">
        <v>32</v>
      </c>
      <c r="AX172" s="13" t="s">
        <v>77</v>
      </c>
      <c r="AY172" s="262" t="s">
        <v>168</v>
      </c>
    </row>
    <row r="173" spans="1:51" s="13" customFormat="1" ht="12">
      <c r="A173" s="13"/>
      <c r="B173" s="252"/>
      <c r="C173" s="253"/>
      <c r="D173" s="241" t="s">
        <v>291</v>
      </c>
      <c r="E173" s="254" t="s">
        <v>1</v>
      </c>
      <c r="F173" s="255" t="s">
        <v>5752</v>
      </c>
      <c r="G173" s="253"/>
      <c r="H173" s="256">
        <v>5.3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2" t="s">
        <v>291</v>
      </c>
      <c r="AU173" s="262" t="s">
        <v>86</v>
      </c>
      <c r="AV173" s="13" t="s">
        <v>86</v>
      </c>
      <c r="AW173" s="13" t="s">
        <v>32</v>
      </c>
      <c r="AX173" s="13" t="s">
        <v>77</v>
      </c>
      <c r="AY173" s="262" t="s">
        <v>168</v>
      </c>
    </row>
    <row r="174" spans="1:51" s="14" customFormat="1" ht="12">
      <c r="A174" s="14"/>
      <c r="B174" s="263"/>
      <c r="C174" s="264"/>
      <c r="D174" s="241" t="s">
        <v>291</v>
      </c>
      <c r="E174" s="265" t="s">
        <v>929</v>
      </c>
      <c r="F174" s="266" t="s">
        <v>295</v>
      </c>
      <c r="G174" s="264"/>
      <c r="H174" s="267">
        <v>94.612</v>
      </c>
      <c r="I174" s="268"/>
      <c r="J174" s="264"/>
      <c r="K174" s="264"/>
      <c r="L174" s="269"/>
      <c r="M174" s="270"/>
      <c r="N174" s="271"/>
      <c r="O174" s="271"/>
      <c r="P174" s="271"/>
      <c r="Q174" s="271"/>
      <c r="R174" s="271"/>
      <c r="S174" s="271"/>
      <c r="T174" s="27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3" t="s">
        <v>291</v>
      </c>
      <c r="AU174" s="273" t="s">
        <v>86</v>
      </c>
      <c r="AV174" s="14" t="s">
        <v>189</v>
      </c>
      <c r="AW174" s="14" t="s">
        <v>32</v>
      </c>
      <c r="AX174" s="14" t="s">
        <v>84</v>
      </c>
      <c r="AY174" s="273" t="s">
        <v>168</v>
      </c>
    </row>
    <row r="175" spans="1:65" s="2" customFormat="1" ht="37.8" customHeight="1">
      <c r="A175" s="39"/>
      <c r="B175" s="40"/>
      <c r="C175" s="228" t="s">
        <v>413</v>
      </c>
      <c r="D175" s="228" t="s">
        <v>171</v>
      </c>
      <c r="E175" s="229" t="s">
        <v>5753</v>
      </c>
      <c r="F175" s="230" t="s">
        <v>5754</v>
      </c>
      <c r="G175" s="231" t="s">
        <v>203</v>
      </c>
      <c r="H175" s="232">
        <v>89.43</v>
      </c>
      <c r="I175" s="233"/>
      <c r="J175" s="234">
        <f>ROUND(I175*H175,2)</f>
        <v>0</v>
      </c>
      <c r="K175" s="230" t="s">
        <v>175</v>
      </c>
      <c r="L175" s="45"/>
      <c r="M175" s="235" t="s">
        <v>1</v>
      </c>
      <c r="N175" s="236" t="s">
        <v>42</v>
      </c>
      <c r="O175" s="92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9" t="s">
        <v>189</v>
      </c>
      <c r="AT175" s="239" t="s">
        <v>171</v>
      </c>
      <c r="AU175" s="239" t="s">
        <v>86</v>
      </c>
      <c r="AY175" s="18" t="s">
        <v>168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8" t="s">
        <v>84</v>
      </c>
      <c r="BK175" s="240">
        <f>ROUND(I175*H175,2)</f>
        <v>0</v>
      </c>
      <c r="BL175" s="18" t="s">
        <v>189</v>
      </c>
      <c r="BM175" s="239" t="s">
        <v>5755</v>
      </c>
    </row>
    <row r="176" spans="1:51" s="13" customFormat="1" ht="12">
      <c r="A176" s="13"/>
      <c r="B176" s="252"/>
      <c r="C176" s="253"/>
      <c r="D176" s="241" t="s">
        <v>291</v>
      </c>
      <c r="E176" s="254" t="s">
        <v>1</v>
      </c>
      <c r="F176" s="255" t="s">
        <v>5695</v>
      </c>
      <c r="G176" s="253"/>
      <c r="H176" s="256">
        <v>89.43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2" t="s">
        <v>291</v>
      </c>
      <c r="AU176" s="262" t="s">
        <v>86</v>
      </c>
      <c r="AV176" s="13" t="s">
        <v>86</v>
      </c>
      <c r="AW176" s="13" t="s">
        <v>32</v>
      </c>
      <c r="AX176" s="13" t="s">
        <v>84</v>
      </c>
      <c r="AY176" s="262" t="s">
        <v>168</v>
      </c>
    </row>
    <row r="177" spans="1:65" s="2" customFormat="1" ht="24.15" customHeight="1">
      <c r="A177" s="39"/>
      <c r="B177" s="40"/>
      <c r="C177" s="228" t="s">
        <v>8</v>
      </c>
      <c r="D177" s="228" t="s">
        <v>171</v>
      </c>
      <c r="E177" s="229" t="s">
        <v>5756</v>
      </c>
      <c r="F177" s="230" t="s">
        <v>5757</v>
      </c>
      <c r="G177" s="231" t="s">
        <v>203</v>
      </c>
      <c r="H177" s="232">
        <v>89.43</v>
      </c>
      <c r="I177" s="233"/>
      <c r="J177" s="234">
        <f>ROUND(I177*H177,2)</f>
        <v>0</v>
      </c>
      <c r="K177" s="230" t="s">
        <v>175</v>
      </c>
      <c r="L177" s="45"/>
      <c r="M177" s="235" t="s">
        <v>1</v>
      </c>
      <c r="N177" s="236" t="s">
        <v>42</v>
      </c>
      <c r="O177" s="92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9" t="s">
        <v>189</v>
      </c>
      <c r="AT177" s="239" t="s">
        <v>171</v>
      </c>
      <c r="AU177" s="239" t="s">
        <v>86</v>
      </c>
      <c r="AY177" s="18" t="s">
        <v>168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8" t="s">
        <v>84</v>
      </c>
      <c r="BK177" s="240">
        <f>ROUND(I177*H177,2)</f>
        <v>0</v>
      </c>
      <c r="BL177" s="18" t="s">
        <v>189</v>
      </c>
      <c r="BM177" s="239" t="s">
        <v>5758</v>
      </c>
    </row>
    <row r="178" spans="1:51" s="13" customFormat="1" ht="12">
      <c r="A178" s="13"/>
      <c r="B178" s="252"/>
      <c r="C178" s="253"/>
      <c r="D178" s="241" t="s">
        <v>291</v>
      </c>
      <c r="E178" s="254" t="s">
        <v>1</v>
      </c>
      <c r="F178" s="255" t="s">
        <v>5759</v>
      </c>
      <c r="G178" s="253"/>
      <c r="H178" s="256">
        <v>89.43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2" t="s">
        <v>291</v>
      </c>
      <c r="AU178" s="262" t="s">
        <v>86</v>
      </c>
      <c r="AV178" s="13" t="s">
        <v>86</v>
      </c>
      <c r="AW178" s="13" t="s">
        <v>32</v>
      </c>
      <c r="AX178" s="13" t="s">
        <v>77</v>
      </c>
      <c r="AY178" s="262" t="s">
        <v>168</v>
      </c>
    </row>
    <row r="179" spans="1:51" s="14" customFormat="1" ht="12">
      <c r="A179" s="14"/>
      <c r="B179" s="263"/>
      <c r="C179" s="264"/>
      <c r="D179" s="241" t="s">
        <v>291</v>
      </c>
      <c r="E179" s="265" t="s">
        <v>5695</v>
      </c>
      <c r="F179" s="266" t="s">
        <v>295</v>
      </c>
      <c r="G179" s="264"/>
      <c r="H179" s="267">
        <v>89.43</v>
      </c>
      <c r="I179" s="268"/>
      <c r="J179" s="264"/>
      <c r="K179" s="264"/>
      <c r="L179" s="269"/>
      <c r="M179" s="270"/>
      <c r="N179" s="271"/>
      <c r="O179" s="271"/>
      <c r="P179" s="271"/>
      <c r="Q179" s="271"/>
      <c r="R179" s="271"/>
      <c r="S179" s="271"/>
      <c r="T179" s="27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3" t="s">
        <v>291</v>
      </c>
      <c r="AU179" s="273" t="s">
        <v>86</v>
      </c>
      <c r="AV179" s="14" t="s">
        <v>189</v>
      </c>
      <c r="AW179" s="14" t="s">
        <v>32</v>
      </c>
      <c r="AX179" s="14" t="s">
        <v>84</v>
      </c>
      <c r="AY179" s="273" t="s">
        <v>168</v>
      </c>
    </row>
    <row r="180" spans="1:65" s="2" customFormat="1" ht="24.15" customHeight="1">
      <c r="A180" s="39"/>
      <c r="B180" s="40"/>
      <c r="C180" s="228" t="s">
        <v>437</v>
      </c>
      <c r="D180" s="228" t="s">
        <v>171</v>
      </c>
      <c r="E180" s="229" t="s">
        <v>5760</v>
      </c>
      <c r="F180" s="230" t="s">
        <v>5761</v>
      </c>
      <c r="G180" s="231" t="s">
        <v>203</v>
      </c>
      <c r="H180" s="232">
        <v>89.43</v>
      </c>
      <c r="I180" s="233"/>
      <c r="J180" s="234">
        <f>ROUND(I180*H180,2)</f>
        <v>0</v>
      </c>
      <c r="K180" s="230" t="s">
        <v>175</v>
      </c>
      <c r="L180" s="45"/>
      <c r="M180" s="235" t="s">
        <v>1</v>
      </c>
      <c r="N180" s="236" t="s">
        <v>42</v>
      </c>
      <c r="O180" s="9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189</v>
      </c>
      <c r="AT180" s="239" t="s">
        <v>171</v>
      </c>
      <c r="AU180" s="239" t="s">
        <v>86</v>
      </c>
      <c r="AY180" s="18" t="s">
        <v>168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84</v>
      </c>
      <c r="BK180" s="240">
        <f>ROUND(I180*H180,2)</f>
        <v>0</v>
      </c>
      <c r="BL180" s="18" t="s">
        <v>189</v>
      </c>
      <c r="BM180" s="239" t="s">
        <v>5762</v>
      </c>
    </row>
    <row r="181" spans="1:51" s="13" customFormat="1" ht="12">
      <c r="A181" s="13"/>
      <c r="B181" s="252"/>
      <c r="C181" s="253"/>
      <c r="D181" s="241" t="s">
        <v>291</v>
      </c>
      <c r="E181" s="254" t="s">
        <v>1</v>
      </c>
      <c r="F181" s="255" t="s">
        <v>5695</v>
      </c>
      <c r="G181" s="253"/>
      <c r="H181" s="256">
        <v>89.43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2" t="s">
        <v>291</v>
      </c>
      <c r="AU181" s="262" t="s">
        <v>86</v>
      </c>
      <c r="AV181" s="13" t="s">
        <v>86</v>
      </c>
      <c r="AW181" s="13" t="s">
        <v>32</v>
      </c>
      <c r="AX181" s="13" t="s">
        <v>84</v>
      </c>
      <c r="AY181" s="262" t="s">
        <v>168</v>
      </c>
    </row>
    <row r="182" spans="1:65" s="2" customFormat="1" ht="16.5" customHeight="1">
      <c r="A182" s="39"/>
      <c r="B182" s="40"/>
      <c r="C182" s="298" t="s">
        <v>448</v>
      </c>
      <c r="D182" s="298" t="s">
        <v>1306</v>
      </c>
      <c r="E182" s="299" t="s">
        <v>5763</v>
      </c>
      <c r="F182" s="300" t="s">
        <v>5764</v>
      </c>
      <c r="G182" s="301" t="s">
        <v>1561</v>
      </c>
      <c r="H182" s="302">
        <v>3.13</v>
      </c>
      <c r="I182" s="303"/>
      <c r="J182" s="304">
        <f>ROUND(I182*H182,2)</f>
        <v>0</v>
      </c>
      <c r="K182" s="300" t="s">
        <v>175</v>
      </c>
      <c r="L182" s="305"/>
      <c r="M182" s="306" t="s">
        <v>1</v>
      </c>
      <c r="N182" s="307" t="s">
        <v>42</v>
      </c>
      <c r="O182" s="92"/>
      <c r="P182" s="237">
        <f>O182*H182</f>
        <v>0</v>
      </c>
      <c r="Q182" s="237">
        <v>0.001</v>
      </c>
      <c r="R182" s="237">
        <f>Q182*H182</f>
        <v>0.00313</v>
      </c>
      <c r="S182" s="237">
        <v>0</v>
      </c>
      <c r="T182" s="23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9" t="s">
        <v>326</v>
      </c>
      <c r="AT182" s="239" t="s">
        <v>1306</v>
      </c>
      <c r="AU182" s="239" t="s">
        <v>86</v>
      </c>
      <c r="AY182" s="18" t="s">
        <v>168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8" t="s">
        <v>84</v>
      </c>
      <c r="BK182" s="240">
        <f>ROUND(I182*H182,2)</f>
        <v>0</v>
      </c>
      <c r="BL182" s="18" t="s">
        <v>189</v>
      </c>
      <c r="BM182" s="239" t="s">
        <v>5765</v>
      </c>
    </row>
    <row r="183" spans="1:51" s="13" customFormat="1" ht="12">
      <c r="A183" s="13"/>
      <c r="B183" s="252"/>
      <c r="C183" s="253"/>
      <c r="D183" s="241" t="s">
        <v>291</v>
      </c>
      <c r="E183" s="254" t="s">
        <v>1</v>
      </c>
      <c r="F183" s="255" t="s">
        <v>5766</v>
      </c>
      <c r="G183" s="253"/>
      <c r="H183" s="256">
        <v>3.13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2" t="s">
        <v>291</v>
      </c>
      <c r="AU183" s="262" t="s">
        <v>86</v>
      </c>
      <c r="AV183" s="13" t="s">
        <v>86</v>
      </c>
      <c r="AW183" s="13" t="s">
        <v>32</v>
      </c>
      <c r="AX183" s="13" t="s">
        <v>84</v>
      </c>
      <c r="AY183" s="262" t="s">
        <v>168</v>
      </c>
    </row>
    <row r="184" spans="1:65" s="2" customFormat="1" ht="24.15" customHeight="1">
      <c r="A184" s="39"/>
      <c r="B184" s="40"/>
      <c r="C184" s="228" t="s">
        <v>453</v>
      </c>
      <c r="D184" s="228" t="s">
        <v>171</v>
      </c>
      <c r="E184" s="229" t="s">
        <v>1037</v>
      </c>
      <c r="F184" s="230" t="s">
        <v>1038</v>
      </c>
      <c r="G184" s="231" t="s">
        <v>203</v>
      </c>
      <c r="H184" s="232">
        <v>1099.34</v>
      </c>
      <c r="I184" s="233"/>
      <c r="J184" s="234">
        <f>ROUND(I184*H184,2)</f>
        <v>0</v>
      </c>
      <c r="K184" s="230" t="s">
        <v>175</v>
      </c>
      <c r="L184" s="45"/>
      <c r="M184" s="235" t="s">
        <v>1</v>
      </c>
      <c r="N184" s="236" t="s">
        <v>42</v>
      </c>
      <c r="O184" s="92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189</v>
      </c>
      <c r="AT184" s="239" t="s">
        <v>171</v>
      </c>
      <c r="AU184" s="239" t="s">
        <v>86</v>
      </c>
      <c r="AY184" s="18" t="s">
        <v>168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84</v>
      </c>
      <c r="BK184" s="240">
        <f>ROUND(I184*H184,2)</f>
        <v>0</v>
      </c>
      <c r="BL184" s="18" t="s">
        <v>189</v>
      </c>
      <c r="BM184" s="239" t="s">
        <v>5767</v>
      </c>
    </row>
    <row r="185" spans="1:51" s="13" customFormat="1" ht="12">
      <c r="A185" s="13"/>
      <c r="B185" s="252"/>
      <c r="C185" s="253"/>
      <c r="D185" s="241" t="s">
        <v>291</v>
      </c>
      <c r="E185" s="254" t="s">
        <v>1</v>
      </c>
      <c r="F185" s="255" t="s">
        <v>5768</v>
      </c>
      <c r="G185" s="253"/>
      <c r="H185" s="256">
        <v>1099.34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2" t="s">
        <v>291</v>
      </c>
      <c r="AU185" s="262" t="s">
        <v>86</v>
      </c>
      <c r="AV185" s="13" t="s">
        <v>86</v>
      </c>
      <c r="AW185" s="13" t="s">
        <v>32</v>
      </c>
      <c r="AX185" s="13" t="s">
        <v>84</v>
      </c>
      <c r="AY185" s="262" t="s">
        <v>168</v>
      </c>
    </row>
    <row r="186" spans="1:63" s="12" customFormat="1" ht="22.8" customHeight="1">
      <c r="A186" s="12"/>
      <c r="B186" s="212"/>
      <c r="C186" s="213"/>
      <c r="D186" s="214" t="s">
        <v>76</v>
      </c>
      <c r="E186" s="226" t="s">
        <v>86</v>
      </c>
      <c r="F186" s="226" t="s">
        <v>1047</v>
      </c>
      <c r="G186" s="213"/>
      <c r="H186" s="213"/>
      <c r="I186" s="216"/>
      <c r="J186" s="227">
        <f>BK186</f>
        <v>0</v>
      </c>
      <c r="K186" s="213"/>
      <c r="L186" s="218"/>
      <c r="M186" s="219"/>
      <c r="N186" s="220"/>
      <c r="O186" s="220"/>
      <c r="P186" s="221">
        <f>SUM(P187:P206)</f>
        <v>0</v>
      </c>
      <c r="Q186" s="220"/>
      <c r="R186" s="221">
        <f>SUM(R187:R206)</f>
        <v>47.994701479999996</v>
      </c>
      <c r="S186" s="220"/>
      <c r="T186" s="222">
        <f>SUM(T187:T206)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3" t="s">
        <v>84</v>
      </c>
      <c r="AT186" s="224" t="s">
        <v>76</v>
      </c>
      <c r="AU186" s="224" t="s">
        <v>84</v>
      </c>
      <c r="AY186" s="223" t="s">
        <v>168</v>
      </c>
      <c r="BK186" s="225">
        <f>SUM(BK187:BK206)</f>
        <v>0</v>
      </c>
    </row>
    <row r="187" spans="1:65" s="2" customFormat="1" ht="24.15" customHeight="1">
      <c r="A187" s="39"/>
      <c r="B187" s="40"/>
      <c r="C187" s="228" t="s">
        <v>462</v>
      </c>
      <c r="D187" s="228" t="s">
        <v>171</v>
      </c>
      <c r="E187" s="229" t="s">
        <v>5769</v>
      </c>
      <c r="F187" s="230" t="s">
        <v>5770</v>
      </c>
      <c r="G187" s="231" t="s">
        <v>203</v>
      </c>
      <c r="H187" s="232">
        <v>124.3</v>
      </c>
      <c r="I187" s="233"/>
      <c r="J187" s="234">
        <f>ROUND(I187*H187,2)</f>
        <v>0</v>
      </c>
      <c r="K187" s="230" t="s">
        <v>175</v>
      </c>
      <c r="L187" s="45"/>
      <c r="M187" s="235" t="s">
        <v>1</v>
      </c>
      <c r="N187" s="236" t="s">
        <v>42</v>
      </c>
      <c r="O187" s="92"/>
      <c r="P187" s="237">
        <f>O187*H187</f>
        <v>0</v>
      </c>
      <c r="Q187" s="237">
        <v>0.00017</v>
      </c>
      <c r="R187" s="237">
        <f>Q187*H187</f>
        <v>0.021131</v>
      </c>
      <c r="S187" s="237">
        <v>0</v>
      </c>
      <c r="T187" s="23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9" t="s">
        <v>189</v>
      </c>
      <c r="AT187" s="239" t="s">
        <v>171</v>
      </c>
      <c r="AU187" s="239" t="s">
        <v>86</v>
      </c>
      <c r="AY187" s="18" t="s">
        <v>168</v>
      </c>
      <c r="BE187" s="240">
        <f>IF(N187="základní",J187,0)</f>
        <v>0</v>
      </c>
      <c r="BF187" s="240">
        <f>IF(N187="snížená",J187,0)</f>
        <v>0</v>
      </c>
      <c r="BG187" s="240">
        <f>IF(N187="zákl. přenesená",J187,0)</f>
        <v>0</v>
      </c>
      <c r="BH187" s="240">
        <f>IF(N187="sníž. přenesená",J187,0)</f>
        <v>0</v>
      </c>
      <c r="BI187" s="240">
        <f>IF(N187="nulová",J187,0)</f>
        <v>0</v>
      </c>
      <c r="BJ187" s="18" t="s">
        <v>84</v>
      </c>
      <c r="BK187" s="240">
        <f>ROUND(I187*H187,2)</f>
        <v>0</v>
      </c>
      <c r="BL187" s="18" t="s">
        <v>189</v>
      </c>
      <c r="BM187" s="239" t="s">
        <v>5771</v>
      </c>
    </row>
    <row r="188" spans="1:51" s="13" customFormat="1" ht="12">
      <c r="A188" s="13"/>
      <c r="B188" s="252"/>
      <c r="C188" s="253"/>
      <c r="D188" s="241" t="s">
        <v>291</v>
      </c>
      <c r="E188" s="254" t="s">
        <v>1</v>
      </c>
      <c r="F188" s="255" t="s">
        <v>5772</v>
      </c>
      <c r="G188" s="253"/>
      <c r="H188" s="256">
        <v>124.3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2" t="s">
        <v>291</v>
      </c>
      <c r="AU188" s="262" t="s">
        <v>86</v>
      </c>
      <c r="AV188" s="13" t="s">
        <v>86</v>
      </c>
      <c r="AW188" s="13" t="s">
        <v>32</v>
      </c>
      <c r="AX188" s="13" t="s">
        <v>84</v>
      </c>
      <c r="AY188" s="262" t="s">
        <v>168</v>
      </c>
    </row>
    <row r="189" spans="1:65" s="2" customFormat="1" ht="24.15" customHeight="1">
      <c r="A189" s="39"/>
      <c r="B189" s="40"/>
      <c r="C189" s="298" t="s">
        <v>468</v>
      </c>
      <c r="D189" s="298" t="s">
        <v>1306</v>
      </c>
      <c r="E189" s="299" t="s">
        <v>5773</v>
      </c>
      <c r="F189" s="300" t="s">
        <v>5774</v>
      </c>
      <c r="G189" s="301" t="s">
        <v>203</v>
      </c>
      <c r="H189" s="302">
        <v>149.16</v>
      </c>
      <c r="I189" s="303"/>
      <c r="J189" s="304">
        <f>ROUND(I189*H189,2)</f>
        <v>0</v>
      </c>
      <c r="K189" s="300" t="s">
        <v>175</v>
      </c>
      <c r="L189" s="305"/>
      <c r="M189" s="306" t="s">
        <v>1</v>
      </c>
      <c r="N189" s="307" t="s">
        <v>42</v>
      </c>
      <c r="O189" s="92"/>
      <c r="P189" s="237">
        <f>O189*H189</f>
        <v>0</v>
      </c>
      <c r="Q189" s="237">
        <v>0.0002</v>
      </c>
      <c r="R189" s="237">
        <f>Q189*H189</f>
        <v>0.029832</v>
      </c>
      <c r="S189" s="237">
        <v>0</v>
      </c>
      <c r="T189" s="23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9" t="s">
        <v>326</v>
      </c>
      <c r="AT189" s="239" t="s">
        <v>1306</v>
      </c>
      <c r="AU189" s="239" t="s">
        <v>86</v>
      </c>
      <c r="AY189" s="18" t="s">
        <v>168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8" t="s">
        <v>84</v>
      </c>
      <c r="BK189" s="240">
        <f>ROUND(I189*H189,2)</f>
        <v>0</v>
      </c>
      <c r="BL189" s="18" t="s">
        <v>189</v>
      </c>
      <c r="BM189" s="239" t="s">
        <v>5775</v>
      </c>
    </row>
    <row r="190" spans="1:51" s="13" customFormat="1" ht="12">
      <c r="A190" s="13"/>
      <c r="B190" s="252"/>
      <c r="C190" s="253"/>
      <c r="D190" s="241" t="s">
        <v>291</v>
      </c>
      <c r="E190" s="254" t="s">
        <v>1</v>
      </c>
      <c r="F190" s="255" t="s">
        <v>5776</v>
      </c>
      <c r="G190" s="253"/>
      <c r="H190" s="256">
        <v>149.16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2" t="s">
        <v>291</v>
      </c>
      <c r="AU190" s="262" t="s">
        <v>86</v>
      </c>
      <c r="AV190" s="13" t="s">
        <v>86</v>
      </c>
      <c r="AW190" s="13" t="s">
        <v>32</v>
      </c>
      <c r="AX190" s="13" t="s">
        <v>84</v>
      </c>
      <c r="AY190" s="262" t="s">
        <v>168</v>
      </c>
    </row>
    <row r="191" spans="1:65" s="2" customFormat="1" ht="33" customHeight="1">
      <c r="A191" s="39"/>
      <c r="B191" s="40"/>
      <c r="C191" s="228" t="s">
        <v>7</v>
      </c>
      <c r="D191" s="228" t="s">
        <v>171</v>
      </c>
      <c r="E191" s="229" t="s">
        <v>5777</v>
      </c>
      <c r="F191" s="230" t="s">
        <v>5778</v>
      </c>
      <c r="G191" s="231" t="s">
        <v>416</v>
      </c>
      <c r="H191" s="232">
        <v>113</v>
      </c>
      <c r="I191" s="233"/>
      <c r="J191" s="234">
        <f>ROUND(I191*H191,2)</f>
        <v>0</v>
      </c>
      <c r="K191" s="230" t="s">
        <v>175</v>
      </c>
      <c r="L191" s="45"/>
      <c r="M191" s="235" t="s">
        <v>1</v>
      </c>
      <c r="N191" s="236" t="s">
        <v>42</v>
      </c>
      <c r="O191" s="92"/>
      <c r="P191" s="237">
        <f>O191*H191</f>
        <v>0</v>
      </c>
      <c r="Q191" s="237">
        <v>0.28736</v>
      </c>
      <c r="R191" s="237">
        <f>Q191*H191</f>
        <v>32.47168</v>
      </c>
      <c r="S191" s="237">
        <v>0</v>
      </c>
      <c r="T191" s="238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9" t="s">
        <v>189</v>
      </c>
      <c r="AT191" s="239" t="s">
        <v>171</v>
      </c>
      <c r="AU191" s="239" t="s">
        <v>86</v>
      </c>
      <c r="AY191" s="18" t="s">
        <v>168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8" t="s">
        <v>84</v>
      </c>
      <c r="BK191" s="240">
        <f>ROUND(I191*H191,2)</f>
        <v>0</v>
      </c>
      <c r="BL191" s="18" t="s">
        <v>189</v>
      </c>
      <c r="BM191" s="239" t="s">
        <v>5779</v>
      </c>
    </row>
    <row r="192" spans="1:65" s="2" customFormat="1" ht="16.5" customHeight="1">
      <c r="A192" s="39"/>
      <c r="B192" s="40"/>
      <c r="C192" s="228" t="s">
        <v>484</v>
      </c>
      <c r="D192" s="228" t="s">
        <v>171</v>
      </c>
      <c r="E192" s="229" t="s">
        <v>5780</v>
      </c>
      <c r="F192" s="230" t="s">
        <v>5781</v>
      </c>
      <c r="G192" s="231" t="s">
        <v>174</v>
      </c>
      <c r="H192" s="232">
        <v>1</v>
      </c>
      <c r="I192" s="233"/>
      <c r="J192" s="234">
        <f>ROUND(I192*H192,2)</f>
        <v>0</v>
      </c>
      <c r="K192" s="230" t="s">
        <v>1</v>
      </c>
      <c r="L192" s="45"/>
      <c r="M192" s="235" t="s">
        <v>1</v>
      </c>
      <c r="N192" s="236" t="s">
        <v>42</v>
      </c>
      <c r="O192" s="92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9" t="s">
        <v>189</v>
      </c>
      <c r="AT192" s="239" t="s">
        <v>171</v>
      </c>
      <c r="AU192" s="239" t="s">
        <v>86</v>
      </c>
      <c r="AY192" s="18" t="s">
        <v>168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8" t="s">
        <v>84</v>
      </c>
      <c r="BK192" s="240">
        <f>ROUND(I192*H192,2)</f>
        <v>0</v>
      </c>
      <c r="BL192" s="18" t="s">
        <v>189</v>
      </c>
      <c r="BM192" s="239" t="s">
        <v>5782</v>
      </c>
    </row>
    <row r="193" spans="1:47" s="2" customFormat="1" ht="12">
      <c r="A193" s="39"/>
      <c r="B193" s="40"/>
      <c r="C193" s="41"/>
      <c r="D193" s="241" t="s">
        <v>178</v>
      </c>
      <c r="E193" s="41"/>
      <c r="F193" s="242" t="s">
        <v>5783</v>
      </c>
      <c r="G193" s="41"/>
      <c r="H193" s="41"/>
      <c r="I193" s="243"/>
      <c r="J193" s="41"/>
      <c r="K193" s="41"/>
      <c r="L193" s="45"/>
      <c r="M193" s="244"/>
      <c r="N193" s="245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178</v>
      </c>
      <c r="AU193" s="18" t="s">
        <v>86</v>
      </c>
    </row>
    <row r="194" spans="1:65" s="2" customFormat="1" ht="16.5" customHeight="1">
      <c r="A194" s="39"/>
      <c r="B194" s="40"/>
      <c r="C194" s="228" t="s">
        <v>489</v>
      </c>
      <c r="D194" s="228" t="s">
        <v>171</v>
      </c>
      <c r="E194" s="229" t="s">
        <v>1168</v>
      </c>
      <c r="F194" s="230" t="s">
        <v>1169</v>
      </c>
      <c r="G194" s="231" t="s">
        <v>289</v>
      </c>
      <c r="H194" s="232">
        <v>0.8</v>
      </c>
      <c r="I194" s="233"/>
      <c r="J194" s="234">
        <f>ROUND(I194*H194,2)</f>
        <v>0</v>
      </c>
      <c r="K194" s="230" t="s">
        <v>175</v>
      </c>
      <c r="L194" s="45"/>
      <c r="M194" s="235" t="s">
        <v>1</v>
      </c>
      <c r="N194" s="236" t="s">
        <v>42</v>
      </c>
      <c r="O194" s="92"/>
      <c r="P194" s="237">
        <f>O194*H194</f>
        <v>0</v>
      </c>
      <c r="Q194" s="237">
        <v>2.30102</v>
      </c>
      <c r="R194" s="237">
        <f>Q194*H194</f>
        <v>1.840816</v>
      </c>
      <c r="S194" s="237">
        <v>0</v>
      </c>
      <c r="T194" s="23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9" t="s">
        <v>189</v>
      </c>
      <c r="AT194" s="239" t="s">
        <v>171</v>
      </c>
      <c r="AU194" s="239" t="s">
        <v>86</v>
      </c>
      <c r="AY194" s="18" t="s">
        <v>168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8" t="s">
        <v>84</v>
      </c>
      <c r="BK194" s="240">
        <f>ROUND(I194*H194,2)</f>
        <v>0</v>
      </c>
      <c r="BL194" s="18" t="s">
        <v>189</v>
      </c>
      <c r="BM194" s="239" t="s">
        <v>5784</v>
      </c>
    </row>
    <row r="195" spans="1:51" s="15" customFormat="1" ht="12">
      <c r="A195" s="15"/>
      <c r="B195" s="274"/>
      <c r="C195" s="275"/>
      <c r="D195" s="241" t="s">
        <v>291</v>
      </c>
      <c r="E195" s="276" t="s">
        <v>1</v>
      </c>
      <c r="F195" s="277" t="s">
        <v>5785</v>
      </c>
      <c r="G195" s="275"/>
      <c r="H195" s="276" t="s">
        <v>1</v>
      </c>
      <c r="I195" s="278"/>
      <c r="J195" s="275"/>
      <c r="K195" s="275"/>
      <c r="L195" s="279"/>
      <c r="M195" s="280"/>
      <c r="N195" s="281"/>
      <c r="O195" s="281"/>
      <c r="P195" s="281"/>
      <c r="Q195" s="281"/>
      <c r="R195" s="281"/>
      <c r="S195" s="281"/>
      <c r="T195" s="282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83" t="s">
        <v>291</v>
      </c>
      <c r="AU195" s="283" t="s">
        <v>86</v>
      </c>
      <c r="AV195" s="15" t="s">
        <v>84</v>
      </c>
      <c r="AW195" s="15" t="s">
        <v>32</v>
      </c>
      <c r="AX195" s="15" t="s">
        <v>77</v>
      </c>
      <c r="AY195" s="283" t="s">
        <v>168</v>
      </c>
    </row>
    <row r="196" spans="1:51" s="13" customFormat="1" ht="12">
      <c r="A196" s="13"/>
      <c r="B196" s="252"/>
      <c r="C196" s="253"/>
      <c r="D196" s="241" t="s">
        <v>291</v>
      </c>
      <c r="E196" s="254" t="s">
        <v>1</v>
      </c>
      <c r="F196" s="255" t="s">
        <v>1108</v>
      </c>
      <c r="G196" s="253"/>
      <c r="H196" s="256">
        <v>0.8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2" t="s">
        <v>291</v>
      </c>
      <c r="AU196" s="262" t="s">
        <v>86</v>
      </c>
      <c r="AV196" s="13" t="s">
        <v>86</v>
      </c>
      <c r="AW196" s="13" t="s">
        <v>32</v>
      </c>
      <c r="AX196" s="13" t="s">
        <v>77</v>
      </c>
      <c r="AY196" s="262" t="s">
        <v>168</v>
      </c>
    </row>
    <row r="197" spans="1:51" s="14" customFormat="1" ht="12">
      <c r="A197" s="14"/>
      <c r="B197" s="263"/>
      <c r="C197" s="264"/>
      <c r="D197" s="241" t="s">
        <v>291</v>
      </c>
      <c r="E197" s="265" t="s">
        <v>1</v>
      </c>
      <c r="F197" s="266" t="s">
        <v>295</v>
      </c>
      <c r="G197" s="264"/>
      <c r="H197" s="267">
        <v>0.8</v>
      </c>
      <c r="I197" s="268"/>
      <c r="J197" s="264"/>
      <c r="K197" s="264"/>
      <c r="L197" s="269"/>
      <c r="M197" s="270"/>
      <c r="N197" s="271"/>
      <c r="O197" s="271"/>
      <c r="P197" s="271"/>
      <c r="Q197" s="271"/>
      <c r="R197" s="271"/>
      <c r="S197" s="271"/>
      <c r="T197" s="27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3" t="s">
        <v>291</v>
      </c>
      <c r="AU197" s="273" t="s">
        <v>86</v>
      </c>
      <c r="AV197" s="14" t="s">
        <v>189</v>
      </c>
      <c r="AW197" s="14" t="s">
        <v>32</v>
      </c>
      <c r="AX197" s="14" t="s">
        <v>84</v>
      </c>
      <c r="AY197" s="273" t="s">
        <v>168</v>
      </c>
    </row>
    <row r="198" spans="1:65" s="2" customFormat="1" ht="16.5" customHeight="1">
      <c r="A198" s="39"/>
      <c r="B198" s="40"/>
      <c r="C198" s="228" t="s">
        <v>495</v>
      </c>
      <c r="D198" s="228" t="s">
        <v>171</v>
      </c>
      <c r="E198" s="229" t="s">
        <v>5786</v>
      </c>
      <c r="F198" s="230" t="s">
        <v>5787</v>
      </c>
      <c r="G198" s="231" t="s">
        <v>289</v>
      </c>
      <c r="H198" s="232">
        <v>5.6</v>
      </c>
      <c r="I198" s="233"/>
      <c r="J198" s="234">
        <f>ROUND(I198*H198,2)</f>
        <v>0</v>
      </c>
      <c r="K198" s="230" t="s">
        <v>175</v>
      </c>
      <c r="L198" s="45"/>
      <c r="M198" s="235" t="s">
        <v>1</v>
      </c>
      <c r="N198" s="236" t="s">
        <v>42</v>
      </c>
      <c r="O198" s="92"/>
      <c r="P198" s="237">
        <f>O198*H198</f>
        <v>0</v>
      </c>
      <c r="Q198" s="237">
        <v>2.30102</v>
      </c>
      <c r="R198" s="237">
        <f>Q198*H198</f>
        <v>12.885711999999998</v>
      </c>
      <c r="S198" s="237">
        <v>0</v>
      </c>
      <c r="T198" s="23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9" t="s">
        <v>189</v>
      </c>
      <c r="AT198" s="239" t="s">
        <v>171</v>
      </c>
      <c r="AU198" s="239" t="s">
        <v>86</v>
      </c>
      <c r="AY198" s="18" t="s">
        <v>168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8" t="s">
        <v>84</v>
      </c>
      <c r="BK198" s="240">
        <f>ROUND(I198*H198,2)</f>
        <v>0</v>
      </c>
      <c r="BL198" s="18" t="s">
        <v>189</v>
      </c>
      <c r="BM198" s="239" t="s">
        <v>5788</v>
      </c>
    </row>
    <row r="199" spans="1:51" s="15" customFormat="1" ht="12">
      <c r="A199" s="15"/>
      <c r="B199" s="274"/>
      <c r="C199" s="275"/>
      <c r="D199" s="241" t="s">
        <v>291</v>
      </c>
      <c r="E199" s="276" t="s">
        <v>1</v>
      </c>
      <c r="F199" s="277" t="s">
        <v>5789</v>
      </c>
      <c r="G199" s="275"/>
      <c r="H199" s="276" t="s">
        <v>1</v>
      </c>
      <c r="I199" s="278"/>
      <c r="J199" s="275"/>
      <c r="K199" s="275"/>
      <c r="L199" s="279"/>
      <c r="M199" s="280"/>
      <c r="N199" s="281"/>
      <c r="O199" s="281"/>
      <c r="P199" s="281"/>
      <c r="Q199" s="281"/>
      <c r="R199" s="281"/>
      <c r="S199" s="281"/>
      <c r="T199" s="282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83" t="s">
        <v>291</v>
      </c>
      <c r="AU199" s="283" t="s">
        <v>86</v>
      </c>
      <c r="AV199" s="15" t="s">
        <v>84</v>
      </c>
      <c r="AW199" s="15" t="s">
        <v>32</v>
      </c>
      <c r="AX199" s="15" t="s">
        <v>77</v>
      </c>
      <c r="AY199" s="283" t="s">
        <v>168</v>
      </c>
    </row>
    <row r="200" spans="1:51" s="13" customFormat="1" ht="12">
      <c r="A200" s="13"/>
      <c r="B200" s="252"/>
      <c r="C200" s="253"/>
      <c r="D200" s="241" t="s">
        <v>291</v>
      </c>
      <c r="E200" s="254" t="s">
        <v>1</v>
      </c>
      <c r="F200" s="255" t="s">
        <v>5790</v>
      </c>
      <c r="G200" s="253"/>
      <c r="H200" s="256">
        <v>4.7</v>
      </c>
      <c r="I200" s="257"/>
      <c r="J200" s="253"/>
      <c r="K200" s="253"/>
      <c r="L200" s="258"/>
      <c r="M200" s="259"/>
      <c r="N200" s="260"/>
      <c r="O200" s="260"/>
      <c r="P200" s="260"/>
      <c r="Q200" s="260"/>
      <c r="R200" s="260"/>
      <c r="S200" s="260"/>
      <c r="T200" s="26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2" t="s">
        <v>291</v>
      </c>
      <c r="AU200" s="262" t="s">
        <v>86</v>
      </c>
      <c r="AV200" s="13" t="s">
        <v>86</v>
      </c>
      <c r="AW200" s="13" t="s">
        <v>32</v>
      </c>
      <c r="AX200" s="13" t="s">
        <v>77</v>
      </c>
      <c r="AY200" s="262" t="s">
        <v>168</v>
      </c>
    </row>
    <row r="201" spans="1:51" s="15" customFormat="1" ht="12">
      <c r="A201" s="15"/>
      <c r="B201" s="274"/>
      <c r="C201" s="275"/>
      <c r="D201" s="241" t="s">
        <v>291</v>
      </c>
      <c r="E201" s="276" t="s">
        <v>1</v>
      </c>
      <c r="F201" s="277" t="s">
        <v>5791</v>
      </c>
      <c r="G201" s="275"/>
      <c r="H201" s="276" t="s">
        <v>1</v>
      </c>
      <c r="I201" s="278"/>
      <c r="J201" s="275"/>
      <c r="K201" s="275"/>
      <c r="L201" s="279"/>
      <c r="M201" s="280"/>
      <c r="N201" s="281"/>
      <c r="O201" s="281"/>
      <c r="P201" s="281"/>
      <c r="Q201" s="281"/>
      <c r="R201" s="281"/>
      <c r="S201" s="281"/>
      <c r="T201" s="282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83" t="s">
        <v>291</v>
      </c>
      <c r="AU201" s="283" t="s">
        <v>86</v>
      </c>
      <c r="AV201" s="15" t="s">
        <v>84</v>
      </c>
      <c r="AW201" s="15" t="s">
        <v>32</v>
      </c>
      <c r="AX201" s="15" t="s">
        <v>77</v>
      </c>
      <c r="AY201" s="283" t="s">
        <v>168</v>
      </c>
    </row>
    <row r="202" spans="1:51" s="13" customFormat="1" ht="12">
      <c r="A202" s="13"/>
      <c r="B202" s="252"/>
      <c r="C202" s="253"/>
      <c r="D202" s="241" t="s">
        <v>291</v>
      </c>
      <c r="E202" s="254" t="s">
        <v>1</v>
      </c>
      <c r="F202" s="255" t="s">
        <v>5792</v>
      </c>
      <c r="G202" s="253"/>
      <c r="H202" s="256">
        <v>0.9</v>
      </c>
      <c r="I202" s="257"/>
      <c r="J202" s="253"/>
      <c r="K202" s="253"/>
      <c r="L202" s="258"/>
      <c r="M202" s="259"/>
      <c r="N202" s="260"/>
      <c r="O202" s="260"/>
      <c r="P202" s="260"/>
      <c r="Q202" s="260"/>
      <c r="R202" s="260"/>
      <c r="S202" s="260"/>
      <c r="T202" s="26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2" t="s">
        <v>291</v>
      </c>
      <c r="AU202" s="262" t="s">
        <v>86</v>
      </c>
      <c r="AV202" s="13" t="s">
        <v>86</v>
      </c>
      <c r="AW202" s="13" t="s">
        <v>32</v>
      </c>
      <c r="AX202" s="13" t="s">
        <v>77</v>
      </c>
      <c r="AY202" s="262" t="s">
        <v>168</v>
      </c>
    </row>
    <row r="203" spans="1:51" s="14" customFormat="1" ht="12">
      <c r="A203" s="14"/>
      <c r="B203" s="263"/>
      <c r="C203" s="264"/>
      <c r="D203" s="241" t="s">
        <v>291</v>
      </c>
      <c r="E203" s="265" t="s">
        <v>1</v>
      </c>
      <c r="F203" s="266" t="s">
        <v>295</v>
      </c>
      <c r="G203" s="264"/>
      <c r="H203" s="267">
        <v>5.6</v>
      </c>
      <c r="I203" s="268"/>
      <c r="J203" s="264"/>
      <c r="K203" s="264"/>
      <c r="L203" s="269"/>
      <c r="M203" s="270"/>
      <c r="N203" s="271"/>
      <c r="O203" s="271"/>
      <c r="P203" s="271"/>
      <c r="Q203" s="271"/>
      <c r="R203" s="271"/>
      <c r="S203" s="271"/>
      <c r="T203" s="27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3" t="s">
        <v>291</v>
      </c>
      <c r="AU203" s="273" t="s">
        <v>86</v>
      </c>
      <c r="AV203" s="14" t="s">
        <v>189</v>
      </c>
      <c r="AW203" s="14" t="s">
        <v>32</v>
      </c>
      <c r="AX203" s="14" t="s">
        <v>84</v>
      </c>
      <c r="AY203" s="273" t="s">
        <v>168</v>
      </c>
    </row>
    <row r="204" spans="1:65" s="2" customFormat="1" ht="16.5" customHeight="1">
      <c r="A204" s="39"/>
      <c r="B204" s="40"/>
      <c r="C204" s="228" t="s">
        <v>502</v>
      </c>
      <c r="D204" s="228" t="s">
        <v>171</v>
      </c>
      <c r="E204" s="229" t="s">
        <v>5793</v>
      </c>
      <c r="F204" s="230" t="s">
        <v>5794</v>
      </c>
      <c r="G204" s="231" t="s">
        <v>289</v>
      </c>
      <c r="H204" s="232">
        <v>0.324</v>
      </c>
      <c r="I204" s="233"/>
      <c r="J204" s="234">
        <f>ROUND(I204*H204,2)</f>
        <v>0</v>
      </c>
      <c r="K204" s="230" t="s">
        <v>175</v>
      </c>
      <c r="L204" s="45"/>
      <c r="M204" s="235" t="s">
        <v>1</v>
      </c>
      <c r="N204" s="236" t="s">
        <v>42</v>
      </c>
      <c r="O204" s="92"/>
      <c r="P204" s="237">
        <f>O204*H204</f>
        <v>0</v>
      </c>
      <c r="Q204" s="237">
        <v>2.30102</v>
      </c>
      <c r="R204" s="237">
        <f>Q204*H204</f>
        <v>0.74553048</v>
      </c>
      <c r="S204" s="237">
        <v>0</v>
      </c>
      <c r="T204" s="23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9" t="s">
        <v>189</v>
      </c>
      <c r="AT204" s="239" t="s">
        <v>171</v>
      </c>
      <c r="AU204" s="239" t="s">
        <v>86</v>
      </c>
      <c r="AY204" s="18" t="s">
        <v>168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8" t="s">
        <v>84</v>
      </c>
      <c r="BK204" s="240">
        <f>ROUND(I204*H204,2)</f>
        <v>0</v>
      </c>
      <c r="BL204" s="18" t="s">
        <v>189</v>
      </c>
      <c r="BM204" s="239" t="s">
        <v>5795</v>
      </c>
    </row>
    <row r="205" spans="1:51" s="15" customFormat="1" ht="12">
      <c r="A205" s="15"/>
      <c r="B205" s="274"/>
      <c r="C205" s="275"/>
      <c r="D205" s="241" t="s">
        <v>291</v>
      </c>
      <c r="E205" s="276" t="s">
        <v>1</v>
      </c>
      <c r="F205" s="277" t="s">
        <v>5796</v>
      </c>
      <c r="G205" s="275"/>
      <c r="H205" s="276" t="s">
        <v>1</v>
      </c>
      <c r="I205" s="278"/>
      <c r="J205" s="275"/>
      <c r="K205" s="275"/>
      <c r="L205" s="279"/>
      <c r="M205" s="280"/>
      <c r="N205" s="281"/>
      <c r="O205" s="281"/>
      <c r="P205" s="281"/>
      <c r="Q205" s="281"/>
      <c r="R205" s="281"/>
      <c r="S205" s="281"/>
      <c r="T205" s="282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83" t="s">
        <v>291</v>
      </c>
      <c r="AU205" s="283" t="s">
        <v>86</v>
      </c>
      <c r="AV205" s="15" t="s">
        <v>84</v>
      </c>
      <c r="AW205" s="15" t="s">
        <v>32</v>
      </c>
      <c r="AX205" s="15" t="s">
        <v>77</v>
      </c>
      <c r="AY205" s="283" t="s">
        <v>168</v>
      </c>
    </row>
    <row r="206" spans="1:51" s="13" customFormat="1" ht="12">
      <c r="A206" s="13"/>
      <c r="B206" s="252"/>
      <c r="C206" s="253"/>
      <c r="D206" s="241" t="s">
        <v>291</v>
      </c>
      <c r="E206" s="254" t="s">
        <v>1</v>
      </c>
      <c r="F206" s="255" t="s">
        <v>5797</v>
      </c>
      <c r="G206" s="253"/>
      <c r="H206" s="256">
        <v>0.324</v>
      </c>
      <c r="I206" s="257"/>
      <c r="J206" s="253"/>
      <c r="K206" s="253"/>
      <c r="L206" s="258"/>
      <c r="M206" s="259"/>
      <c r="N206" s="260"/>
      <c r="O206" s="260"/>
      <c r="P206" s="260"/>
      <c r="Q206" s="260"/>
      <c r="R206" s="260"/>
      <c r="S206" s="260"/>
      <c r="T206" s="26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2" t="s">
        <v>291</v>
      </c>
      <c r="AU206" s="262" t="s">
        <v>86</v>
      </c>
      <c r="AV206" s="13" t="s">
        <v>86</v>
      </c>
      <c r="AW206" s="13" t="s">
        <v>32</v>
      </c>
      <c r="AX206" s="13" t="s">
        <v>84</v>
      </c>
      <c r="AY206" s="262" t="s">
        <v>168</v>
      </c>
    </row>
    <row r="207" spans="1:63" s="12" customFormat="1" ht="22.8" customHeight="1">
      <c r="A207" s="12"/>
      <c r="B207" s="212"/>
      <c r="C207" s="213"/>
      <c r="D207" s="214" t="s">
        <v>76</v>
      </c>
      <c r="E207" s="226" t="s">
        <v>106</v>
      </c>
      <c r="F207" s="226" t="s">
        <v>1239</v>
      </c>
      <c r="G207" s="213"/>
      <c r="H207" s="213"/>
      <c r="I207" s="216"/>
      <c r="J207" s="227">
        <f>BK207</f>
        <v>0</v>
      </c>
      <c r="K207" s="213"/>
      <c r="L207" s="218"/>
      <c r="M207" s="219"/>
      <c r="N207" s="220"/>
      <c r="O207" s="220"/>
      <c r="P207" s="221">
        <f>SUM(P208:P246)</f>
        <v>0</v>
      </c>
      <c r="Q207" s="220"/>
      <c r="R207" s="221">
        <f>SUM(R208:R246)</f>
        <v>37.04324989999999</v>
      </c>
      <c r="S207" s="220"/>
      <c r="T207" s="222">
        <f>SUM(T208:T246)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3" t="s">
        <v>84</v>
      </c>
      <c r="AT207" s="224" t="s">
        <v>76</v>
      </c>
      <c r="AU207" s="224" t="s">
        <v>84</v>
      </c>
      <c r="AY207" s="223" t="s">
        <v>168</v>
      </c>
      <c r="BK207" s="225">
        <f>SUM(BK208:BK246)</f>
        <v>0</v>
      </c>
    </row>
    <row r="208" spans="1:65" s="2" customFormat="1" ht="33" customHeight="1">
      <c r="A208" s="39"/>
      <c r="B208" s="40"/>
      <c r="C208" s="228" t="s">
        <v>512</v>
      </c>
      <c r="D208" s="228" t="s">
        <v>171</v>
      </c>
      <c r="E208" s="229" t="s">
        <v>5798</v>
      </c>
      <c r="F208" s="230" t="s">
        <v>5799</v>
      </c>
      <c r="G208" s="231" t="s">
        <v>203</v>
      </c>
      <c r="H208" s="232">
        <v>56.98</v>
      </c>
      <c r="I208" s="233"/>
      <c r="J208" s="234">
        <f>ROUND(I208*H208,2)</f>
        <v>0</v>
      </c>
      <c r="K208" s="230" t="s">
        <v>175</v>
      </c>
      <c r="L208" s="45"/>
      <c r="M208" s="235" t="s">
        <v>1</v>
      </c>
      <c r="N208" s="236" t="s">
        <v>42</v>
      </c>
      <c r="O208" s="92"/>
      <c r="P208" s="237">
        <f>O208*H208</f>
        <v>0</v>
      </c>
      <c r="Q208" s="237">
        <v>0.42832</v>
      </c>
      <c r="R208" s="237">
        <f>Q208*H208</f>
        <v>24.405673599999997</v>
      </c>
      <c r="S208" s="237">
        <v>0</v>
      </c>
      <c r="T208" s="23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9" t="s">
        <v>189</v>
      </c>
      <c r="AT208" s="239" t="s">
        <v>171</v>
      </c>
      <c r="AU208" s="239" t="s">
        <v>86</v>
      </c>
      <c r="AY208" s="18" t="s">
        <v>168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8" t="s">
        <v>84</v>
      </c>
      <c r="BK208" s="240">
        <f>ROUND(I208*H208,2)</f>
        <v>0</v>
      </c>
      <c r="BL208" s="18" t="s">
        <v>189</v>
      </c>
      <c r="BM208" s="239" t="s">
        <v>5800</v>
      </c>
    </row>
    <row r="209" spans="1:47" s="2" customFormat="1" ht="12">
      <c r="A209" s="39"/>
      <c r="B209" s="40"/>
      <c r="C209" s="41"/>
      <c r="D209" s="241" t="s">
        <v>178</v>
      </c>
      <c r="E209" s="41"/>
      <c r="F209" s="242" t="s">
        <v>5801</v>
      </c>
      <c r="G209" s="41"/>
      <c r="H209" s="41"/>
      <c r="I209" s="243"/>
      <c r="J209" s="41"/>
      <c r="K209" s="41"/>
      <c r="L209" s="45"/>
      <c r="M209" s="244"/>
      <c r="N209" s="245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178</v>
      </c>
      <c r="AU209" s="18" t="s">
        <v>86</v>
      </c>
    </row>
    <row r="210" spans="1:51" s="15" customFormat="1" ht="12">
      <c r="A210" s="15"/>
      <c r="B210" s="274"/>
      <c r="C210" s="275"/>
      <c r="D210" s="241" t="s">
        <v>291</v>
      </c>
      <c r="E210" s="276" t="s">
        <v>1</v>
      </c>
      <c r="F210" s="277" t="s">
        <v>5802</v>
      </c>
      <c r="G210" s="275"/>
      <c r="H210" s="276" t="s">
        <v>1</v>
      </c>
      <c r="I210" s="278"/>
      <c r="J210" s="275"/>
      <c r="K210" s="275"/>
      <c r="L210" s="279"/>
      <c r="M210" s="280"/>
      <c r="N210" s="281"/>
      <c r="O210" s="281"/>
      <c r="P210" s="281"/>
      <c r="Q210" s="281"/>
      <c r="R210" s="281"/>
      <c r="S210" s="281"/>
      <c r="T210" s="282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83" t="s">
        <v>291</v>
      </c>
      <c r="AU210" s="283" t="s">
        <v>86</v>
      </c>
      <c r="AV210" s="15" t="s">
        <v>84</v>
      </c>
      <c r="AW210" s="15" t="s">
        <v>32</v>
      </c>
      <c r="AX210" s="15" t="s">
        <v>77</v>
      </c>
      <c r="AY210" s="283" t="s">
        <v>168</v>
      </c>
    </row>
    <row r="211" spans="1:51" s="13" customFormat="1" ht="12">
      <c r="A211" s="13"/>
      <c r="B211" s="252"/>
      <c r="C211" s="253"/>
      <c r="D211" s="241" t="s">
        <v>291</v>
      </c>
      <c r="E211" s="254" t="s">
        <v>1</v>
      </c>
      <c r="F211" s="255" t="s">
        <v>5803</v>
      </c>
      <c r="G211" s="253"/>
      <c r="H211" s="256">
        <v>56.98</v>
      </c>
      <c r="I211" s="257"/>
      <c r="J211" s="253"/>
      <c r="K211" s="253"/>
      <c r="L211" s="258"/>
      <c r="M211" s="259"/>
      <c r="N211" s="260"/>
      <c r="O211" s="260"/>
      <c r="P211" s="260"/>
      <c r="Q211" s="260"/>
      <c r="R211" s="260"/>
      <c r="S211" s="260"/>
      <c r="T211" s="26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2" t="s">
        <v>291</v>
      </c>
      <c r="AU211" s="262" t="s">
        <v>86</v>
      </c>
      <c r="AV211" s="13" t="s">
        <v>86</v>
      </c>
      <c r="AW211" s="13" t="s">
        <v>32</v>
      </c>
      <c r="AX211" s="13" t="s">
        <v>84</v>
      </c>
      <c r="AY211" s="262" t="s">
        <v>168</v>
      </c>
    </row>
    <row r="212" spans="1:65" s="2" customFormat="1" ht="16.5" customHeight="1">
      <c r="A212" s="39"/>
      <c r="B212" s="40"/>
      <c r="C212" s="228" t="s">
        <v>522</v>
      </c>
      <c r="D212" s="228" t="s">
        <v>171</v>
      </c>
      <c r="E212" s="229" t="s">
        <v>1289</v>
      </c>
      <c r="F212" s="230" t="s">
        <v>1290</v>
      </c>
      <c r="G212" s="231" t="s">
        <v>311</v>
      </c>
      <c r="H212" s="232">
        <v>0.57</v>
      </c>
      <c r="I212" s="233"/>
      <c r="J212" s="234">
        <f>ROUND(I212*H212,2)</f>
        <v>0</v>
      </c>
      <c r="K212" s="230" t="s">
        <v>175</v>
      </c>
      <c r="L212" s="45"/>
      <c r="M212" s="235" t="s">
        <v>1</v>
      </c>
      <c r="N212" s="236" t="s">
        <v>42</v>
      </c>
      <c r="O212" s="92"/>
      <c r="P212" s="237">
        <f>O212*H212</f>
        <v>0</v>
      </c>
      <c r="Q212" s="237">
        <v>1.04922</v>
      </c>
      <c r="R212" s="237">
        <f>Q212*H212</f>
        <v>0.5980554</v>
      </c>
      <c r="S212" s="237">
        <v>0</v>
      </c>
      <c r="T212" s="238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9" t="s">
        <v>189</v>
      </c>
      <c r="AT212" s="239" t="s">
        <v>171</v>
      </c>
      <c r="AU212" s="239" t="s">
        <v>86</v>
      </c>
      <c r="AY212" s="18" t="s">
        <v>168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8" t="s">
        <v>84</v>
      </c>
      <c r="BK212" s="240">
        <f>ROUND(I212*H212,2)</f>
        <v>0</v>
      </c>
      <c r="BL212" s="18" t="s">
        <v>189</v>
      </c>
      <c r="BM212" s="239" t="s">
        <v>5804</v>
      </c>
    </row>
    <row r="213" spans="1:51" s="15" customFormat="1" ht="12">
      <c r="A213" s="15"/>
      <c r="B213" s="274"/>
      <c r="C213" s="275"/>
      <c r="D213" s="241" t="s">
        <v>291</v>
      </c>
      <c r="E213" s="276" t="s">
        <v>1</v>
      </c>
      <c r="F213" s="277" t="s">
        <v>5802</v>
      </c>
      <c r="G213" s="275"/>
      <c r="H213" s="276" t="s">
        <v>1</v>
      </c>
      <c r="I213" s="278"/>
      <c r="J213" s="275"/>
      <c r="K213" s="275"/>
      <c r="L213" s="279"/>
      <c r="M213" s="280"/>
      <c r="N213" s="281"/>
      <c r="O213" s="281"/>
      <c r="P213" s="281"/>
      <c r="Q213" s="281"/>
      <c r="R213" s="281"/>
      <c r="S213" s="281"/>
      <c r="T213" s="282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83" t="s">
        <v>291</v>
      </c>
      <c r="AU213" s="283" t="s">
        <v>86</v>
      </c>
      <c r="AV213" s="15" t="s">
        <v>84</v>
      </c>
      <c r="AW213" s="15" t="s">
        <v>32</v>
      </c>
      <c r="AX213" s="15" t="s">
        <v>77</v>
      </c>
      <c r="AY213" s="283" t="s">
        <v>168</v>
      </c>
    </row>
    <row r="214" spans="1:51" s="13" customFormat="1" ht="12">
      <c r="A214" s="13"/>
      <c r="B214" s="252"/>
      <c r="C214" s="253"/>
      <c r="D214" s="241" t="s">
        <v>291</v>
      </c>
      <c r="E214" s="254" t="s">
        <v>1</v>
      </c>
      <c r="F214" s="255" t="s">
        <v>5805</v>
      </c>
      <c r="G214" s="253"/>
      <c r="H214" s="256">
        <v>0.57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2" t="s">
        <v>291</v>
      </c>
      <c r="AU214" s="262" t="s">
        <v>86</v>
      </c>
      <c r="AV214" s="13" t="s">
        <v>86</v>
      </c>
      <c r="AW214" s="13" t="s">
        <v>32</v>
      </c>
      <c r="AX214" s="13" t="s">
        <v>84</v>
      </c>
      <c r="AY214" s="262" t="s">
        <v>168</v>
      </c>
    </row>
    <row r="215" spans="1:65" s="2" customFormat="1" ht="16.5" customHeight="1">
      <c r="A215" s="39"/>
      <c r="B215" s="40"/>
      <c r="C215" s="228" t="s">
        <v>534</v>
      </c>
      <c r="D215" s="228" t="s">
        <v>171</v>
      </c>
      <c r="E215" s="229" t="s">
        <v>5806</v>
      </c>
      <c r="F215" s="230" t="s">
        <v>5807</v>
      </c>
      <c r="G215" s="231" t="s">
        <v>416</v>
      </c>
      <c r="H215" s="232">
        <v>7.8</v>
      </c>
      <c r="I215" s="233"/>
      <c r="J215" s="234">
        <f>ROUND(I215*H215,2)</f>
        <v>0</v>
      </c>
      <c r="K215" s="230" t="s">
        <v>1</v>
      </c>
      <c r="L215" s="45"/>
      <c r="M215" s="235" t="s">
        <v>1</v>
      </c>
      <c r="N215" s="236" t="s">
        <v>42</v>
      </c>
      <c r="O215" s="92"/>
      <c r="P215" s="237">
        <f>O215*H215</f>
        <v>0</v>
      </c>
      <c r="Q215" s="237">
        <v>0</v>
      </c>
      <c r="R215" s="237">
        <f>Q215*H215</f>
        <v>0</v>
      </c>
      <c r="S215" s="237">
        <v>0</v>
      </c>
      <c r="T215" s="238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9" t="s">
        <v>189</v>
      </c>
      <c r="AT215" s="239" t="s">
        <v>171</v>
      </c>
      <c r="AU215" s="239" t="s">
        <v>86</v>
      </c>
      <c r="AY215" s="18" t="s">
        <v>168</v>
      </c>
      <c r="BE215" s="240">
        <f>IF(N215="základní",J215,0)</f>
        <v>0</v>
      </c>
      <c r="BF215" s="240">
        <f>IF(N215="snížená",J215,0)</f>
        <v>0</v>
      </c>
      <c r="BG215" s="240">
        <f>IF(N215="zákl. přenesená",J215,0)</f>
        <v>0</v>
      </c>
      <c r="BH215" s="240">
        <f>IF(N215="sníž. přenesená",J215,0)</f>
        <v>0</v>
      </c>
      <c r="BI215" s="240">
        <f>IF(N215="nulová",J215,0)</f>
        <v>0</v>
      </c>
      <c r="BJ215" s="18" t="s">
        <v>84</v>
      </c>
      <c r="BK215" s="240">
        <f>ROUND(I215*H215,2)</f>
        <v>0</v>
      </c>
      <c r="BL215" s="18" t="s">
        <v>189</v>
      </c>
      <c r="BM215" s="239" t="s">
        <v>5808</v>
      </c>
    </row>
    <row r="216" spans="1:47" s="2" customFormat="1" ht="12">
      <c r="A216" s="39"/>
      <c r="B216" s="40"/>
      <c r="C216" s="41"/>
      <c r="D216" s="241" t="s">
        <v>178</v>
      </c>
      <c r="E216" s="41"/>
      <c r="F216" s="242" t="s">
        <v>5809</v>
      </c>
      <c r="G216" s="41"/>
      <c r="H216" s="41"/>
      <c r="I216" s="243"/>
      <c r="J216" s="41"/>
      <c r="K216" s="41"/>
      <c r="L216" s="45"/>
      <c r="M216" s="244"/>
      <c r="N216" s="245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178</v>
      </c>
      <c r="AU216" s="18" t="s">
        <v>86</v>
      </c>
    </row>
    <row r="217" spans="1:65" s="2" customFormat="1" ht="16.5" customHeight="1">
      <c r="A217" s="39"/>
      <c r="B217" s="40"/>
      <c r="C217" s="228" t="s">
        <v>540</v>
      </c>
      <c r="D217" s="228" t="s">
        <v>171</v>
      </c>
      <c r="E217" s="229" t="s">
        <v>5810</v>
      </c>
      <c r="F217" s="230" t="s">
        <v>5811</v>
      </c>
      <c r="G217" s="231" t="s">
        <v>1933</v>
      </c>
      <c r="H217" s="232">
        <v>1</v>
      </c>
      <c r="I217" s="233"/>
      <c r="J217" s="234">
        <f>ROUND(I217*H217,2)</f>
        <v>0</v>
      </c>
      <c r="K217" s="230" t="s">
        <v>1</v>
      </c>
      <c r="L217" s="45"/>
      <c r="M217" s="235" t="s">
        <v>1</v>
      </c>
      <c r="N217" s="236" t="s">
        <v>42</v>
      </c>
      <c r="O217" s="92"/>
      <c r="P217" s="237">
        <f>O217*H217</f>
        <v>0</v>
      </c>
      <c r="Q217" s="237">
        <v>0</v>
      </c>
      <c r="R217" s="237">
        <f>Q217*H217</f>
        <v>0</v>
      </c>
      <c r="S217" s="237">
        <v>0</v>
      </c>
      <c r="T217" s="23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9" t="s">
        <v>189</v>
      </c>
      <c r="AT217" s="239" t="s">
        <v>171</v>
      </c>
      <c r="AU217" s="239" t="s">
        <v>86</v>
      </c>
      <c r="AY217" s="18" t="s">
        <v>168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8" t="s">
        <v>84</v>
      </c>
      <c r="BK217" s="240">
        <f>ROUND(I217*H217,2)</f>
        <v>0</v>
      </c>
      <c r="BL217" s="18" t="s">
        <v>189</v>
      </c>
      <c r="BM217" s="239" t="s">
        <v>5812</v>
      </c>
    </row>
    <row r="218" spans="1:47" s="2" customFormat="1" ht="12">
      <c r="A218" s="39"/>
      <c r="B218" s="40"/>
      <c r="C218" s="41"/>
      <c r="D218" s="241" t="s">
        <v>178</v>
      </c>
      <c r="E218" s="41"/>
      <c r="F218" s="242" t="s">
        <v>5813</v>
      </c>
      <c r="G218" s="41"/>
      <c r="H218" s="41"/>
      <c r="I218" s="243"/>
      <c r="J218" s="41"/>
      <c r="K218" s="41"/>
      <c r="L218" s="45"/>
      <c r="M218" s="244"/>
      <c r="N218" s="245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178</v>
      </c>
      <c r="AU218" s="18" t="s">
        <v>86</v>
      </c>
    </row>
    <row r="219" spans="1:65" s="2" customFormat="1" ht="16.5" customHeight="1">
      <c r="A219" s="39"/>
      <c r="B219" s="40"/>
      <c r="C219" s="228" t="s">
        <v>567</v>
      </c>
      <c r="D219" s="228" t="s">
        <v>171</v>
      </c>
      <c r="E219" s="229" t="s">
        <v>5814</v>
      </c>
      <c r="F219" s="230" t="s">
        <v>5815</v>
      </c>
      <c r="G219" s="231" t="s">
        <v>1933</v>
      </c>
      <c r="H219" s="232">
        <v>2</v>
      </c>
      <c r="I219" s="233"/>
      <c r="J219" s="234">
        <f>ROUND(I219*H219,2)</f>
        <v>0</v>
      </c>
      <c r="K219" s="230" t="s">
        <v>1</v>
      </c>
      <c r="L219" s="45"/>
      <c r="M219" s="235" t="s">
        <v>1</v>
      </c>
      <c r="N219" s="236" t="s">
        <v>42</v>
      </c>
      <c r="O219" s="92"/>
      <c r="P219" s="237">
        <f>O219*H219</f>
        <v>0</v>
      </c>
      <c r="Q219" s="237">
        <v>0</v>
      </c>
      <c r="R219" s="237">
        <f>Q219*H219</f>
        <v>0</v>
      </c>
      <c r="S219" s="237">
        <v>0</v>
      </c>
      <c r="T219" s="23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9" t="s">
        <v>189</v>
      </c>
      <c r="AT219" s="239" t="s">
        <v>171</v>
      </c>
      <c r="AU219" s="239" t="s">
        <v>86</v>
      </c>
      <c r="AY219" s="18" t="s">
        <v>168</v>
      </c>
      <c r="BE219" s="240">
        <f>IF(N219="základní",J219,0)</f>
        <v>0</v>
      </c>
      <c r="BF219" s="240">
        <f>IF(N219="snížená",J219,0)</f>
        <v>0</v>
      </c>
      <c r="BG219" s="240">
        <f>IF(N219="zákl. přenesená",J219,0)</f>
        <v>0</v>
      </c>
      <c r="BH219" s="240">
        <f>IF(N219="sníž. přenesená",J219,0)</f>
        <v>0</v>
      </c>
      <c r="BI219" s="240">
        <f>IF(N219="nulová",J219,0)</f>
        <v>0</v>
      </c>
      <c r="BJ219" s="18" t="s">
        <v>84</v>
      </c>
      <c r="BK219" s="240">
        <f>ROUND(I219*H219,2)</f>
        <v>0</v>
      </c>
      <c r="BL219" s="18" t="s">
        <v>189</v>
      </c>
      <c r="BM219" s="239" t="s">
        <v>5816</v>
      </c>
    </row>
    <row r="220" spans="1:47" s="2" customFormat="1" ht="12">
      <c r="A220" s="39"/>
      <c r="B220" s="40"/>
      <c r="C220" s="41"/>
      <c r="D220" s="241" t="s">
        <v>178</v>
      </c>
      <c r="E220" s="41"/>
      <c r="F220" s="242" t="s">
        <v>5817</v>
      </c>
      <c r="G220" s="41"/>
      <c r="H220" s="41"/>
      <c r="I220" s="243"/>
      <c r="J220" s="41"/>
      <c r="K220" s="41"/>
      <c r="L220" s="45"/>
      <c r="M220" s="244"/>
      <c r="N220" s="245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178</v>
      </c>
      <c r="AU220" s="18" t="s">
        <v>86</v>
      </c>
    </row>
    <row r="221" spans="1:65" s="2" customFormat="1" ht="24.15" customHeight="1">
      <c r="A221" s="39"/>
      <c r="B221" s="40"/>
      <c r="C221" s="228" t="s">
        <v>572</v>
      </c>
      <c r="D221" s="228" t="s">
        <v>171</v>
      </c>
      <c r="E221" s="229" t="s">
        <v>5818</v>
      </c>
      <c r="F221" s="230" t="s">
        <v>5819</v>
      </c>
      <c r="G221" s="231" t="s">
        <v>798</v>
      </c>
      <c r="H221" s="232">
        <v>40</v>
      </c>
      <c r="I221" s="233"/>
      <c r="J221" s="234">
        <f>ROUND(I221*H221,2)</f>
        <v>0</v>
      </c>
      <c r="K221" s="230" t="s">
        <v>175</v>
      </c>
      <c r="L221" s="45"/>
      <c r="M221" s="235" t="s">
        <v>1</v>
      </c>
      <c r="N221" s="236" t="s">
        <v>42</v>
      </c>
      <c r="O221" s="92"/>
      <c r="P221" s="237">
        <f>O221*H221</f>
        <v>0</v>
      </c>
      <c r="Q221" s="237">
        <v>0.17489</v>
      </c>
      <c r="R221" s="237">
        <f>Q221*H221</f>
        <v>6.9956</v>
      </c>
      <c r="S221" s="237">
        <v>0</v>
      </c>
      <c r="T221" s="238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9" t="s">
        <v>189</v>
      </c>
      <c r="AT221" s="239" t="s">
        <v>171</v>
      </c>
      <c r="AU221" s="239" t="s">
        <v>86</v>
      </c>
      <c r="AY221" s="18" t="s">
        <v>168</v>
      </c>
      <c r="BE221" s="240">
        <f>IF(N221="základní",J221,0)</f>
        <v>0</v>
      </c>
      <c r="BF221" s="240">
        <f>IF(N221="snížená",J221,0)</f>
        <v>0</v>
      </c>
      <c r="BG221" s="240">
        <f>IF(N221="zákl. přenesená",J221,0)</f>
        <v>0</v>
      </c>
      <c r="BH221" s="240">
        <f>IF(N221="sníž. přenesená",J221,0)</f>
        <v>0</v>
      </c>
      <c r="BI221" s="240">
        <f>IF(N221="nulová",J221,0)</f>
        <v>0</v>
      </c>
      <c r="BJ221" s="18" t="s">
        <v>84</v>
      </c>
      <c r="BK221" s="240">
        <f>ROUND(I221*H221,2)</f>
        <v>0</v>
      </c>
      <c r="BL221" s="18" t="s">
        <v>189</v>
      </c>
      <c r="BM221" s="239" t="s">
        <v>5820</v>
      </c>
    </row>
    <row r="222" spans="1:51" s="13" customFormat="1" ht="12">
      <c r="A222" s="13"/>
      <c r="B222" s="252"/>
      <c r="C222" s="253"/>
      <c r="D222" s="241" t="s">
        <v>291</v>
      </c>
      <c r="E222" s="254" t="s">
        <v>1</v>
      </c>
      <c r="F222" s="255" t="s">
        <v>5821</v>
      </c>
      <c r="G222" s="253"/>
      <c r="H222" s="256">
        <v>40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2" t="s">
        <v>291</v>
      </c>
      <c r="AU222" s="262" t="s">
        <v>86</v>
      </c>
      <c r="AV222" s="13" t="s">
        <v>86</v>
      </c>
      <c r="AW222" s="13" t="s">
        <v>32</v>
      </c>
      <c r="AX222" s="13" t="s">
        <v>84</v>
      </c>
      <c r="AY222" s="262" t="s">
        <v>168</v>
      </c>
    </row>
    <row r="223" spans="1:65" s="2" customFormat="1" ht="16.5" customHeight="1">
      <c r="A223" s="39"/>
      <c r="B223" s="40"/>
      <c r="C223" s="298" t="s">
        <v>352</v>
      </c>
      <c r="D223" s="298" t="s">
        <v>1306</v>
      </c>
      <c r="E223" s="299" t="s">
        <v>5822</v>
      </c>
      <c r="F223" s="300" t="s">
        <v>5823</v>
      </c>
      <c r="G223" s="301" t="s">
        <v>798</v>
      </c>
      <c r="H223" s="302">
        <v>28</v>
      </c>
      <c r="I223" s="303"/>
      <c r="J223" s="304">
        <f>ROUND(I223*H223,2)</f>
        <v>0</v>
      </c>
      <c r="K223" s="300" t="s">
        <v>1</v>
      </c>
      <c r="L223" s="305"/>
      <c r="M223" s="306" t="s">
        <v>1</v>
      </c>
      <c r="N223" s="307" t="s">
        <v>42</v>
      </c>
      <c r="O223" s="92"/>
      <c r="P223" s="237">
        <f>O223*H223</f>
        <v>0</v>
      </c>
      <c r="Q223" s="237">
        <v>0.0035</v>
      </c>
      <c r="R223" s="237">
        <f>Q223*H223</f>
        <v>0.098</v>
      </c>
      <c r="S223" s="237">
        <v>0</v>
      </c>
      <c r="T223" s="23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9" t="s">
        <v>326</v>
      </c>
      <c r="AT223" s="239" t="s">
        <v>1306</v>
      </c>
      <c r="AU223" s="239" t="s">
        <v>86</v>
      </c>
      <c r="AY223" s="18" t="s">
        <v>168</v>
      </c>
      <c r="BE223" s="240">
        <f>IF(N223="základní",J223,0)</f>
        <v>0</v>
      </c>
      <c r="BF223" s="240">
        <f>IF(N223="snížená",J223,0)</f>
        <v>0</v>
      </c>
      <c r="BG223" s="240">
        <f>IF(N223="zákl. přenesená",J223,0)</f>
        <v>0</v>
      </c>
      <c r="BH223" s="240">
        <f>IF(N223="sníž. přenesená",J223,0)</f>
        <v>0</v>
      </c>
      <c r="BI223" s="240">
        <f>IF(N223="nulová",J223,0)</f>
        <v>0</v>
      </c>
      <c r="BJ223" s="18" t="s">
        <v>84</v>
      </c>
      <c r="BK223" s="240">
        <f>ROUND(I223*H223,2)</f>
        <v>0</v>
      </c>
      <c r="BL223" s="18" t="s">
        <v>189</v>
      </c>
      <c r="BM223" s="239" t="s">
        <v>5824</v>
      </c>
    </row>
    <row r="224" spans="1:65" s="2" customFormat="1" ht="16.5" customHeight="1">
      <c r="A224" s="39"/>
      <c r="B224" s="40"/>
      <c r="C224" s="298" t="s">
        <v>622</v>
      </c>
      <c r="D224" s="298" t="s">
        <v>1306</v>
      </c>
      <c r="E224" s="299" t="s">
        <v>5825</v>
      </c>
      <c r="F224" s="300" t="s">
        <v>5826</v>
      </c>
      <c r="G224" s="301" t="s">
        <v>798</v>
      </c>
      <c r="H224" s="302">
        <v>3</v>
      </c>
      <c r="I224" s="303"/>
      <c r="J224" s="304">
        <f>ROUND(I224*H224,2)</f>
        <v>0</v>
      </c>
      <c r="K224" s="300" t="s">
        <v>1</v>
      </c>
      <c r="L224" s="305"/>
      <c r="M224" s="306" t="s">
        <v>1</v>
      </c>
      <c r="N224" s="307" t="s">
        <v>42</v>
      </c>
      <c r="O224" s="92"/>
      <c r="P224" s="237">
        <f>O224*H224</f>
        <v>0</v>
      </c>
      <c r="Q224" s="237">
        <v>0.0035</v>
      </c>
      <c r="R224" s="237">
        <f>Q224*H224</f>
        <v>0.0105</v>
      </c>
      <c r="S224" s="237">
        <v>0</v>
      </c>
      <c r="T224" s="238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9" t="s">
        <v>326</v>
      </c>
      <c r="AT224" s="239" t="s">
        <v>1306</v>
      </c>
      <c r="AU224" s="239" t="s">
        <v>86</v>
      </c>
      <c r="AY224" s="18" t="s">
        <v>168</v>
      </c>
      <c r="BE224" s="240">
        <f>IF(N224="základní",J224,0)</f>
        <v>0</v>
      </c>
      <c r="BF224" s="240">
        <f>IF(N224="snížená",J224,0)</f>
        <v>0</v>
      </c>
      <c r="BG224" s="240">
        <f>IF(N224="zákl. přenesená",J224,0)</f>
        <v>0</v>
      </c>
      <c r="BH224" s="240">
        <f>IF(N224="sníž. přenesená",J224,0)</f>
        <v>0</v>
      </c>
      <c r="BI224" s="240">
        <f>IF(N224="nulová",J224,0)</f>
        <v>0</v>
      </c>
      <c r="BJ224" s="18" t="s">
        <v>84</v>
      </c>
      <c r="BK224" s="240">
        <f>ROUND(I224*H224,2)</f>
        <v>0</v>
      </c>
      <c r="BL224" s="18" t="s">
        <v>189</v>
      </c>
      <c r="BM224" s="239" t="s">
        <v>5827</v>
      </c>
    </row>
    <row r="225" spans="1:65" s="2" customFormat="1" ht="16.5" customHeight="1">
      <c r="A225" s="39"/>
      <c r="B225" s="40"/>
      <c r="C225" s="298" t="s">
        <v>643</v>
      </c>
      <c r="D225" s="298" t="s">
        <v>1306</v>
      </c>
      <c r="E225" s="299" t="s">
        <v>5828</v>
      </c>
      <c r="F225" s="300" t="s">
        <v>5829</v>
      </c>
      <c r="G225" s="301" t="s">
        <v>798</v>
      </c>
      <c r="H225" s="302">
        <v>9</v>
      </c>
      <c r="I225" s="303"/>
      <c r="J225" s="304">
        <f>ROUND(I225*H225,2)</f>
        <v>0</v>
      </c>
      <c r="K225" s="300" t="s">
        <v>1</v>
      </c>
      <c r="L225" s="305"/>
      <c r="M225" s="306" t="s">
        <v>1</v>
      </c>
      <c r="N225" s="307" t="s">
        <v>42</v>
      </c>
      <c r="O225" s="92"/>
      <c r="P225" s="237">
        <f>O225*H225</f>
        <v>0</v>
      </c>
      <c r="Q225" s="237">
        <v>0.0034</v>
      </c>
      <c r="R225" s="237">
        <f>Q225*H225</f>
        <v>0.0306</v>
      </c>
      <c r="S225" s="237">
        <v>0</v>
      </c>
      <c r="T225" s="238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9" t="s">
        <v>326</v>
      </c>
      <c r="AT225" s="239" t="s">
        <v>1306</v>
      </c>
      <c r="AU225" s="239" t="s">
        <v>86</v>
      </c>
      <c r="AY225" s="18" t="s">
        <v>168</v>
      </c>
      <c r="BE225" s="240">
        <f>IF(N225="základní",J225,0)</f>
        <v>0</v>
      </c>
      <c r="BF225" s="240">
        <f>IF(N225="snížená",J225,0)</f>
        <v>0</v>
      </c>
      <c r="BG225" s="240">
        <f>IF(N225="zákl. přenesená",J225,0)</f>
        <v>0</v>
      </c>
      <c r="BH225" s="240">
        <f>IF(N225="sníž. přenesená",J225,0)</f>
        <v>0</v>
      </c>
      <c r="BI225" s="240">
        <f>IF(N225="nulová",J225,0)</f>
        <v>0</v>
      </c>
      <c r="BJ225" s="18" t="s">
        <v>84</v>
      </c>
      <c r="BK225" s="240">
        <f>ROUND(I225*H225,2)</f>
        <v>0</v>
      </c>
      <c r="BL225" s="18" t="s">
        <v>189</v>
      </c>
      <c r="BM225" s="239" t="s">
        <v>5830</v>
      </c>
    </row>
    <row r="226" spans="1:65" s="2" customFormat="1" ht="16.5" customHeight="1">
      <c r="A226" s="39"/>
      <c r="B226" s="40"/>
      <c r="C226" s="298" t="s">
        <v>647</v>
      </c>
      <c r="D226" s="298" t="s">
        <v>1306</v>
      </c>
      <c r="E226" s="299" t="s">
        <v>5831</v>
      </c>
      <c r="F226" s="300" t="s">
        <v>5832</v>
      </c>
      <c r="G226" s="301" t="s">
        <v>798</v>
      </c>
      <c r="H226" s="302">
        <v>50</v>
      </c>
      <c r="I226" s="303"/>
      <c r="J226" s="304">
        <f>ROUND(I226*H226,2)</f>
        <v>0</v>
      </c>
      <c r="K226" s="300" t="s">
        <v>1</v>
      </c>
      <c r="L226" s="305"/>
      <c r="M226" s="306" t="s">
        <v>1</v>
      </c>
      <c r="N226" s="307" t="s">
        <v>42</v>
      </c>
      <c r="O226" s="92"/>
      <c r="P226" s="237">
        <f>O226*H226</f>
        <v>0</v>
      </c>
      <c r="Q226" s="237">
        <v>0.0012</v>
      </c>
      <c r="R226" s="237">
        <f>Q226*H226</f>
        <v>0.06</v>
      </c>
      <c r="S226" s="237">
        <v>0</v>
      </c>
      <c r="T226" s="238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9" t="s">
        <v>326</v>
      </c>
      <c r="AT226" s="239" t="s">
        <v>1306</v>
      </c>
      <c r="AU226" s="239" t="s">
        <v>86</v>
      </c>
      <c r="AY226" s="18" t="s">
        <v>168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8" t="s">
        <v>84</v>
      </c>
      <c r="BK226" s="240">
        <f>ROUND(I226*H226,2)</f>
        <v>0</v>
      </c>
      <c r="BL226" s="18" t="s">
        <v>189</v>
      </c>
      <c r="BM226" s="239" t="s">
        <v>5833</v>
      </c>
    </row>
    <row r="227" spans="1:65" s="2" customFormat="1" ht="24.15" customHeight="1">
      <c r="A227" s="39"/>
      <c r="B227" s="40"/>
      <c r="C227" s="228" t="s">
        <v>654</v>
      </c>
      <c r="D227" s="228" t="s">
        <v>171</v>
      </c>
      <c r="E227" s="229" t="s">
        <v>5834</v>
      </c>
      <c r="F227" s="230" t="s">
        <v>5835</v>
      </c>
      <c r="G227" s="231" t="s">
        <v>416</v>
      </c>
      <c r="H227" s="232">
        <v>4.2</v>
      </c>
      <c r="I227" s="233"/>
      <c r="J227" s="234">
        <f>ROUND(I227*H227,2)</f>
        <v>0</v>
      </c>
      <c r="K227" s="230" t="s">
        <v>175</v>
      </c>
      <c r="L227" s="45"/>
      <c r="M227" s="235" t="s">
        <v>1</v>
      </c>
      <c r="N227" s="236" t="s">
        <v>42</v>
      </c>
      <c r="O227" s="92"/>
      <c r="P227" s="237">
        <f>O227*H227</f>
        <v>0</v>
      </c>
      <c r="Q227" s="237">
        <v>0.29757</v>
      </c>
      <c r="R227" s="237">
        <f>Q227*H227</f>
        <v>1.249794</v>
      </c>
      <c r="S227" s="237">
        <v>0</v>
      </c>
      <c r="T227" s="238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9" t="s">
        <v>189</v>
      </c>
      <c r="AT227" s="239" t="s">
        <v>171</v>
      </c>
      <c r="AU227" s="239" t="s">
        <v>86</v>
      </c>
      <c r="AY227" s="18" t="s">
        <v>168</v>
      </c>
      <c r="BE227" s="240">
        <f>IF(N227="základní",J227,0)</f>
        <v>0</v>
      </c>
      <c r="BF227" s="240">
        <f>IF(N227="snížená",J227,0)</f>
        <v>0</v>
      </c>
      <c r="BG227" s="240">
        <f>IF(N227="zákl. přenesená",J227,0)</f>
        <v>0</v>
      </c>
      <c r="BH227" s="240">
        <f>IF(N227="sníž. přenesená",J227,0)</f>
        <v>0</v>
      </c>
      <c r="BI227" s="240">
        <f>IF(N227="nulová",J227,0)</f>
        <v>0</v>
      </c>
      <c r="BJ227" s="18" t="s">
        <v>84</v>
      </c>
      <c r="BK227" s="240">
        <f>ROUND(I227*H227,2)</f>
        <v>0</v>
      </c>
      <c r="BL227" s="18" t="s">
        <v>189</v>
      </c>
      <c r="BM227" s="239" t="s">
        <v>5836</v>
      </c>
    </row>
    <row r="228" spans="1:65" s="2" customFormat="1" ht="16.5" customHeight="1">
      <c r="A228" s="39"/>
      <c r="B228" s="40"/>
      <c r="C228" s="298" t="s">
        <v>658</v>
      </c>
      <c r="D228" s="298" t="s">
        <v>1306</v>
      </c>
      <c r="E228" s="299" t="s">
        <v>5837</v>
      </c>
      <c r="F228" s="300" t="s">
        <v>5838</v>
      </c>
      <c r="G228" s="301" t="s">
        <v>798</v>
      </c>
      <c r="H228" s="302">
        <v>3</v>
      </c>
      <c r="I228" s="303"/>
      <c r="J228" s="304">
        <f>ROUND(I228*H228,2)</f>
        <v>0</v>
      </c>
      <c r="K228" s="300" t="s">
        <v>175</v>
      </c>
      <c r="L228" s="305"/>
      <c r="M228" s="306" t="s">
        <v>1</v>
      </c>
      <c r="N228" s="307" t="s">
        <v>42</v>
      </c>
      <c r="O228" s="92"/>
      <c r="P228" s="237">
        <f>O228*H228</f>
        <v>0</v>
      </c>
      <c r="Q228" s="237">
        <v>0.063</v>
      </c>
      <c r="R228" s="237">
        <f>Q228*H228</f>
        <v>0.189</v>
      </c>
      <c r="S228" s="237">
        <v>0</v>
      </c>
      <c r="T228" s="23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9" t="s">
        <v>326</v>
      </c>
      <c r="AT228" s="239" t="s">
        <v>1306</v>
      </c>
      <c r="AU228" s="239" t="s">
        <v>86</v>
      </c>
      <c r="AY228" s="18" t="s">
        <v>168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8" t="s">
        <v>84</v>
      </c>
      <c r="BK228" s="240">
        <f>ROUND(I228*H228,2)</f>
        <v>0</v>
      </c>
      <c r="BL228" s="18" t="s">
        <v>189</v>
      </c>
      <c r="BM228" s="239" t="s">
        <v>5839</v>
      </c>
    </row>
    <row r="229" spans="1:47" s="2" customFormat="1" ht="12">
      <c r="A229" s="39"/>
      <c r="B229" s="40"/>
      <c r="C229" s="41"/>
      <c r="D229" s="241" t="s">
        <v>178</v>
      </c>
      <c r="E229" s="41"/>
      <c r="F229" s="242" t="s">
        <v>5840</v>
      </c>
      <c r="G229" s="41"/>
      <c r="H229" s="41"/>
      <c r="I229" s="243"/>
      <c r="J229" s="41"/>
      <c r="K229" s="41"/>
      <c r="L229" s="45"/>
      <c r="M229" s="244"/>
      <c r="N229" s="245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178</v>
      </c>
      <c r="AU229" s="18" t="s">
        <v>86</v>
      </c>
    </row>
    <row r="230" spans="1:65" s="2" customFormat="1" ht="16.5" customHeight="1">
      <c r="A230" s="39"/>
      <c r="B230" s="40"/>
      <c r="C230" s="298" t="s">
        <v>662</v>
      </c>
      <c r="D230" s="298" t="s">
        <v>1306</v>
      </c>
      <c r="E230" s="299" t="s">
        <v>5841</v>
      </c>
      <c r="F230" s="300" t="s">
        <v>5842</v>
      </c>
      <c r="G230" s="301" t="s">
        <v>798</v>
      </c>
      <c r="H230" s="302">
        <v>13</v>
      </c>
      <c r="I230" s="303"/>
      <c r="J230" s="304">
        <f>ROUND(I230*H230,2)</f>
        <v>0</v>
      </c>
      <c r="K230" s="300" t="s">
        <v>1</v>
      </c>
      <c r="L230" s="305"/>
      <c r="M230" s="306" t="s">
        <v>1</v>
      </c>
      <c r="N230" s="307" t="s">
        <v>42</v>
      </c>
      <c r="O230" s="92"/>
      <c r="P230" s="237">
        <f>O230*H230</f>
        <v>0</v>
      </c>
      <c r="Q230" s="237">
        <v>0.05</v>
      </c>
      <c r="R230" s="237">
        <f>Q230*H230</f>
        <v>0.65</v>
      </c>
      <c r="S230" s="237">
        <v>0</v>
      </c>
      <c r="T230" s="23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9" t="s">
        <v>326</v>
      </c>
      <c r="AT230" s="239" t="s">
        <v>1306</v>
      </c>
      <c r="AU230" s="239" t="s">
        <v>86</v>
      </c>
      <c r="AY230" s="18" t="s">
        <v>168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8" t="s">
        <v>84</v>
      </c>
      <c r="BK230" s="240">
        <f>ROUND(I230*H230,2)</f>
        <v>0</v>
      </c>
      <c r="BL230" s="18" t="s">
        <v>189</v>
      </c>
      <c r="BM230" s="239" t="s">
        <v>5843</v>
      </c>
    </row>
    <row r="231" spans="1:47" s="2" customFormat="1" ht="12">
      <c r="A231" s="39"/>
      <c r="B231" s="40"/>
      <c r="C231" s="41"/>
      <c r="D231" s="241" t="s">
        <v>178</v>
      </c>
      <c r="E231" s="41"/>
      <c r="F231" s="242" t="s">
        <v>5840</v>
      </c>
      <c r="G231" s="41"/>
      <c r="H231" s="41"/>
      <c r="I231" s="243"/>
      <c r="J231" s="41"/>
      <c r="K231" s="41"/>
      <c r="L231" s="45"/>
      <c r="M231" s="244"/>
      <c r="N231" s="245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178</v>
      </c>
      <c r="AU231" s="18" t="s">
        <v>86</v>
      </c>
    </row>
    <row r="232" spans="1:65" s="2" customFormat="1" ht="16.5" customHeight="1">
      <c r="A232" s="39"/>
      <c r="B232" s="40"/>
      <c r="C232" s="298" t="s">
        <v>586</v>
      </c>
      <c r="D232" s="298" t="s">
        <v>1306</v>
      </c>
      <c r="E232" s="299" t="s">
        <v>5844</v>
      </c>
      <c r="F232" s="300" t="s">
        <v>5845</v>
      </c>
      <c r="G232" s="301" t="s">
        <v>798</v>
      </c>
      <c r="H232" s="302">
        <v>10</v>
      </c>
      <c r="I232" s="303"/>
      <c r="J232" s="304">
        <f>ROUND(I232*H232,2)</f>
        <v>0</v>
      </c>
      <c r="K232" s="300" t="s">
        <v>1</v>
      </c>
      <c r="L232" s="305"/>
      <c r="M232" s="306" t="s">
        <v>1</v>
      </c>
      <c r="N232" s="307" t="s">
        <v>42</v>
      </c>
      <c r="O232" s="92"/>
      <c r="P232" s="237">
        <f>O232*H232</f>
        <v>0</v>
      </c>
      <c r="Q232" s="237">
        <v>0.0325</v>
      </c>
      <c r="R232" s="237">
        <f>Q232*H232</f>
        <v>0.325</v>
      </c>
      <c r="S232" s="237">
        <v>0</v>
      </c>
      <c r="T232" s="23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9" t="s">
        <v>326</v>
      </c>
      <c r="AT232" s="239" t="s">
        <v>1306</v>
      </c>
      <c r="AU232" s="239" t="s">
        <v>86</v>
      </c>
      <c r="AY232" s="18" t="s">
        <v>168</v>
      </c>
      <c r="BE232" s="240">
        <f>IF(N232="základní",J232,0)</f>
        <v>0</v>
      </c>
      <c r="BF232" s="240">
        <f>IF(N232="snížená",J232,0)</f>
        <v>0</v>
      </c>
      <c r="BG232" s="240">
        <f>IF(N232="zákl. přenesená",J232,0)</f>
        <v>0</v>
      </c>
      <c r="BH232" s="240">
        <f>IF(N232="sníž. přenesená",J232,0)</f>
        <v>0</v>
      </c>
      <c r="BI232" s="240">
        <f>IF(N232="nulová",J232,0)</f>
        <v>0</v>
      </c>
      <c r="BJ232" s="18" t="s">
        <v>84</v>
      </c>
      <c r="BK232" s="240">
        <f>ROUND(I232*H232,2)</f>
        <v>0</v>
      </c>
      <c r="BL232" s="18" t="s">
        <v>189</v>
      </c>
      <c r="BM232" s="239" t="s">
        <v>5846</v>
      </c>
    </row>
    <row r="233" spans="1:47" s="2" customFormat="1" ht="12">
      <c r="A233" s="39"/>
      <c r="B233" s="40"/>
      <c r="C233" s="41"/>
      <c r="D233" s="241" t="s">
        <v>178</v>
      </c>
      <c r="E233" s="41"/>
      <c r="F233" s="242" t="s">
        <v>5840</v>
      </c>
      <c r="G233" s="41"/>
      <c r="H233" s="41"/>
      <c r="I233" s="243"/>
      <c r="J233" s="41"/>
      <c r="K233" s="41"/>
      <c r="L233" s="45"/>
      <c r="M233" s="244"/>
      <c r="N233" s="245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178</v>
      </c>
      <c r="AU233" s="18" t="s">
        <v>86</v>
      </c>
    </row>
    <row r="234" spans="1:65" s="2" customFormat="1" ht="24.15" customHeight="1">
      <c r="A234" s="39"/>
      <c r="B234" s="40"/>
      <c r="C234" s="228" t="s">
        <v>675</v>
      </c>
      <c r="D234" s="228" t="s">
        <v>171</v>
      </c>
      <c r="E234" s="229" t="s">
        <v>5847</v>
      </c>
      <c r="F234" s="230" t="s">
        <v>5848</v>
      </c>
      <c r="G234" s="231" t="s">
        <v>798</v>
      </c>
      <c r="H234" s="232">
        <v>31</v>
      </c>
      <c r="I234" s="233"/>
      <c r="J234" s="234">
        <f>ROUND(I234*H234,2)</f>
        <v>0</v>
      </c>
      <c r="K234" s="230" t="s">
        <v>175</v>
      </c>
      <c r="L234" s="45"/>
      <c r="M234" s="235" t="s">
        <v>1</v>
      </c>
      <c r="N234" s="236" t="s">
        <v>42</v>
      </c>
      <c r="O234" s="92"/>
      <c r="P234" s="237">
        <f>O234*H234</f>
        <v>0</v>
      </c>
      <c r="Q234" s="237">
        <v>0.0004</v>
      </c>
      <c r="R234" s="237">
        <f>Q234*H234</f>
        <v>0.012400000000000001</v>
      </c>
      <c r="S234" s="237">
        <v>0</v>
      </c>
      <c r="T234" s="238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9" t="s">
        <v>189</v>
      </c>
      <c r="AT234" s="239" t="s">
        <v>171</v>
      </c>
      <c r="AU234" s="239" t="s">
        <v>86</v>
      </c>
      <c r="AY234" s="18" t="s">
        <v>168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8" t="s">
        <v>84</v>
      </c>
      <c r="BK234" s="240">
        <f>ROUND(I234*H234,2)</f>
        <v>0</v>
      </c>
      <c r="BL234" s="18" t="s">
        <v>189</v>
      </c>
      <c r="BM234" s="239" t="s">
        <v>5849</v>
      </c>
    </row>
    <row r="235" spans="1:51" s="13" customFormat="1" ht="12">
      <c r="A235" s="13"/>
      <c r="B235" s="252"/>
      <c r="C235" s="253"/>
      <c r="D235" s="241" t="s">
        <v>291</v>
      </c>
      <c r="E235" s="254" t="s">
        <v>1</v>
      </c>
      <c r="F235" s="255" t="s">
        <v>5850</v>
      </c>
      <c r="G235" s="253"/>
      <c r="H235" s="256">
        <v>31</v>
      </c>
      <c r="I235" s="257"/>
      <c r="J235" s="253"/>
      <c r="K235" s="253"/>
      <c r="L235" s="258"/>
      <c r="M235" s="259"/>
      <c r="N235" s="260"/>
      <c r="O235" s="260"/>
      <c r="P235" s="260"/>
      <c r="Q235" s="260"/>
      <c r="R235" s="260"/>
      <c r="S235" s="260"/>
      <c r="T235" s="26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2" t="s">
        <v>291</v>
      </c>
      <c r="AU235" s="262" t="s">
        <v>86</v>
      </c>
      <c r="AV235" s="13" t="s">
        <v>86</v>
      </c>
      <c r="AW235" s="13" t="s">
        <v>32</v>
      </c>
      <c r="AX235" s="13" t="s">
        <v>84</v>
      </c>
      <c r="AY235" s="262" t="s">
        <v>168</v>
      </c>
    </row>
    <row r="236" spans="1:65" s="2" customFormat="1" ht="16.5" customHeight="1">
      <c r="A236" s="39"/>
      <c r="B236" s="40"/>
      <c r="C236" s="298" t="s">
        <v>683</v>
      </c>
      <c r="D236" s="298" t="s">
        <v>1306</v>
      </c>
      <c r="E236" s="299" t="s">
        <v>5851</v>
      </c>
      <c r="F236" s="300" t="s">
        <v>5852</v>
      </c>
      <c r="G236" s="301" t="s">
        <v>798</v>
      </c>
      <c r="H236" s="302">
        <v>31.62</v>
      </c>
      <c r="I236" s="303"/>
      <c r="J236" s="304">
        <f>ROUND(I236*H236,2)</f>
        <v>0</v>
      </c>
      <c r="K236" s="300" t="s">
        <v>1</v>
      </c>
      <c r="L236" s="305"/>
      <c r="M236" s="306" t="s">
        <v>1</v>
      </c>
      <c r="N236" s="307" t="s">
        <v>42</v>
      </c>
      <c r="O236" s="92"/>
      <c r="P236" s="237">
        <f>O236*H236</f>
        <v>0</v>
      </c>
      <c r="Q236" s="237">
        <v>0.066</v>
      </c>
      <c r="R236" s="237">
        <f>Q236*H236</f>
        <v>2.08692</v>
      </c>
      <c r="S236" s="237">
        <v>0</v>
      </c>
      <c r="T236" s="238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9" t="s">
        <v>326</v>
      </c>
      <c r="AT236" s="239" t="s">
        <v>1306</v>
      </c>
      <c r="AU236" s="239" t="s">
        <v>86</v>
      </c>
      <c r="AY236" s="18" t="s">
        <v>168</v>
      </c>
      <c r="BE236" s="240">
        <f>IF(N236="základní",J236,0)</f>
        <v>0</v>
      </c>
      <c r="BF236" s="240">
        <f>IF(N236="snížená",J236,0)</f>
        <v>0</v>
      </c>
      <c r="BG236" s="240">
        <f>IF(N236="zákl. přenesená",J236,0)</f>
        <v>0</v>
      </c>
      <c r="BH236" s="240">
        <f>IF(N236="sníž. přenesená",J236,0)</f>
        <v>0</v>
      </c>
      <c r="BI236" s="240">
        <f>IF(N236="nulová",J236,0)</f>
        <v>0</v>
      </c>
      <c r="BJ236" s="18" t="s">
        <v>84</v>
      </c>
      <c r="BK236" s="240">
        <f>ROUND(I236*H236,2)</f>
        <v>0</v>
      </c>
      <c r="BL236" s="18" t="s">
        <v>189</v>
      </c>
      <c r="BM236" s="239" t="s">
        <v>5853</v>
      </c>
    </row>
    <row r="237" spans="1:51" s="13" customFormat="1" ht="12">
      <c r="A237" s="13"/>
      <c r="B237" s="252"/>
      <c r="C237" s="253"/>
      <c r="D237" s="241" t="s">
        <v>291</v>
      </c>
      <c r="E237" s="254" t="s">
        <v>1</v>
      </c>
      <c r="F237" s="255" t="s">
        <v>5854</v>
      </c>
      <c r="G237" s="253"/>
      <c r="H237" s="256">
        <v>31.62</v>
      </c>
      <c r="I237" s="257"/>
      <c r="J237" s="253"/>
      <c r="K237" s="253"/>
      <c r="L237" s="258"/>
      <c r="M237" s="259"/>
      <c r="N237" s="260"/>
      <c r="O237" s="260"/>
      <c r="P237" s="260"/>
      <c r="Q237" s="260"/>
      <c r="R237" s="260"/>
      <c r="S237" s="260"/>
      <c r="T237" s="26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2" t="s">
        <v>291</v>
      </c>
      <c r="AU237" s="262" t="s">
        <v>86</v>
      </c>
      <c r="AV237" s="13" t="s">
        <v>86</v>
      </c>
      <c r="AW237" s="13" t="s">
        <v>32</v>
      </c>
      <c r="AX237" s="13" t="s">
        <v>84</v>
      </c>
      <c r="AY237" s="262" t="s">
        <v>168</v>
      </c>
    </row>
    <row r="238" spans="1:65" s="2" customFormat="1" ht="21.75" customHeight="1">
      <c r="A238" s="39"/>
      <c r="B238" s="40"/>
      <c r="C238" s="228" t="s">
        <v>695</v>
      </c>
      <c r="D238" s="228" t="s">
        <v>171</v>
      </c>
      <c r="E238" s="229" t="s">
        <v>5855</v>
      </c>
      <c r="F238" s="230" t="s">
        <v>5856</v>
      </c>
      <c r="G238" s="231" t="s">
        <v>416</v>
      </c>
      <c r="H238" s="232">
        <v>6.49</v>
      </c>
      <c r="I238" s="233"/>
      <c r="J238" s="234">
        <f>ROUND(I238*H238,2)</f>
        <v>0</v>
      </c>
      <c r="K238" s="230" t="s">
        <v>1</v>
      </c>
      <c r="L238" s="45"/>
      <c r="M238" s="235" t="s">
        <v>1</v>
      </c>
      <c r="N238" s="236" t="s">
        <v>42</v>
      </c>
      <c r="O238" s="92"/>
      <c r="P238" s="237">
        <f>O238*H238</f>
        <v>0</v>
      </c>
      <c r="Q238" s="237">
        <v>0.04634</v>
      </c>
      <c r="R238" s="237">
        <f>Q238*H238</f>
        <v>0.30074660000000003</v>
      </c>
      <c r="S238" s="237">
        <v>0</v>
      </c>
      <c r="T238" s="238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9" t="s">
        <v>189</v>
      </c>
      <c r="AT238" s="239" t="s">
        <v>171</v>
      </c>
      <c r="AU238" s="239" t="s">
        <v>86</v>
      </c>
      <c r="AY238" s="18" t="s">
        <v>168</v>
      </c>
      <c r="BE238" s="240">
        <f>IF(N238="základní",J238,0)</f>
        <v>0</v>
      </c>
      <c r="BF238" s="240">
        <f>IF(N238="snížená",J238,0)</f>
        <v>0</v>
      </c>
      <c r="BG238" s="240">
        <f>IF(N238="zákl. přenesená",J238,0)</f>
        <v>0</v>
      </c>
      <c r="BH238" s="240">
        <f>IF(N238="sníž. přenesená",J238,0)</f>
        <v>0</v>
      </c>
      <c r="BI238" s="240">
        <f>IF(N238="nulová",J238,0)</f>
        <v>0</v>
      </c>
      <c r="BJ238" s="18" t="s">
        <v>84</v>
      </c>
      <c r="BK238" s="240">
        <f>ROUND(I238*H238,2)</f>
        <v>0</v>
      </c>
      <c r="BL238" s="18" t="s">
        <v>189</v>
      </c>
      <c r="BM238" s="239" t="s">
        <v>5857</v>
      </c>
    </row>
    <row r="239" spans="1:47" s="2" customFormat="1" ht="12">
      <c r="A239" s="39"/>
      <c r="B239" s="40"/>
      <c r="C239" s="41"/>
      <c r="D239" s="241" t="s">
        <v>178</v>
      </c>
      <c r="E239" s="41"/>
      <c r="F239" s="242" t="s">
        <v>5858</v>
      </c>
      <c r="G239" s="41"/>
      <c r="H239" s="41"/>
      <c r="I239" s="243"/>
      <c r="J239" s="41"/>
      <c r="K239" s="41"/>
      <c r="L239" s="45"/>
      <c r="M239" s="244"/>
      <c r="N239" s="245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178</v>
      </c>
      <c r="AU239" s="18" t="s">
        <v>86</v>
      </c>
    </row>
    <row r="240" spans="1:51" s="15" customFormat="1" ht="12">
      <c r="A240" s="15"/>
      <c r="B240" s="274"/>
      <c r="C240" s="275"/>
      <c r="D240" s="241" t="s">
        <v>291</v>
      </c>
      <c r="E240" s="276" t="s">
        <v>1</v>
      </c>
      <c r="F240" s="277" t="s">
        <v>5802</v>
      </c>
      <c r="G240" s="275"/>
      <c r="H240" s="276" t="s">
        <v>1</v>
      </c>
      <c r="I240" s="278"/>
      <c r="J240" s="275"/>
      <c r="K240" s="275"/>
      <c r="L240" s="279"/>
      <c r="M240" s="280"/>
      <c r="N240" s="281"/>
      <c r="O240" s="281"/>
      <c r="P240" s="281"/>
      <c r="Q240" s="281"/>
      <c r="R240" s="281"/>
      <c r="S240" s="281"/>
      <c r="T240" s="282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83" t="s">
        <v>291</v>
      </c>
      <c r="AU240" s="283" t="s">
        <v>86</v>
      </c>
      <c r="AV240" s="15" t="s">
        <v>84</v>
      </c>
      <c r="AW240" s="15" t="s">
        <v>32</v>
      </c>
      <c r="AX240" s="15" t="s">
        <v>77</v>
      </c>
      <c r="AY240" s="283" t="s">
        <v>168</v>
      </c>
    </row>
    <row r="241" spans="1:51" s="13" customFormat="1" ht="12">
      <c r="A241" s="13"/>
      <c r="B241" s="252"/>
      <c r="C241" s="253"/>
      <c r="D241" s="241" t="s">
        <v>291</v>
      </c>
      <c r="E241" s="254" t="s">
        <v>1</v>
      </c>
      <c r="F241" s="255" t="s">
        <v>5859</v>
      </c>
      <c r="G241" s="253"/>
      <c r="H241" s="256">
        <v>6.49</v>
      </c>
      <c r="I241" s="257"/>
      <c r="J241" s="253"/>
      <c r="K241" s="253"/>
      <c r="L241" s="258"/>
      <c r="M241" s="259"/>
      <c r="N241" s="260"/>
      <c r="O241" s="260"/>
      <c r="P241" s="260"/>
      <c r="Q241" s="260"/>
      <c r="R241" s="260"/>
      <c r="S241" s="260"/>
      <c r="T241" s="26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2" t="s">
        <v>291</v>
      </c>
      <c r="AU241" s="262" t="s">
        <v>86</v>
      </c>
      <c r="AV241" s="13" t="s">
        <v>86</v>
      </c>
      <c r="AW241" s="13" t="s">
        <v>32</v>
      </c>
      <c r="AX241" s="13" t="s">
        <v>84</v>
      </c>
      <c r="AY241" s="262" t="s">
        <v>168</v>
      </c>
    </row>
    <row r="242" spans="1:65" s="2" customFormat="1" ht="24.15" customHeight="1">
      <c r="A242" s="39"/>
      <c r="B242" s="40"/>
      <c r="C242" s="228" t="s">
        <v>699</v>
      </c>
      <c r="D242" s="228" t="s">
        <v>171</v>
      </c>
      <c r="E242" s="229" t="s">
        <v>5860</v>
      </c>
      <c r="F242" s="230" t="s">
        <v>5861</v>
      </c>
      <c r="G242" s="231" t="s">
        <v>416</v>
      </c>
      <c r="H242" s="232">
        <v>64.1</v>
      </c>
      <c r="I242" s="233"/>
      <c r="J242" s="234">
        <f>ROUND(I242*H242,2)</f>
        <v>0</v>
      </c>
      <c r="K242" s="230" t="s">
        <v>175</v>
      </c>
      <c r="L242" s="45"/>
      <c r="M242" s="235" t="s">
        <v>1</v>
      </c>
      <c r="N242" s="236" t="s">
        <v>42</v>
      </c>
      <c r="O242" s="92"/>
      <c r="P242" s="237">
        <f>O242*H242</f>
        <v>0</v>
      </c>
      <c r="Q242" s="237">
        <v>0</v>
      </c>
      <c r="R242" s="237">
        <f>Q242*H242</f>
        <v>0</v>
      </c>
      <c r="S242" s="237">
        <v>0</v>
      </c>
      <c r="T242" s="238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9" t="s">
        <v>189</v>
      </c>
      <c r="AT242" s="239" t="s">
        <v>171</v>
      </c>
      <c r="AU242" s="239" t="s">
        <v>86</v>
      </c>
      <c r="AY242" s="18" t="s">
        <v>168</v>
      </c>
      <c r="BE242" s="240">
        <f>IF(N242="základní",J242,0)</f>
        <v>0</v>
      </c>
      <c r="BF242" s="240">
        <f>IF(N242="snížená",J242,0)</f>
        <v>0</v>
      </c>
      <c r="BG242" s="240">
        <f>IF(N242="zákl. přenesená",J242,0)</f>
        <v>0</v>
      </c>
      <c r="BH242" s="240">
        <f>IF(N242="sníž. přenesená",J242,0)</f>
        <v>0</v>
      </c>
      <c r="BI242" s="240">
        <f>IF(N242="nulová",J242,0)</f>
        <v>0</v>
      </c>
      <c r="BJ242" s="18" t="s">
        <v>84</v>
      </c>
      <c r="BK242" s="240">
        <f>ROUND(I242*H242,2)</f>
        <v>0</v>
      </c>
      <c r="BL242" s="18" t="s">
        <v>189</v>
      </c>
      <c r="BM242" s="239" t="s">
        <v>5862</v>
      </c>
    </row>
    <row r="243" spans="1:65" s="2" customFormat="1" ht="16.5" customHeight="1">
      <c r="A243" s="39"/>
      <c r="B243" s="40"/>
      <c r="C243" s="298" t="s">
        <v>705</v>
      </c>
      <c r="D243" s="298" t="s">
        <v>1306</v>
      </c>
      <c r="E243" s="299" t="s">
        <v>5863</v>
      </c>
      <c r="F243" s="300" t="s">
        <v>5864</v>
      </c>
      <c r="G243" s="301" t="s">
        <v>416</v>
      </c>
      <c r="H243" s="302">
        <v>67.305</v>
      </c>
      <c r="I243" s="303"/>
      <c r="J243" s="304">
        <f>ROUND(I243*H243,2)</f>
        <v>0</v>
      </c>
      <c r="K243" s="300" t="s">
        <v>1</v>
      </c>
      <c r="L243" s="305"/>
      <c r="M243" s="306" t="s">
        <v>1</v>
      </c>
      <c r="N243" s="307" t="s">
        <v>42</v>
      </c>
      <c r="O243" s="92"/>
      <c r="P243" s="237">
        <f>O243*H243</f>
        <v>0</v>
      </c>
      <c r="Q243" s="237">
        <v>0.00046</v>
      </c>
      <c r="R243" s="237">
        <f>Q243*H243</f>
        <v>0.030960300000000003</v>
      </c>
      <c r="S243" s="237">
        <v>0</v>
      </c>
      <c r="T243" s="238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9" t="s">
        <v>326</v>
      </c>
      <c r="AT243" s="239" t="s">
        <v>1306</v>
      </c>
      <c r="AU243" s="239" t="s">
        <v>86</v>
      </c>
      <c r="AY243" s="18" t="s">
        <v>168</v>
      </c>
      <c r="BE243" s="240">
        <f>IF(N243="základní",J243,0)</f>
        <v>0</v>
      </c>
      <c r="BF243" s="240">
        <f>IF(N243="snížená",J243,0)</f>
        <v>0</v>
      </c>
      <c r="BG243" s="240">
        <f>IF(N243="zákl. přenesená",J243,0)</f>
        <v>0</v>
      </c>
      <c r="BH243" s="240">
        <f>IF(N243="sníž. přenesená",J243,0)</f>
        <v>0</v>
      </c>
      <c r="BI243" s="240">
        <f>IF(N243="nulová",J243,0)</f>
        <v>0</v>
      </c>
      <c r="BJ243" s="18" t="s">
        <v>84</v>
      </c>
      <c r="BK243" s="240">
        <f>ROUND(I243*H243,2)</f>
        <v>0</v>
      </c>
      <c r="BL243" s="18" t="s">
        <v>189</v>
      </c>
      <c r="BM243" s="239" t="s">
        <v>5865</v>
      </c>
    </row>
    <row r="244" spans="1:47" s="2" customFormat="1" ht="12">
      <c r="A244" s="39"/>
      <c r="B244" s="40"/>
      <c r="C244" s="41"/>
      <c r="D244" s="241" t="s">
        <v>178</v>
      </c>
      <c r="E244" s="41"/>
      <c r="F244" s="242" t="s">
        <v>5866</v>
      </c>
      <c r="G244" s="41"/>
      <c r="H244" s="41"/>
      <c r="I244" s="243"/>
      <c r="J244" s="41"/>
      <c r="K244" s="41"/>
      <c r="L244" s="45"/>
      <c r="M244" s="244"/>
      <c r="N244" s="245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178</v>
      </c>
      <c r="AU244" s="18" t="s">
        <v>86</v>
      </c>
    </row>
    <row r="245" spans="1:51" s="13" customFormat="1" ht="12">
      <c r="A245" s="13"/>
      <c r="B245" s="252"/>
      <c r="C245" s="253"/>
      <c r="D245" s="241" t="s">
        <v>291</v>
      </c>
      <c r="E245" s="254" t="s">
        <v>1</v>
      </c>
      <c r="F245" s="255" t="s">
        <v>5867</v>
      </c>
      <c r="G245" s="253"/>
      <c r="H245" s="256">
        <v>67.305</v>
      </c>
      <c r="I245" s="257"/>
      <c r="J245" s="253"/>
      <c r="K245" s="253"/>
      <c r="L245" s="258"/>
      <c r="M245" s="259"/>
      <c r="N245" s="260"/>
      <c r="O245" s="260"/>
      <c r="P245" s="260"/>
      <c r="Q245" s="260"/>
      <c r="R245" s="260"/>
      <c r="S245" s="260"/>
      <c r="T245" s="26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2" t="s">
        <v>291</v>
      </c>
      <c r="AU245" s="262" t="s">
        <v>86</v>
      </c>
      <c r="AV245" s="13" t="s">
        <v>86</v>
      </c>
      <c r="AW245" s="13" t="s">
        <v>32</v>
      </c>
      <c r="AX245" s="13" t="s">
        <v>84</v>
      </c>
      <c r="AY245" s="262" t="s">
        <v>168</v>
      </c>
    </row>
    <row r="246" spans="1:65" s="2" customFormat="1" ht="24.15" customHeight="1">
      <c r="A246" s="39"/>
      <c r="B246" s="40"/>
      <c r="C246" s="298" t="s">
        <v>709</v>
      </c>
      <c r="D246" s="298" t="s">
        <v>1306</v>
      </c>
      <c r="E246" s="299" t="s">
        <v>5868</v>
      </c>
      <c r="F246" s="300" t="s">
        <v>5869</v>
      </c>
      <c r="G246" s="301" t="s">
        <v>1889</v>
      </c>
      <c r="H246" s="302">
        <v>1</v>
      </c>
      <c r="I246" s="303"/>
      <c r="J246" s="304">
        <f>ROUND(I246*H246,2)</f>
        <v>0</v>
      </c>
      <c r="K246" s="300" t="s">
        <v>1</v>
      </c>
      <c r="L246" s="305"/>
      <c r="M246" s="306" t="s">
        <v>1</v>
      </c>
      <c r="N246" s="307" t="s">
        <v>42</v>
      </c>
      <c r="O246" s="92"/>
      <c r="P246" s="237">
        <f>O246*H246</f>
        <v>0</v>
      </c>
      <c r="Q246" s="237">
        <v>0</v>
      </c>
      <c r="R246" s="237">
        <f>Q246*H246</f>
        <v>0</v>
      </c>
      <c r="S246" s="237">
        <v>0</v>
      </c>
      <c r="T246" s="238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9" t="s">
        <v>326</v>
      </c>
      <c r="AT246" s="239" t="s">
        <v>1306</v>
      </c>
      <c r="AU246" s="239" t="s">
        <v>86</v>
      </c>
      <c r="AY246" s="18" t="s">
        <v>168</v>
      </c>
      <c r="BE246" s="240">
        <f>IF(N246="základní",J246,0)</f>
        <v>0</v>
      </c>
      <c r="BF246" s="240">
        <f>IF(N246="snížená",J246,0)</f>
        <v>0</v>
      </c>
      <c r="BG246" s="240">
        <f>IF(N246="zákl. přenesená",J246,0)</f>
        <v>0</v>
      </c>
      <c r="BH246" s="240">
        <f>IF(N246="sníž. přenesená",J246,0)</f>
        <v>0</v>
      </c>
      <c r="BI246" s="240">
        <f>IF(N246="nulová",J246,0)</f>
        <v>0</v>
      </c>
      <c r="BJ246" s="18" t="s">
        <v>84</v>
      </c>
      <c r="BK246" s="240">
        <f>ROUND(I246*H246,2)</f>
        <v>0</v>
      </c>
      <c r="BL246" s="18" t="s">
        <v>189</v>
      </c>
      <c r="BM246" s="239" t="s">
        <v>5870</v>
      </c>
    </row>
    <row r="247" spans="1:63" s="12" customFormat="1" ht="22.8" customHeight="1">
      <c r="A247" s="12"/>
      <c r="B247" s="212"/>
      <c r="C247" s="213"/>
      <c r="D247" s="214" t="s">
        <v>76</v>
      </c>
      <c r="E247" s="226" t="s">
        <v>189</v>
      </c>
      <c r="F247" s="226" t="s">
        <v>1446</v>
      </c>
      <c r="G247" s="213"/>
      <c r="H247" s="213"/>
      <c r="I247" s="216"/>
      <c r="J247" s="227">
        <f>BK247</f>
        <v>0</v>
      </c>
      <c r="K247" s="213"/>
      <c r="L247" s="218"/>
      <c r="M247" s="219"/>
      <c r="N247" s="220"/>
      <c r="O247" s="220"/>
      <c r="P247" s="221">
        <f>SUM(P248:P254)</f>
        <v>0</v>
      </c>
      <c r="Q247" s="220"/>
      <c r="R247" s="221">
        <f>SUM(R248:R254)</f>
        <v>0</v>
      </c>
      <c r="S247" s="220"/>
      <c r="T247" s="222">
        <f>SUM(T248:T254)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3" t="s">
        <v>84</v>
      </c>
      <c r="AT247" s="224" t="s">
        <v>76</v>
      </c>
      <c r="AU247" s="224" t="s">
        <v>84</v>
      </c>
      <c r="AY247" s="223" t="s">
        <v>168</v>
      </c>
      <c r="BK247" s="225">
        <f>SUM(BK248:BK254)</f>
        <v>0</v>
      </c>
    </row>
    <row r="248" spans="1:65" s="2" customFormat="1" ht="16.5" customHeight="1">
      <c r="A248" s="39"/>
      <c r="B248" s="40"/>
      <c r="C248" s="228" t="s">
        <v>713</v>
      </c>
      <c r="D248" s="228" t="s">
        <v>171</v>
      </c>
      <c r="E248" s="229" t="s">
        <v>4553</v>
      </c>
      <c r="F248" s="230" t="s">
        <v>5871</v>
      </c>
      <c r="G248" s="231" t="s">
        <v>289</v>
      </c>
      <c r="H248" s="232">
        <v>12.006</v>
      </c>
      <c r="I248" s="233"/>
      <c r="J248" s="234">
        <f>ROUND(I248*H248,2)</f>
        <v>0</v>
      </c>
      <c r="K248" s="230" t="s">
        <v>175</v>
      </c>
      <c r="L248" s="45"/>
      <c r="M248" s="235" t="s">
        <v>1</v>
      </c>
      <c r="N248" s="236" t="s">
        <v>42</v>
      </c>
      <c r="O248" s="92"/>
      <c r="P248" s="237">
        <f>O248*H248</f>
        <v>0</v>
      </c>
      <c r="Q248" s="237">
        <v>0</v>
      </c>
      <c r="R248" s="237">
        <f>Q248*H248</f>
        <v>0</v>
      </c>
      <c r="S248" s="237">
        <v>0</v>
      </c>
      <c r="T248" s="238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9" t="s">
        <v>189</v>
      </c>
      <c r="AT248" s="239" t="s">
        <v>171</v>
      </c>
      <c r="AU248" s="239" t="s">
        <v>86</v>
      </c>
      <c r="AY248" s="18" t="s">
        <v>168</v>
      </c>
      <c r="BE248" s="240">
        <f>IF(N248="základní",J248,0)</f>
        <v>0</v>
      </c>
      <c r="BF248" s="240">
        <f>IF(N248="snížená",J248,0)</f>
        <v>0</v>
      </c>
      <c r="BG248" s="240">
        <f>IF(N248="zákl. přenesená",J248,0)</f>
        <v>0</v>
      </c>
      <c r="BH248" s="240">
        <f>IF(N248="sníž. přenesená",J248,0)</f>
        <v>0</v>
      </c>
      <c r="BI248" s="240">
        <f>IF(N248="nulová",J248,0)</f>
        <v>0</v>
      </c>
      <c r="BJ248" s="18" t="s">
        <v>84</v>
      </c>
      <c r="BK248" s="240">
        <f>ROUND(I248*H248,2)</f>
        <v>0</v>
      </c>
      <c r="BL248" s="18" t="s">
        <v>189</v>
      </c>
      <c r="BM248" s="239" t="s">
        <v>5872</v>
      </c>
    </row>
    <row r="249" spans="1:51" s="15" customFormat="1" ht="12">
      <c r="A249" s="15"/>
      <c r="B249" s="274"/>
      <c r="C249" s="275"/>
      <c r="D249" s="241" t="s">
        <v>291</v>
      </c>
      <c r="E249" s="276" t="s">
        <v>1</v>
      </c>
      <c r="F249" s="277" t="s">
        <v>5873</v>
      </c>
      <c r="G249" s="275"/>
      <c r="H249" s="276" t="s">
        <v>1</v>
      </c>
      <c r="I249" s="278"/>
      <c r="J249" s="275"/>
      <c r="K249" s="275"/>
      <c r="L249" s="279"/>
      <c r="M249" s="280"/>
      <c r="N249" s="281"/>
      <c r="O249" s="281"/>
      <c r="P249" s="281"/>
      <c r="Q249" s="281"/>
      <c r="R249" s="281"/>
      <c r="S249" s="281"/>
      <c r="T249" s="282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83" t="s">
        <v>291</v>
      </c>
      <c r="AU249" s="283" t="s">
        <v>86</v>
      </c>
      <c r="AV249" s="15" t="s">
        <v>84</v>
      </c>
      <c r="AW249" s="15" t="s">
        <v>32</v>
      </c>
      <c r="AX249" s="15" t="s">
        <v>77</v>
      </c>
      <c r="AY249" s="283" t="s">
        <v>168</v>
      </c>
    </row>
    <row r="250" spans="1:51" s="13" customFormat="1" ht="12">
      <c r="A250" s="13"/>
      <c r="B250" s="252"/>
      <c r="C250" s="253"/>
      <c r="D250" s="241" t="s">
        <v>291</v>
      </c>
      <c r="E250" s="254" t="s">
        <v>1</v>
      </c>
      <c r="F250" s="255" t="s">
        <v>5874</v>
      </c>
      <c r="G250" s="253"/>
      <c r="H250" s="256">
        <v>12.006</v>
      </c>
      <c r="I250" s="257"/>
      <c r="J250" s="253"/>
      <c r="K250" s="253"/>
      <c r="L250" s="258"/>
      <c r="M250" s="259"/>
      <c r="N250" s="260"/>
      <c r="O250" s="260"/>
      <c r="P250" s="260"/>
      <c r="Q250" s="260"/>
      <c r="R250" s="260"/>
      <c r="S250" s="260"/>
      <c r="T250" s="26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2" t="s">
        <v>291</v>
      </c>
      <c r="AU250" s="262" t="s">
        <v>86</v>
      </c>
      <c r="AV250" s="13" t="s">
        <v>86</v>
      </c>
      <c r="AW250" s="13" t="s">
        <v>32</v>
      </c>
      <c r="AX250" s="13" t="s">
        <v>77</v>
      </c>
      <c r="AY250" s="262" t="s">
        <v>168</v>
      </c>
    </row>
    <row r="251" spans="1:51" s="14" customFormat="1" ht="12">
      <c r="A251" s="14"/>
      <c r="B251" s="263"/>
      <c r="C251" s="264"/>
      <c r="D251" s="241" t="s">
        <v>291</v>
      </c>
      <c r="E251" s="265" t="s">
        <v>5688</v>
      </c>
      <c r="F251" s="266" t="s">
        <v>295</v>
      </c>
      <c r="G251" s="264"/>
      <c r="H251" s="267">
        <v>12.006</v>
      </c>
      <c r="I251" s="268"/>
      <c r="J251" s="264"/>
      <c r="K251" s="264"/>
      <c r="L251" s="269"/>
      <c r="M251" s="270"/>
      <c r="N251" s="271"/>
      <c r="O251" s="271"/>
      <c r="P251" s="271"/>
      <c r="Q251" s="271"/>
      <c r="R251" s="271"/>
      <c r="S251" s="271"/>
      <c r="T251" s="27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3" t="s">
        <v>291</v>
      </c>
      <c r="AU251" s="273" t="s">
        <v>86</v>
      </c>
      <c r="AV251" s="14" t="s">
        <v>189</v>
      </c>
      <c r="AW251" s="14" t="s">
        <v>32</v>
      </c>
      <c r="AX251" s="14" t="s">
        <v>84</v>
      </c>
      <c r="AY251" s="273" t="s">
        <v>168</v>
      </c>
    </row>
    <row r="252" spans="1:65" s="2" customFormat="1" ht="24.15" customHeight="1">
      <c r="A252" s="39"/>
      <c r="B252" s="40"/>
      <c r="C252" s="228" t="s">
        <v>718</v>
      </c>
      <c r="D252" s="228" t="s">
        <v>171</v>
      </c>
      <c r="E252" s="229" t="s">
        <v>5875</v>
      </c>
      <c r="F252" s="230" t="s">
        <v>5876</v>
      </c>
      <c r="G252" s="231" t="s">
        <v>289</v>
      </c>
      <c r="H252" s="232">
        <v>0.5</v>
      </c>
      <c r="I252" s="233"/>
      <c r="J252" s="234">
        <f>ROUND(I252*H252,2)</f>
        <v>0</v>
      </c>
      <c r="K252" s="230" t="s">
        <v>175</v>
      </c>
      <c r="L252" s="45"/>
      <c r="M252" s="235" t="s">
        <v>1</v>
      </c>
      <c r="N252" s="236" t="s">
        <v>42</v>
      </c>
      <c r="O252" s="92"/>
      <c r="P252" s="237">
        <f>O252*H252</f>
        <v>0</v>
      </c>
      <c r="Q252" s="237">
        <v>0</v>
      </c>
      <c r="R252" s="237">
        <f>Q252*H252</f>
        <v>0</v>
      </c>
      <c r="S252" s="237">
        <v>0</v>
      </c>
      <c r="T252" s="238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9" t="s">
        <v>189</v>
      </c>
      <c r="AT252" s="239" t="s">
        <v>171</v>
      </c>
      <c r="AU252" s="239" t="s">
        <v>86</v>
      </c>
      <c r="AY252" s="18" t="s">
        <v>168</v>
      </c>
      <c r="BE252" s="240">
        <f>IF(N252="základní",J252,0)</f>
        <v>0</v>
      </c>
      <c r="BF252" s="240">
        <f>IF(N252="snížená",J252,0)</f>
        <v>0</v>
      </c>
      <c r="BG252" s="240">
        <f>IF(N252="zákl. přenesená",J252,0)</f>
        <v>0</v>
      </c>
      <c r="BH252" s="240">
        <f>IF(N252="sníž. přenesená",J252,0)</f>
        <v>0</v>
      </c>
      <c r="BI252" s="240">
        <f>IF(N252="nulová",J252,0)</f>
        <v>0</v>
      </c>
      <c r="BJ252" s="18" t="s">
        <v>84</v>
      </c>
      <c r="BK252" s="240">
        <f>ROUND(I252*H252,2)</f>
        <v>0</v>
      </c>
      <c r="BL252" s="18" t="s">
        <v>189</v>
      </c>
      <c r="BM252" s="239" t="s">
        <v>5877</v>
      </c>
    </row>
    <row r="253" spans="1:51" s="15" customFormat="1" ht="12">
      <c r="A253" s="15"/>
      <c r="B253" s="274"/>
      <c r="C253" s="275"/>
      <c r="D253" s="241" t="s">
        <v>291</v>
      </c>
      <c r="E253" s="276" t="s">
        <v>1</v>
      </c>
      <c r="F253" s="277" t="s">
        <v>5878</v>
      </c>
      <c r="G253" s="275"/>
      <c r="H253" s="276" t="s">
        <v>1</v>
      </c>
      <c r="I253" s="278"/>
      <c r="J253" s="275"/>
      <c r="K253" s="275"/>
      <c r="L253" s="279"/>
      <c r="M253" s="280"/>
      <c r="N253" s="281"/>
      <c r="O253" s="281"/>
      <c r="P253" s="281"/>
      <c r="Q253" s="281"/>
      <c r="R253" s="281"/>
      <c r="S253" s="281"/>
      <c r="T253" s="282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83" t="s">
        <v>291</v>
      </c>
      <c r="AU253" s="283" t="s">
        <v>86</v>
      </c>
      <c r="AV253" s="15" t="s">
        <v>84</v>
      </c>
      <c r="AW253" s="15" t="s">
        <v>32</v>
      </c>
      <c r="AX253" s="15" t="s">
        <v>77</v>
      </c>
      <c r="AY253" s="283" t="s">
        <v>168</v>
      </c>
    </row>
    <row r="254" spans="1:51" s="13" customFormat="1" ht="12">
      <c r="A254" s="13"/>
      <c r="B254" s="252"/>
      <c r="C254" s="253"/>
      <c r="D254" s="241" t="s">
        <v>291</v>
      </c>
      <c r="E254" s="254" t="s">
        <v>1</v>
      </c>
      <c r="F254" s="255" t="s">
        <v>5879</v>
      </c>
      <c r="G254" s="253"/>
      <c r="H254" s="256">
        <v>0.5</v>
      </c>
      <c r="I254" s="257"/>
      <c r="J254" s="253"/>
      <c r="K254" s="253"/>
      <c r="L254" s="258"/>
      <c r="M254" s="259"/>
      <c r="N254" s="260"/>
      <c r="O254" s="260"/>
      <c r="P254" s="260"/>
      <c r="Q254" s="260"/>
      <c r="R254" s="260"/>
      <c r="S254" s="260"/>
      <c r="T254" s="26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2" t="s">
        <v>291</v>
      </c>
      <c r="AU254" s="262" t="s">
        <v>86</v>
      </c>
      <c r="AV254" s="13" t="s">
        <v>86</v>
      </c>
      <c r="AW254" s="13" t="s">
        <v>32</v>
      </c>
      <c r="AX254" s="13" t="s">
        <v>84</v>
      </c>
      <c r="AY254" s="262" t="s">
        <v>168</v>
      </c>
    </row>
    <row r="255" spans="1:63" s="12" customFormat="1" ht="22.8" customHeight="1">
      <c r="A255" s="12"/>
      <c r="B255" s="212"/>
      <c r="C255" s="213"/>
      <c r="D255" s="214" t="s">
        <v>76</v>
      </c>
      <c r="E255" s="226" t="s">
        <v>167</v>
      </c>
      <c r="F255" s="226" t="s">
        <v>5880</v>
      </c>
      <c r="G255" s="213"/>
      <c r="H255" s="213"/>
      <c r="I255" s="216"/>
      <c r="J255" s="227">
        <f>BK255</f>
        <v>0</v>
      </c>
      <c r="K255" s="213"/>
      <c r="L255" s="218"/>
      <c r="M255" s="219"/>
      <c r="N255" s="220"/>
      <c r="O255" s="220"/>
      <c r="P255" s="221">
        <f>SUM(P256:P292)</f>
        <v>0</v>
      </c>
      <c r="Q255" s="220"/>
      <c r="R255" s="221">
        <f>SUM(R256:R292)</f>
        <v>105.9909536</v>
      </c>
      <c r="S255" s="220"/>
      <c r="T255" s="222">
        <f>SUM(T256:T292)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23" t="s">
        <v>84</v>
      </c>
      <c r="AT255" s="224" t="s">
        <v>76</v>
      </c>
      <c r="AU255" s="224" t="s">
        <v>84</v>
      </c>
      <c r="AY255" s="223" t="s">
        <v>168</v>
      </c>
      <c r="BK255" s="225">
        <f>SUM(BK256:BK292)</f>
        <v>0</v>
      </c>
    </row>
    <row r="256" spans="1:65" s="2" customFormat="1" ht="21.75" customHeight="1">
      <c r="A256" s="39"/>
      <c r="B256" s="40"/>
      <c r="C256" s="228" t="s">
        <v>722</v>
      </c>
      <c r="D256" s="228" t="s">
        <v>171</v>
      </c>
      <c r="E256" s="229" t="s">
        <v>5881</v>
      </c>
      <c r="F256" s="230" t="s">
        <v>5882</v>
      </c>
      <c r="G256" s="231" t="s">
        <v>203</v>
      </c>
      <c r="H256" s="232">
        <v>246.95</v>
      </c>
      <c r="I256" s="233"/>
      <c r="J256" s="234">
        <f>ROUND(I256*H256,2)</f>
        <v>0</v>
      </c>
      <c r="K256" s="230" t="s">
        <v>175</v>
      </c>
      <c r="L256" s="45"/>
      <c r="M256" s="235" t="s">
        <v>1</v>
      </c>
      <c r="N256" s="236" t="s">
        <v>42</v>
      </c>
      <c r="O256" s="92"/>
      <c r="P256" s="237">
        <f>O256*H256</f>
        <v>0</v>
      </c>
      <c r="Q256" s="237">
        <v>0</v>
      </c>
      <c r="R256" s="237">
        <f>Q256*H256</f>
        <v>0</v>
      </c>
      <c r="S256" s="237">
        <v>0</v>
      </c>
      <c r="T256" s="238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9" t="s">
        <v>189</v>
      </c>
      <c r="AT256" s="239" t="s">
        <v>171</v>
      </c>
      <c r="AU256" s="239" t="s">
        <v>86</v>
      </c>
      <c r="AY256" s="18" t="s">
        <v>168</v>
      </c>
      <c r="BE256" s="240">
        <f>IF(N256="základní",J256,0)</f>
        <v>0</v>
      </c>
      <c r="BF256" s="240">
        <f>IF(N256="snížená",J256,0)</f>
        <v>0</v>
      </c>
      <c r="BG256" s="240">
        <f>IF(N256="zákl. přenesená",J256,0)</f>
        <v>0</v>
      </c>
      <c r="BH256" s="240">
        <f>IF(N256="sníž. přenesená",J256,0)</f>
        <v>0</v>
      </c>
      <c r="BI256" s="240">
        <f>IF(N256="nulová",J256,0)</f>
        <v>0</v>
      </c>
      <c r="BJ256" s="18" t="s">
        <v>84</v>
      </c>
      <c r="BK256" s="240">
        <f>ROUND(I256*H256,2)</f>
        <v>0</v>
      </c>
      <c r="BL256" s="18" t="s">
        <v>189</v>
      </c>
      <c r="BM256" s="239" t="s">
        <v>5883</v>
      </c>
    </row>
    <row r="257" spans="1:51" s="13" customFormat="1" ht="12">
      <c r="A257" s="13"/>
      <c r="B257" s="252"/>
      <c r="C257" s="253"/>
      <c r="D257" s="241" t="s">
        <v>291</v>
      </c>
      <c r="E257" s="254" t="s">
        <v>1</v>
      </c>
      <c r="F257" s="255" t="s">
        <v>5884</v>
      </c>
      <c r="G257" s="253"/>
      <c r="H257" s="256">
        <v>246.95</v>
      </c>
      <c r="I257" s="257"/>
      <c r="J257" s="253"/>
      <c r="K257" s="253"/>
      <c r="L257" s="258"/>
      <c r="M257" s="259"/>
      <c r="N257" s="260"/>
      <c r="O257" s="260"/>
      <c r="P257" s="260"/>
      <c r="Q257" s="260"/>
      <c r="R257" s="260"/>
      <c r="S257" s="260"/>
      <c r="T257" s="26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2" t="s">
        <v>291</v>
      </c>
      <c r="AU257" s="262" t="s">
        <v>86</v>
      </c>
      <c r="AV257" s="13" t="s">
        <v>86</v>
      </c>
      <c r="AW257" s="13" t="s">
        <v>32</v>
      </c>
      <c r="AX257" s="13" t="s">
        <v>84</v>
      </c>
      <c r="AY257" s="262" t="s">
        <v>168</v>
      </c>
    </row>
    <row r="258" spans="1:65" s="2" customFormat="1" ht="21.75" customHeight="1">
      <c r="A258" s="39"/>
      <c r="B258" s="40"/>
      <c r="C258" s="228" t="s">
        <v>727</v>
      </c>
      <c r="D258" s="228" t="s">
        <v>171</v>
      </c>
      <c r="E258" s="229" t="s">
        <v>5885</v>
      </c>
      <c r="F258" s="230" t="s">
        <v>5886</v>
      </c>
      <c r="G258" s="231" t="s">
        <v>203</v>
      </c>
      <c r="H258" s="232">
        <v>1084.16</v>
      </c>
      <c r="I258" s="233"/>
      <c r="J258" s="234">
        <f>ROUND(I258*H258,2)</f>
        <v>0</v>
      </c>
      <c r="K258" s="230" t="s">
        <v>175</v>
      </c>
      <c r="L258" s="45"/>
      <c r="M258" s="235" t="s">
        <v>1</v>
      </c>
      <c r="N258" s="236" t="s">
        <v>42</v>
      </c>
      <c r="O258" s="92"/>
      <c r="P258" s="237">
        <f>O258*H258</f>
        <v>0</v>
      </c>
      <c r="Q258" s="237">
        <v>0</v>
      </c>
      <c r="R258" s="237">
        <f>Q258*H258</f>
        <v>0</v>
      </c>
      <c r="S258" s="237">
        <v>0</v>
      </c>
      <c r="T258" s="238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9" t="s">
        <v>189</v>
      </c>
      <c r="AT258" s="239" t="s">
        <v>171</v>
      </c>
      <c r="AU258" s="239" t="s">
        <v>86</v>
      </c>
      <c r="AY258" s="18" t="s">
        <v>168</v>
      </c>
      <c r="BE258" s="240">
        <f>IF(N258="základní",J258,0)</f>
        <v>0</v>
      </c>
      <c r="BF258" s="240">
        <f>IF(N258="snížená",J258,0)</f>
        <v>0</v>
      </c>
      <c r="BG258" s="240">
        <f>IF(N258="zákl. přenesená",J258,0)</f>
        <v>0</v>
      </c>
      <c r="BH258" s="240">
        <f>IF(N258="sníž. přenesená",J258,0)</f>
        <v>0</v>
      </c>
      <c r="BI258" s="240">
        <f>IF(N258="nulová",J258,0)</f>
        <v>0</v>
      </c>
      <c r="BJ258" s="18" t="s">
        <v>84</v>
      </c>
      <c r="BK258" s="240">
        <f>ROUND(I258*H258,2)</f>
        <v>0</v>
      </c>
      <c r="BL258" s="18" t="s">
        <v>189</v>
      </c>
      <c r="BM258" s="239" t="s">
        <v>5887</v>
      </c>
    </row>
    <row r="259" spans="1:51" s="13" customFormat="1" ht="12">
      <c r="A259" s="13"/>
      <c r="B259" s="252"/>
      <c r="C259" s="253"/>
      <c r="D259" s="241" t="s">
        <v>291</v>
      </c>
      <c r="E259" s="254" t="s">
        <v>1</v>
      </c>
      <c r="F259" s="255" t="s">
        <v>5888</v>
      </c>
      <c r="G259" s="253"/>
      <c r="H259" s="256">
        <v>1084.16</v>
      </c>
      <c r="I259" s="257"/>
      <c r="J259" s="253"/>
      <c r="K259" s="253"/>
      <c r="L259" s="258"/>
      <c r="M259" s="259"/>
      <c r="N259" s="260"/>
      <c r="O259" s="260"/>
      <c r="P259" s="260"/>
      <c r="Q259" s="260"/>
      <c r="R259" s="260"/>
      <c r="S259" s="260"/>
      <c r="T259" s="26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2" t="s">
        <v>291</v>
      </c>
      <c r="AU259" s="262" t="s">
        <v>86</v>
      </c>
      <c r="AV259" s="13" t="s">
        <v>86</v>
      </c>
      <c r="AW259" s="13" t="s">
        <v>32</v>
      </c>
      <c r="AX259" s="13" t="s">
        <v>84</v>
      </c>
      <c r="AY259" s="262" t="s">
        <v>168</v>
      </c>
    </row>
    <row r="260" spans="1:65" s="2" customFormat="1" ht="21.75" customHeight="1">
      <c r="A260" s="39"/>
      <c r="B260" s="40"/>
      <c r="C260" s="228" t="s">
        <v>733</v>
      </c>
      <c r="D260" s="228" t="s">
        <v>171</v>
      </c>
      <c r="E260" s="229" t="s">
        <v>5889</v>
      </c>
      <c r="F260" s="230" t="s">
        <v>5890</v>
      </c>
      <c r="G260" s="231" t="s">
        <v>203</v>
      </c>
      <c r="H260" s="232">
        <v>246.95</v>
      </c>
      <c r="I260" s="233"/>
      <c r="J260" s="234">
        <f>ROUND(I260*H260,2)</f>
        <v>0</v>
      </c>
      <c r="K260" s="230" t="s">
        <v>175</v>
      </c>
      <c r="L260" s="45"/>
      <c r="M260" s="235" t="s">
        <v>1</v>
      </c>
      <c r="N260" s="236" t="s">
        <v>42</v>
      </c>
      <c r="O260" s="92"/>
      <c r="P260" s="237">
        <f>O260*H260</f>
        <v>0</v>
      </c>
      <c r="Q260" s="237">
        <v>0</v>
      </c>
      <c r="R260" s="237">
        <f>Q260*H260</f>
        <v>0</v>
      </c>
      <c r="S260" s="237">
        <v>0</v>
      </c>
      <c r="T260" s="238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9" t="s">
        <v>189</v>
      </c>
      <c r="AT260" s="239" t="s">
        <v>171</v>
      </c>
      <c r="AU260" s="239" t="s">
        <v>86</v>
      </c>
      <c r="AY260" s="18" t="s">
        <v>168</v>
      </c>
      <c r="BE260" s="240">
        <f>IF(N260="základní",J260,0)</f>
        <v>0</v>
      </c>
      <c r="BF260" s="240">
        <f>IF(N260="snížená",J260,0)</f>
        <v>0</v>
      </c>
      <c r="BG260" s="240">
        <f>IF(N260="zákl. přenesená",J260,0)</f>
        <v>0</v>
      </c>
      <c r="BH260" s="240">
        <f>IF(N260="sníž. přenesená",J260,0)</f>
        <v>0</v>
      </c>
      <c r="BI260" s="240">
        <f>IF(N260="nulová",J260,0)</f>
        <v>0</v>
      </c>
      <c r="BJ260" s="18" t="s">
        <v>84</v>
      </c>
      <c r="BK260" s="240">
        <f>ROUND(I260*H260,2)</f>
        <v>0</v>
      </c>
      <c r="BL260" s="18" t="s">
        <v>189</v>
      </c>
      <c r="BM260" s="239" t="s">
        <v>5891</v>
      </c>
    </row>
    <row r="261" spans="1:51" s="13" customFormat="1" ht="12">
      <c r="A261" s="13"/>
      <c r="B261" s="252"/>
      <c r="C261" s="253"/>
      <c r="D261" s="241" t="s">
        <v>291</v>
      </c>
      <c r="E261" s="254" t="s">
        <v>1</v>
      </c>
      <c r="F261" s="255" t="s">
        <v>5884</v>
      </c>
      <c r="G261" s="253"/>
      <c r="H261" s="256">
        <v>246.95</v>
      </c>
      <c r="I261" s="257"/>
      <c r="J261" s="253"/>
      <c r="K261" s="253"/>
      <c r="L261" s="258"/>
      <c r="M261" s="259"/>
      <c r="N261" s="260"/>
      <c r="O261" s="260"/>
      <c r="P261" s="260"/>
      <c r="Q261" s="260"/>
      <c r="R261" s="260"/>
      <c r="S261" s="260"/>
      <c r="T261" s="26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2" t="s">
        <v>291</v>
      </c>
      <c r="AU261" s="262" t="s">
        <v>86</v>
      </c>
      <c r="AV261" s="13" t="s">
        <v>86</v>
      </c>
      <c r="AW261" s="13" t="s">
        <v>32</v>
      </c>
      <c r="AX261" s="13" t="s">
        <v>84</v>
      </c>
      <c r="AY261" s="262" t="s">
        <v>168</v>
      </c>
    </row>
    <row r="262" spans="1:65" s="2" customFormat="1" ht="21.75" customHeight="1">
      <c r="A262" s="39"/>
      <c r="B262" s="40"/>
      <c r="C262" s="228" t="s">
        <v>740</v>
      </c>
      <c r="D262" s="228" t="s">
        <v>171</v>
      </c>
      <c r="E262" s="229" t="s">
        <v>5892</v>
      </c>
      <c r="F262" s="230" t="s">
        <v>5893</v>
      </c>
      <c r="G262" s="231" t="s">
        <v>203</v>
      </c>
      <c r="H262" s="232">
        <v>716.65</v>
      </c>
      <c r="I262" s="233"/>
      <c r="J262" s="234">
        <f>ROUND(I262*H262,2)</f>
        <v>0</v>
      </c>
      <c r="K262" s="230" t="s">
        <v>175</v>
      </c>
      <c r="L262" s="45"/>
      <c r="M262" s="235" t="s">
        <v>1</v>
      </c>
      <c r="N262" s="236" t="s">
        <v>42</v>
      </c>
      <c r="O262" s="92"/>
      <c r="P262" s="237">
        <f>O262*H262</f>
        <v>0</v>
      </c>
      <c r="Q262" s="237">
        <v>0</v>
      </c>
      <c r="R262" s="237">
        <f>Q262*H262</f>
        <v>0</v>
      </c>
      <c r="S262" s="237">
        <v>0</v>
      </c>
      <c r="T262" s="238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9" t="s">
        <v>189</v>
      </c>
      <c r="AT262" s="239" t="s">
        <v>171</v>
      </c>
      <c r="AU262" s="239" t="s">
        <v>86</v>
      </c>
      <c r="AY262" s="18" t="s">
        <v>168</v>
      </c>
      <c r="BE262" s="240">
        <f>IF(N262="základní",J262,0)</f>
        <v>0</v>
      </c>
      <c r="BF262" s="240">
        <f>IF(N262="snížená",J262,0)</f>
        <v>0</v>
      </c>
      <c r="BG262" s="240">
        <f>IF(N262="zákl. přenesená",J262,0)</f>
        <v>0</v>
      </c>
      <c r="BH262" s="240">
        <f>IF(N262="sníž. přenesená",J262,0)</f>
        <v>0</v>
      </c>
      <c r="BI262" s="240">
        <f>IF(N262="nulová",J262,0)</f>
        <v>0</v>
      </c>
      <c r="BJ262" s="18" t="s">
        <v>84</v>
      </c>
      <c r="BK262" s="240">
        <f>ROUND(I262*H262,2)</f>
        <v>0</v>
      </c>
      <c r="BL262" s="18" t="s">
        <v>189</v>
      </c>
      <c r="BM262" s="239" t="s">
        <v>5894</v>
      </c>
    </row>
    <row r="263" spans="1:51" s="13" customFormat="1" ht="12">
      <c r="A263" s="13"/>
      <c r="B263" s="252"/>
      <c r="C263" s="253"/>
      <c r="D263" s="241" t="s">
        <v>291</v>
      </c>
      <c r="E263" s="254" t="s">
        <v>1</v>
      </c>
      <c r="F263" s="255" t="s">
        <v>5675</v>
      </c>
      <c r="G263" s="253"/>
      <c r="H263" s="256">
        <v>716.65</v>
      </c>
      <c r="I263" s="257"/>
      <c r="J263" s="253"/>
      <c r="K263" s="253"/>
      <c r="L263" s="258"/>
      <c r="M263" s="259"/>
      <c r="N263" s="260"/>
      <c r="O263" s="260"/>
      <c r="P263" s="260"/>
      <c r="Q263" s="260"/>
      <c r="R263" s="260"/>
      <c r="S263" s="260"/>
      <c r="T263" s="26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2" t="s">
        <v>291</v>
      </c>
      <c r="AU263" s="262" t="s">
        <v>86</v>
      </c>
      <c r="AV263" s="13" t="s">
        <v>86</v>
      </c>
      <c r="AW263" s="13" t="s">
        <v>32</v>
      </c>
      <c r="AX263" s="13" t="s">
        <v>84</v>
      </c>
      <c r="AY263" s="262" t="s">
        <v>168</v>
      </c>
    </row>
    <row r="264" spans="1:65" s="2" customFormat="1" ht="33" customHeight="1">
      <c r="A264" s="39"/>
      <c r="B264" s="40"/>
      <c r="C264" s="228" t="s">
        <v>747</v>
      </c>
      <c r="D264" s="228" t="s">
        <v>171</v>
      </c>
      <c r="E264" s="229" t="s">
        <v>5895</v>
      </c>
      <c r="F264" s="230" t="s">
        <v>5896</v>
      </c>
      <c r="G264" s="231" t="s">
        <v>203</v>
      </c>
      <c r="H264" s="232">
        <v>716.65</v>
      </c>
      <c r="I264" s="233"/>
      <c r="J264" s="234">
        <f>ROUND(I264*H264,2)</f>
        <v>0</v>
      </c>
      <c r="K264" s="230" t="s">
        <v>175</v>
      </c>
      <c r="L264" s="45"/>
      <c r="M264" s="235" t="s">
        <v>1</v>
      </c>
      <c r="N264" s="236" t="s">
        <v>42</v>
      </c>
      <c r="O264" s="92"/>
      <c r="P264" s="237">
        <f>O264*H264</f>
        <v>0</v>
      </c>
      <c r="Q264" s="237">
        <v>0</v>
      </c>
      <c r="R264" s="237">
        <f>Q264*H264</f>
        <v>0</v>
      </c>
      <c r="S264" s="237">
        <v>0</v>
      </c>
      <c r="T264" s="23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9" t="s">
        <v>189</v>
      </c>
      <c r="AT264" s="239" t="s">
        <v>171</v>
      </c>
      <c r="AU264" s="239" t="s">
        <v>86</v>
      </c>
      <c r="AY264" s="18" t="s">
        <v>168</v>
      </c>
      <c r="BE264" s="240">
        <f>IF(N264="základní",J264,0)</f>
        <v>0</v>
      </c>
      <c r="BF264" s="240">
        <f>IF(N264="snížená",J264,0)</f>
        <v>0</v>
      </c>
      <c r="BG264" s="240">
        <f>IF(N264="zákl. přenesená",J264,0)</f>
        <v>0</v>
      </c>
      <c r="BH264" s="240">
        <f>IF(N264="sníž. přenesená",J264,0)</f>
        <v>0</v>
      </c>
      <c r="BI264" s="240">
        <f>IF(N264="nulová",J264,0)</f>
        <v>0</v>
      </c>
      <c r="BJ264" s="18" t="s">
        <v>84</v>
      </c>
      <c r="BK264" s="240">
        <f>ROUND(I264*H264,2)</f>
        <v>0</v>
      </c>
      <c r="BL264" s="18" t="s">
        <v>189</v>
      </c>
      <c r="BM264" s="239" t="s">
        <v>5897</v>
      </c>
    </row>
    <row r="265" spans="1:51" s="13" customFormat="1" ht="12">
      <c r="A265" s="13"/>
      <c r="B265" s="252"/>
      <c r="C265" s="253"/>
      <c r="D265" s="241" t="s">
        <v>291</v>
      </c>
      <c r="E265" s="254" t="s">
        <v>1</v>
      </c>
      <c r="F265" s="255" t="s">
        <v>5675</v>
      </c>
      <c r="G265" s="253"/>
      <c r="H265" s="256">
        <v>716.65</v>
      </c>
      <c r="I265" s="257"/>
      <c r="J265" s="253"/>
      <c r="K265" s="253"/>
      <c r="L265" s="258"/>
      <c r="M265" s="259"/>
      <c r="N265" s="260"/>
      <c r="O265" s="260"/>
      <c r="P265" s="260"/>
      <c r="Q265" s="260"/>
      <c r="R265" s="260"/>
      <c r="S265" s="260"/>
      <c r="T265" s="26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2" t="s">
        <v>291</v>
      </c>
      <c r="AU265" s="262" t="s">
        <v>86</v>
      </c>
      <c r="AV265" s="13" t="s">
        <v>86</v>
      </c>
      <c r="AW265" s="13" t="s">
        <v>32</v>
      </c>
      <c r="AX265" s="13" t="s">
        <v>84</v>
      </c>
      <c r="AY265" s="262" t="s">
        <v>168</v>
      </c>
    </row>
    <row r="266" spans="1:65" s="2" customFormat="1" ht="24.15" customHeight="1">
      <c r="A266" s="39"/>
      <c r="B266" s="40"/>
      <c r="C266" s="228" t="s">
        <v>761</v>
      </c>
      <c r="D266" s="228" t="s">
        <v>171</v>
      </c>
      <c r="E266" s="229" t="s">
        <v>5898</v>
      </c>
      <c r="F266" s="230" t="s">
        <v>5899</v>
      </c>
      <c r="G266" s="231" t="s">
        <v>203</v>
      </c>
      <c r="H266" s="232">
        <v>3.52</v>
      </c>
      <c r="I266" s="233"/>
      <c r="J266" s="234">
        <f>ROUND(I266*H266,2)</f>
        <v>0</v>
      </c>
      <c r="K266" s="230" t="s">
        <v>175</v>
      </c>
      <c r="L266" s="45"/>
      <c r="M266" s="235" t="s">
        <v>1</v>
      </c>
      <c r="N266" s="236" t="s">
        <v>42</v>
      </c>
      <c r="O266" s="92"/>
      <c r="P266" s="237">
        <f>O266*H266</f>
        <v>0</v>
      </c>
      <c r="Q266" s="237">
        <v>0.46</v>
      </c>
      <c r="R266" s="237">
        <f>Q266*H266</f>
        <v>1.6192</v>
      </c>
      <c r="S266" s="237">
        <v>0</v>
      </c>
      <c r="T266" s="238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9" t="s">
        <v>189</v>
      </c>
      <c r="AT266" s="239" t="s">
        <v>171</v>
      </c>
      <c r="AU266" s="239" t="s">
        <v>86</v>
      </c>
      <c r="AY266" s="18" t="s">
        <v>168</v>
      </c>
      <c r="BE266" s="240">
        <f>IF(N266="základní",J266,0)</f>
        <v>0</v>
      </c>
      <c r="BF266" s="240">
        <f>IF(N266="snížená",J266,0)</f>
        <v>0</v>
      </c>
      <c r="BG266" s="240">
        <f>IF(N266="zákl. přenesená",J266,0)</f>
        <v>0</v>
      </c>
      <c r="BH266" s="240">
        <f>IF(N266="sníž. přenesená",J266,0)</f>
        <v>0</v>
      </c>
      <c r="BI266" s="240">
        <f>IF(N266="nulová",J266,0)</f>
        <v>0</v>
      </c>
      <c r="BJ266" s="18" t="s">
        <v>84</v>
      </c>
      <c r="BK266" s="240">
        <f>ROUND(I266*H266,2)</f>
        <v>0</v>
      </c>
      <c r="BL266" s="18" t="s">
        <v>189</v>
      </c>
      <c r="BM266" s="239" t="s">
        <v>5900</v>
      </c>
    </row>
    <row r="267" spans="1:51" s="13" customFormat="1" ht="12">
      <c r="A267" s="13"/>
      <c r="B267" s="252"/>
      <c r="C267" s="253"/>
      <c r="D267" s="241" t="s">
        <v>291</v>
      </c>
      <c r="E267" s="254" t="s">
        <v>1</v>
      </c>
      <c r="F267" s="255" t="s">
        <v>5686</v>
      </c>
      <c r="G267" s="253"/>
      <c r="H267" s="256">
        <v>3.52</v>
      </c>
      <c r="I267" s="257"/>
      <c r="J267" s="253"/>
      <c r="K267" s="253"/>
      <c r="L267" s="258"/>
      <c r="M267" s="259"/>
      <c r="N267" s="260"/>
      <c r="O267" s="260"/>
      <c r="P267" s="260"/>
      <c r="Q267" s="260"/>
      <c r="R267" s="260"/>
      <c r="S267" s="260"/>
      <c r="T267" s="26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2" t="s">
        <v>291</v>
      </c>
      <c r="AU267" s="262" t="s">
        <v>86</v>
      </c>
      <c r="AV267" s="13" t="s">
        <v>86</v>
      </c>
      <c r="AW267" s="13" t="s">
        <v>32</v>
      </c>
      <c r="AX267" s="13" t="s">
        <v>84</v>
      </c>
      <c r="AY267" s="262" t="s">
        <v>168</v>
      </c>
    </row>
    <row r="268" spans="1:65" s="2" customFormat="1" ht="24.15" customHeight="1">
      <c r="A268" s="39"/>
      <c r="B268" s="40"/>
      <c r="C268" s="228" t="s">
        <v>766</v>
      </c>
      <c r="D268" s="228" t="s">
        <v>171</v>
      </c>
      <c r="E268" s="229" t="s">
        <v>5901</v>
      </c>
      <c r="F268" s="230" t="s">
        <v>5902</v>
      </c>
      <c r="G268" s="231" t="s">
        <v>203</v>
      </c>
      <c r="H268" s="232">
        <v>716.65</v>
      </c>
      <c r="I268" s="233"/>
      <c r="J268" s="234">
        <f>ROUND(I268*H268,2)</f>
        <v>0</v>
      </c>
      <c r="K268" s="230" t="s">
        <v>175</v>
      </c>
      <c r="L268" s="45"/>
      <c r="M268" s="235" t="s">
        <v>1</v>
      </c>
      <c r="N268" s="236" t="s">
        <v>42</v>
      </c>
      <c r="O268" s="92"/>
      <c r="P268" s="237">
        <f>O268*H268</f>
        <v>0</v>
      </c>
      <c r="Q268" s="237">
        <v>0</v>
      </c>
      <c r="R268" s="237">
        <f>Q268*H268</f>
        <v>0</v>
      </c>
      <c r="S268" s="237">
        <v>0</v>
      </c>
      <c r="T268" s="238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9" t="s">
        <v>189</v>
      </c>
      <c r="AT268" s="239" t="s">
        <v>171</v>
      </c>
      <c r="AU268" s="239" t="s">
        <v>86</v>
      </c>
      <c r="AY268" s="18" t="s">
        <v>168</v>
      </c>
      <c r="BE268" s="240">
        <f>IF(N268="základní",J268,0)</f>
        <v>0</v>
      </c>
      <c r="BF268" s="240">
        <f>IF(N268="snížená",J268,0)</f>
        <v>0</v>
      </c>
      <c r="BG268" s="240">
        <f>IF(N268="zákl. přenesená",J268,0)</f>
        <v>0</v>
      </c>
      <c r="BH268" s="240">
        <f>IF(N268="sníž. přenesená",J268,0)</f>
        <v>0</v>
      </c>
      <c r="BI268" s="240">
        <f>IF(N268="nulová",J268,0)</f>
        <v>0</v>
      </c>
      <c r="BJ268" s="18" t="s">
        <v>84</v>
      </c>
      <c r="BK268" s="240">
        <f>ROUND(I268*H268,2)</f>
        <v>0</v>
      </c>
      <c r="BL268" s="18" t="s">
        <v>189</v>
      </c>
      <c r="BM268" s="239" t="s">
        <v>5903</v>
      </c>
    </row>
    <row r="269" spans="1:51" s="13" customFormat="1" ht="12">
      <c r="A269" s="13"/>
      <c r="B269" s="252"/>
      <c r="C269" s="253"/>
      <c r="D269" s="241" t="s">
        <v>291</v>
      </c>
      <c r="E269" s="254" t="s">
        <v>1</v>
      </c>
      <c r="F269" s="255" t="s">
        <v>5675</v>
      </c>
      <c r="G269" s="253"/>
      <c r="H269" s="256">
        <v>716.65</v>
      </c>
      <c r="I269" s="257"/>
      <c r="J269" s="253"/>
      <c r="K269" s="253"/>
      <c r="L269" s="258"/>
      <c r="M269" s="259"/>
      <c r="N269" s="260"/>
      <c r="O269" s="260"/>
      <c r="P269" s="260"/>
      <c r="Q269" s="260"/>
      <c r="R269" s="260"/>
      <c r="S269" s="260"/>
      <c r="T269" s="26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2" t="s">
        <v>291</v>
      </c>
      <c r="AU269" s="262" t="s">
        <v>86</v>
      </c>
      <c r="AV269" s="13" t="s">
        <v>86</v>
      </c>
      <c r="AW269" s="13" t="s">
        <v>32</v>
      </c>
      <c r="AX269" s="13" t="s">
        <v>84</v>
      </c>
      <c r="AY269" s="262" t="s">
        <v>168</v>
      </c>
    </row>
    <row r="270" spans="1:65" s="2" customFormat="1" ht="21.75" customHeight="1">
      <c r="A270" s="39"/>
      <c r="B270" s="40"/>
      <c r="C270" s="228" t="s">
        <v>771</v>
      </c>
      <c r="D270" s="228" t="s">
        <v>171</v>
      </c>
      <c r="E270" s="229" t="s">
        <v>5904</v>
      </c>
      <c r="F270" s="230" t="s">
        <v>5905</v>
      </c>
      <c r="G270" s="231" t="s">
        <v>203</v>
      </c>
      <c r="H270" s="232">
        <v>1433.3</v>
      </c>
      <c r="I270" s="233"/>
      <c r="J270" s="234">
        <f>ROUND(I270*H270,2)</f>
        <v>0</v>
      </c>
      <c r="K270" s="230" t="s">
        <v>175</v>
      </c>
      <c r="L270" s="45"/>
      <c r="M270" s="235" t="s">
        <v>1</v>
      </c>
      <c r="N270" s="236" t="s">
        <v>42</v>
      </c>
      <c r="O270" s="92"/>
      <c r="P270" s="237">
        <f>O270*H270</f>
        <v>0</v>
      </c>
      <c r="Q270" s="237">
        <v>0</v>
      </c>
      <c r="R270" s="237">
        <f>Q270*H270</f>
        <v>0</v>
      </c>
      <c r="S270" s="237">
        <v>0</v>
      </c>
      <c r="T270" s="238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9" t="s">
        <v>189</v>
      </c>
      <c r="AT270" s="239" t="s">
        <v>171</v>
      </c>
      <c r="AU270" s="239" t="s">
        <v>86</v>
      </c>
      <c r="AY270" s="18" t="s">
        <v>168</v>
      </c>
      <c r="BE270" s="240">
        <f>IF(N270="základní",J270,0)</f>
        <v>0</v>
      </c>
      <c r="BF270" s="240">
        <f>IF(N270="snížená",J270,0)</f>
        <v>0</v>
      </c>
      <c r="BG270" s="240">
        <f>IF(N270="zákl. přenesená",J270,0)</f>
        <v>0</v>
      </c>
      <c r="BH270" s="240">
        <f>IF(N270="sníž. přenesená",J270,0)</f>
        <v>0</v>
      </c>
      <c r="BI270" s="240">
        <f>IF(N270="nulová",J270,0)</f>
        <v>0</v>
      </c>
      <c r="BJ270" s="18" t="s">
        <v>84</v>
      </c>
      <c r="BK270" s="240">
        <f>ROUND(I270*H270,2)</f>
        <v>0</v>
      </c>
      <c r="BL270" s="18" t="s">
        <v>189</v>
      </c>
      <c r="BM270" s="239" t="s">
        <v>5906</v>
      </c>
    </row>
    <row r="271" spans="1:51" s="13" customFormat="1" ht="12">
      <c r="A271" s="13"/>
      <c r="B271" s="252"/>
      <c r="C271" s="253"/>
      <c r="D271" s="241" t="s">
        <v>291</v>
      </c>
      <c r="E271" s="254" t="s">
        <v>1</v>
      </c>
      <c r="F271" s="255" t="s">
        <v>5907</v>
      </c>
      <c r="G271" s="253"/>
      <c r="H271" s="256">
        <v>1433.3</v>
      </c>
      <c r="I271" s="257"/>
      <c r="J271" s="253"/>
      <c r="K271" s="253"/>
      <c r="L271" s="258"/>
      <c r="M271" s="259"/>
      <c r="N271" s="260"/>
      <c r="O271" s="260"/>
      <c r="P271" s="260"/>
      <c r="Q271" s="260"/>
      <c r="R271" s="260"/>
      <c r="S271" s="260"/>
      <c r="T271" s="26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2" t="s">
        <v>291</v>
      </c>
      <c r="AU271" s="262" t="s">
        <v>86</v>
      </c>
      <c r="AV271" s="13" t="s">
        <v>86</v>
      </c>
      <c r="AW271" s="13" t="s">
        <v>32</v>
      </c>
      <c r="AX271" s="13" t="s">
        <v>84</v>
      </c>
      <c r="AY271" s="262" t="s">
        <v>168</v>
      </c>
    </row>
    <row r="272" spans="1:65" s="2" customFormat="1" ht="33" customHeight="1">
      <c r="A272" s="39"/>
      <c r="B272" s="40"/>
      <c r="C272" s="228" t="s">
        <v>778</v>
      </c>
      <c r="D272" s="228" t="s">
        <v>171</v>
      </c>
      <c r="E272" s="229" t="s">
        <v>5908</v>
      </c>
      <c r="F272" s="230" t="s">
        <v>5909</v>
      </c>
      <c r="G272" s="231" t="s">
        <v>203</v>
      </c>
      <c r="H272" s="232">
        <v>716.65</v>
      </c>
      <c r="I272" s="233"/>
      <c r="J272" s="234">
        <f>ROUND(I272*H272,2)</f>
        <v>0</v>
      </c>
      <c r="K272" s="230" t="s">
        <v>175</v>
      </c>
      <c r="L272" s="45"/>
      <c r="M272" s="235" t="s">
        <v>1</v>
      </c>
      <c r="N272" s="236" t="s">
        <v>42</v>
      </c>
      <c r="O272" s="92"/>
      <c r="P272" s="237">
        <f>O272*H272</f>
        <v>0</v>
      </c>
      <c r="Q272" s="237">
        <v>0</v>
      </c>
      <c r="R272" s="237">
        <f>Q272*H272</f>
        <v>0</v>
      </c>
      <c r="S272" s="237">
        <v>0</v>
      </c>
      <c r="T272" s="238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9" t="s">
        <v>189</v>
      </c>
      <c r="AT272" s="239" t="s">
        <v>171</v>
      </c>
      <c r="AU272" s="239" t="s">
        <v>86</v>
      </c>
      <c r="AY272" s="18" t="s">
        <v>168</v>
      </c>
      <c r="BE272" s="240">
        <f>IF(N272="základní",J272,0)</f>
        <v>0</v>
      </c>
      <c r="BF272" s="240">
        <f>IF(N272="snížená",J272,0)</f>
        <v>0</v>
      </c>
      <c r="BG272" s="240">
        <f>IF(N272="zákl. přenesená",J272,0)</f>
        <v>0</v>
      </c>
      <c r="BH272" s="240">
        <f>IF(N272="sníž. přenesená",J272,0)</f>
        <v>0</v>
      </c>
      <c r="BI272" s="240">
        <f>IF(N272="nulová",J272,0)</f>
        <v>0</v>
      </c>
      <c r="BJ272" s="18" t="s">
        <v>84</v>
      </c>
      <c r="BK272" s="240">
        <f>ROUND(I272*H272,2)</f>
        <v>0</v>
      </c>
      <c r="BL272" s="18" t="s">
        <v>189</v>
      </c>
      <c r="BM272" s="239" t="s">
        <v>5910</v>
      </c>
    </row>
    <row r="273" spans="1:51" s="13" customFormat="1" ht="12">
      <c r="A273" s="13"/>
      <c r="B273" s="252"/>
      <c r="C273" s="253"/>
      <c r="D273" s="241" t="s">
        <v>291</v>
      </c>
      <c r="E273" s="254" t="s">
        <v>1</v>
      </c>
      <c r="F273" s="255" t="s">
        <v>5675</v>
      </c>
      <c r="G273" s="253"/>
      <c r="H273" s="256">
        <v>716.65</v>
      </c>
      <c r="I273" s="257"/>
      <c r="J273" s="253"/>
      <c r="K273" s="253"/>
      <c r="L273" s="258"/>
      <c r="M273" s="259"/>
      <c r="N273" s="260"/>
      <c r="O273" s="260"/>
      <c r="P273" s="260"/>
      <c r="Q273" s="260"/>
      <c r="R273" s="260"/>
      <c r="S273" s="260"/>
      <c r="T273" s="26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2" t="s">
        <v>291</v>
      </c>
      <c r="AU273" s="262" t="s">
        <v>86</v>
      </c>
      <c r="AV273" s="13" t="s">
        <v>86</v>
      </c>
      <c r="AW273" s="13" t="s">
        <v>32</v>
      </c>
      <c r="AX273" s="13" t="s">
        <v>84</v>
      </c>
      <c r="AY273" s="262" t="s">
        <v>168</v>
      </c>
    </row>
    <row r="274" spans="1:65" s="2" customFormat="1" ht="24.15" customHeight="1">
      <c r="A274" s="39"/>
      <c r="B274" s="40"/>
      <c r="C274" s="228" t="s">
        <v>783</v>
      </c>
      <c r="D274" s="228" t="s">
        <v>171</v>
      </c>
      <c r="E274" s="229" t="s">
        <v>5911</v>
      </c>
      <c r="F274" s="230" t="s">
        <v>5912</v>
      </c>
      <c r="G274" s="231" t="s">
        <v>203</v>
      </c>
      <c r="H274" s="232">
        <v>3.52</v>
      </c>
      <c r="I274" s="233"/>
      <c r="J274" s="234">
        <f>ROUND(I274*H274,2)</f>
        <v>0</v>
      </c>
      <c r="K274" s="230" t="s">
        <v>175</v>
      </c>
      <c r="L274" s="45"/>
      <c r="M274" s="235" t="s">
        <v>1</v>
      </c>
      <c r="N274" s="236" t="s">
        <v>42</v>
      </c>
      <c r="O274" s="92"/>
      <c r="P274" s="237">
        <f>O274*H274</f>
        <v>0</v>
      </c>
      <c r="Q274" s="237">
        <v>0.08922</v>
      </c>
      <c r="R274" s="237">
        <f>Q274*H274</f>
        <v>0.31405439999999996</v>
      </c>
      <c r="S274" s="237">
        <v>0</v>
      </c>
      <c r="T274" s="238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9" t="s">
        <v>189</v>
      </c>
      <c r="AT274" s="239" t="s">
        <v>171</v>
      </c>
      <c r="AU274" s="239" t="s">
        <v>86</v>
      </c>
      <c r="AY274" s="18" t="s">
        <v>168</v>
      </c>
      <c r="BE274" s="240">
        <f>IF(N274="základní",J274,0)</f>
        <v>0</v>
      </c>
      <c r="BF274" s="240">
        <f>IF(N274="snížená",J274,0)</f>
        <v>0</v>
      </c>
      <c r="BG274" s="240">
        <f>IF(N274="zákl. přenesená",J274,0)</f>
        <v>0</v>
      </c>
      <c r="BH274" s="240">
        <f>IF(N274="sníž. přenesená",J274,0)</f>
        <v>0</v>
      </c>
      <c r="BI274" s="240">
        <f>IF(N274="nulová",J274,0)</f>
        <v>0</v>
      </c>
      <c r="BJ274" s="18" t="s">
        <v>84</v>
      </c>
      <c r="BK274" s="240">
        <f>ROUND(I274*H274,2)</f>
        <v>0</v>
      </c>
      <c r="BL274" s="18" t="s">
        <v>189</v>
      </c>
      <c r="BM274" s="239" t="s">
        <v>5913</v>
      </c>
    </row>
    <row r="275" spans="1:51" s="15" customFormat="1" ht="12">
      <c r="A275" s="15"/>
      <c r="B275" s="274"/>
      <c r="C275" s="275"/>
      <c r="D275" s="241" t="s">
        <v>291</v>
      </c>
      <c r="E275" s="276" t="s">
        <v>1</v>
      </c>
      <c r="F275" s="277" t="s">
        <v>5914</v>
      </c>
      <c r="G275" s="275"/>
      <c r="H275" s="276" t="s">
        <v>1</v>
      </c>
      <c r="I275" s="278"/>
      <c r="J275" s="275"/>
      <c r="K275" s="275"/>
      <c r="L275" s="279"/>
      <c r="M275" s="280"/>
      <c r="N275" s="281"/>
      <c r="O275" s="281"/>
      <c r="P275" s="281"/>
      <c r="Q275" s="281"/>
      <c r="R275" s="281"/>
      <c r="S275" s="281"/>
      <c r="T275" s="282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83" t="s">
        <v>291</v>
      </c>
      <c r="AU275" s="283" t="s">
        <v>86</v>
      </c>
      <c r="AV275" s="15" t="s">
        <v>84</v>
      </c>
      <c r="AW275" s="15" t="s">
        <v>32</v>
      </c>
      <c r="AX275" s="15" t="s">
        <v>77</v>
      </c>
      <c r="AY275" s="283" t="s">
        <v>168</v>
      </c>
    </row>
    <row r="276" spans="1:51" s="13" customFormat="1" ht="12">
      <c r="A276" s="13"/>
      <c r="B276" s="252"/>
      <c r="C276" s="253"/>
      <c r="D276" s="241" t="s">
        <v>291</v>
      </c>
      <c r="E276" s="254" t="s">
        <v>1</v>
      </c>
      <c r="F276" s="255" t="s">
        <v>5686</v>
      </c>
      <c r="G276" s="253"/>
      <c r="H276" s="256">
        <v>3.52</v>
      </c>
      <c r="I276" s="257"/>
      <c r="J276" s="253"/>
      <c r="K276" s="253"/>
      <c r="L276" s="258"/>
      <c r="M276" s="259"/>
      <c r="N276" s="260"/>
      <c r="O276" s="260"/>
      <c r="P276" s="260"/>
      <c r="Q276" s="260"/>
      <c r="R276" s="260"/>
      <c r="S276" s="260"/>
      <c r="T276" s="26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2" t="s">
        <v>291</v>
      </c>
      <c r="AU276" s="262" t="s">
        <v>86</v>
      </c>
      <c r="AV276" s="13" t="s">
        <v>86</v>
      </c>
      <c r="AW276" s="13" t="s">
        <v>32</v>
      </c>
      <c r="AX276" s="13" t="s">
        <v>84</v>
      </c>
      <c r="AY276" s="262" t="s">
        <v>168</v>
      </c>
    </row>
    <row r="277" spans="1:65" s="2" customFormat="1" ht="33" customHeight="1">
      <c r="A277" s="39"/>
      <c r="B277" s="40"/>
      <c r="C277" s="228" t="s">
        <v>791</v>
      </c>
      <c r="D277" s="228" t="s">
        <v>171</v>
      </c>
      <c r="E277" s="229" t="s">
        <v>5915</v>
      </c>
      <c r="F277" s="230" t="s">
        <v>5916</v>
      </c>
      <c r="G277" s="231" t="s">
        <v>203</v>
      </c>
      <c r="H277" s="232">
        <v>263.01</v>
      </c>
      <c r="I277" s="233"/>
      <c r="J277" s="234">
        <f>ROUND(I277*H277,2)</f>
        <v>0</v>
      </c>
      <c r="K277" s="230" t="s">
        <v>175</v>
      </c>
      <c r="L277" s="45"/>
      <c r="M277" s="235" t="s">
        <v>1</v>
      </c>
      <c r="N277" s="236" t="s">
        <v>42</v>
      </c>
      <c r="O277" s="92"/>
      <c r="P277" s="237">
        <f>O277*H277</f>
        <v>0</v>
      </c>
      <c r="Q277" s="237">
        <v>0.11162</v>
      </c>
      <c r="R277" s="237">
        <f>Q277*H277</f>
        <v>29.357176199999998</v>
      </c>
      <c r="S277" s="237">
        <v>0</v>
      </c>
      <c r="T277" s="238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9" t="s">
        <v>189</v>
      </c>
      <c r="AT277" s="239" t="s">
        <v>171</v>
      </c>
      <c r="AU277" s="239" t="s">
        <v>86</v>
      </c>
      <c r="AY277" s="18" t="s">
        <v>168</v>
      </c>
      <c r="BE277" s="240">
        <f>IF(N277="základní",J277,0)</f>
        <v>0</v>
      </c>
      <c r="BF277" s="240">
        <f>IF(N277="snížená",J277,0)</f>
        <v>0</v>
      </c>
      <c r="BG277" s="240">
        <f>IF(N277="zákl. přenesená",J277,0)</f>
        <v>0</v>
      </c>
      <c r="BH277" s="240">
        <f>IF(N277="sníž. přenesená",J277,0)</f>
        <v>0</v>
      </c>
      <c r="BI277" s="240">
        <f>IF(N277="nulová",J277,0)</f>
        <v>0</v>
      </c>
      <c r="BJ277" s="18" t="s">
        <v>84</v>
      </c>
      <c r="BK277" s="240">
        <f>ROUND(I277*H277,2)</f>
        <v>0</v>
      </c>
      <c r="BL277" s="18" t="s">
        <v>189</v>
      </c>
      <c r="BM277" s="239" t="s">
        <v>5917</v>
      </c>
    </row>
    <row r="278" spans="1:51" s="13" customFormat="1" ht="12">
      <c r="A278" s="13"/>
      <c r="B278" s="252"/>
      <c r="C278" s="253"/>
      <c r="D278" s="241" t="s">
        <v>291</v>
      </c>
      <c r="E278" s="254" t="s">
        <v>1</v>
      </c>
      <c r="F278" s="255" t="s">
        <v>5884</v>
      </c>
      <c r="G278" s="253"/>
      <c r="H278" s="256">
        <v>246.95</v>
      </c>
      <c r="I278" s="257"/>
      <c r="J278" s="253"/>
      <c r="K278" s="253"/>
      <c r="L278" s="258"/>
      <c r="M278" s="259"/>
      <c r="N278" s="260"/>
      <c r="O278" s="260"/>
      <c r="P278" s="260"/>
      <c r="Q278" s="260"/>
      <c r="R278" s="260"/>
      <c r="S278" s="260"/>
      <c r="T278" s="26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2" t="s">
        <v>291</v>
      </c>
      <c r="AU278" s="262" t="s">
        <v>86</v>
      </c>
      <c r="AV278" s="13" t="s">
        <v>86</v>
      </c>
      <c r="AW278" s="13" t="s">
        <v>32</v>
      </c>
      <c r="AX278" s="13" t="s">
        <v>77</v>
      </c>
      <c r="AY278" s="262" t="s">
        <v>168</v>
      </c>
    </row>
    <row r="279" spans="1:51" s="13" customFormat="1" ht="12">
      <c r="A279" s="13"/>
      <c r="B279" s="252"/>
      <c r="C279" s="253"/>
      <c r="D279" s="241" t="s">
        <v>291</v>
      </c>
      <c r="E279" s="254" t="s">
        <v>1</v>
      </c>
      <c r="F279" s="255" t="s">
        <v>5683</v>
      </c>
      <c r="G279" s="253"/>
      <c r="H279" s="256">
        <v>16.06</v>
      </c>
      <c r="I279" s="257"/>
      <c r="J279" s="253"/>
      <c r="K279" s="253"/>
      <c r="L279" s="258"/>
      <c r="M279" s="259"/>
      <c r="N279" s="260"/>
      <c r="O279" s="260"/>
      <c r="P279" s="260"/>
      <c r="Q279" s="260"/>
      <c r="R279" s="260"/>
      <c r="S279" s="260"/>
      <c r="T279" s="261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2" t="s">
        <v>291</v>
      </c>
      <c r="AU279" s="262" t="s">
        <v>86</v>
      </c>
      <c r="AV279" s="13" t="s">
        <v>86</v>
      </c>
      <c r="AW279" s="13" t="s">
        <v>32</v>
      </c>
      <c r="AX279" s="13" t="s">
        <v>77</v>
      </c>
      <c r="AY279" s="262" t="s">
        <v>168</v>
      </c>
    </row>
    <row r="280" spans="1:51" s="14" customFormat="1" ht="12">
      <c r="A280" s="14"/>
      <c r="B280" s="263"/>
      <c r="C280" s="264"/>
      <c r="D280" s="241" t="s">
        <v>291</v>
      </c>
      <c r="E280" s="265" t="s">
        <v>1</v>
      </c>
      <c r="F280" s="266" t="s">
        <v>295</v>
      </c>
      <c r="G280" s="264"/>
      <c r="H280" s="267">
        <v>263.01</v>
      </c>
      <c r="I280" s="268"/>
      <c r="J280" s="264"/>
      <c r="K280" s="264"/>
      <c r="L280" s="269"/>
      <c r="M280" s="270"/>
      <c r="N280" s="271"/>
      <c r="O280" s="271"/>
      <c r="P280" s="271"/>
      <c r="Q280" s="271"/>
      <c r="R280" s="271"/>
      <c r="S280" s="271"/>
      <c r="T280" s="272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3" t="s">
        <v>291</v>
      </c>
      <c r="AU280" s="273" t="s">
        <v>86</v>
      </c>
      <c r="AV280" s="14" t="s">
        <v>189</v>
      </c>
      <c r="AW280" s="14" t="s">
        <v>32</v>
      </c>
      <c r="AX280" s="14" t="s">
        <v>84</v>
      </c>
      <c r="AY280" s="273" t="s">
        <v>168</v>
      </c>
    </row>
    <row r="281" spans="1:65" s="2" customFormat="1" ht="24.15" customHeight="1">
      <c r="A281" s="39"/>
      <c r="B281" s="40"/>
      <c r="C281" s="298" t="s">
        <v>795</v>
      </c>
      <c r="D281" s="298" t="s">
        <v>1306</v>
      </c>
      <c r="E281" s="299" t="s">
        <v>5918</v>
      </c>
      <c r="F281" s="300" t="s">
        <v>5919</v>
      </c>
      <c r="G281" s="301" t="s">
        <v>203</v>
      </c>
      <c r="H281" s="302">
        <v>234.927</v>
      </c>
      <c r="I281" s="303"/>
      <c r="J281" s="304">
        <f>ROUND(I281*H281,2)</f>
        <v>0</v>
      </c>
      <c r="K281" s="300" t="s">
        <v>1</v>
      </c>
      <c r="L281" s="305"/>
      <c r="M281" s="306" t="s">
        <v>1</v>
      </c>
      <c r="N281" s="307" t="s">
        <v>42</v>
      </c>
      <c r="O281" s="92"/>
      <c r="P281" s="237">
        <f>O281*H281</f>
        <v>0</v>
      </c>
      <c r="Q281" s="237">
        <v>0.176</v>
      </c>
      <c r="R281" s="237">
        <f>Q281*H281</f>
        <v>41.347151999999994</v>
      </c>
      <c r="S281" s="237">
        <v>0</v>
      </c>
      <c r="T281" s="238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9" t="s">
        <v>326</v>
      </c>
      <c r="AT281" s="239" t="s">
        <v>1306</v>
      </c>
      <c r="AU281" s="239" t="s">
        <v>86</v>
      </c>
      <c r="AY281" s="18" t="s">
        <v>168</v>
      </c>
      <c r="BE281" s="240">
        <f>IF(N281="základní",J281,0)</f>
        <v>0</v>
      </c>
      <c r="BF281" s="240">
        <f>IF(N281="snížená",J281,0)</f>
        <v>0</v>
      </c>
      <c r="BG281" s="240">
        <f>IF(N281="zákl. přenesená",J281,0)</f>
        <v>0</v>
      </c>
      <c r="BH281" s="240">
        <f>IF(N281="sníž. přenesená",J281,0)</f>
        <v>0</v>
      </c>
      <c r="BI281" s="240">
        <f>IF(N281="nulová",J281,0)</f>
        <v>0</v>
      </c>
      <c r="BJ281" s="18" t="s">
        <v>84</v>
      </c>
      <c r="BK281" s="240">
        <f>ROUND(I281*H281,2)</f>
        <v>0</v>
      </c>
      <c r="BL281" s="18" t="s">
        <v>189</v>
      </c>
      <c r="BM281" s="239" t="s">
        <v>5920</v>
      </c>
    </row>
    <row r="282" spans="1:51" s="13" customFormat="1" ht="12">
      <c r="A282" s="13"/>
      <c r="B282" s="252"/>
      <c r="C282" s="253"/>
      <c r="D282" s="241" t="s">
        <v>291</v>
      </c>
      <c r="E282" s="254" t="s">
        <v>1</v>
      </c>
      <c r="F282" s="255" t="s">
        <v>5921</v>
      </c>
      <c r="G282" s="253"/>
      <c r="H282" s="256">
        <v>234.927</v>
      </c>
      <c r="I282" s="257"/>
      <c r="J282" s="253"/>
      <c r="K282" s="253"/>
      <c r="L282" s="258"/>
      <c r="M282" s="259"/>
      <c r="N282" s="260"/>
      <c r="O282" s="260"/>
      <c r="P282" s="260"/>
      <c r="Q282" s="260"/>
      <c r="R282" s="260"/>
      <c r="S282" s="260"/>
      <c r="T282" s="26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2" t="s">
        <v>291</v>
      </c>
      <c r="AU282" s="262" t="s">
        <v>86</v>
      </c>
      <c r="AV282" s="13" t="s">
        <v>86</v>
      </c>
      <c r="AW282" s="13" t="s">
        <v>32</v>
      </c>
      <c r="AX282" s="13" t="s">
        <v>84</v>
      </c>
      <c r="AY282" s="262" t="s">
        <v>168</v>
      </c>
    </row>
    <row r="283" spans="1:65" s="2" customFormat="1" ht="24.15" customHeight="1">
      <c r="A283" s="39"/>
      <c r="B283" s="40"/>
      <c r="C283" s="298" t="s">
        <v>802</v>
      </c>
      <c r="D283" s="298" t="s">
        <v>1306</v>
      </c>
      <c r="E283" s="299" t="s">
        <v>5922</v>
      </c>
      <c r="F283" s="300" t="s">
        <v>5923</v>
      </c>
      <c r="G283" s="301" t="s">
        <v>203</v>
      </c>
      <c r="H283" s="302">
        <v>24.371</v>
      </c>
      <c r="I283" s="303"/>
      <c r="J283" s="304">
        <f>ROUND(I283*H283,2)</f>
        <v>0</v>
      </c>
      <c r="K283" s="300" t="s">
        <v>1</v>
      </c>
      <c r="L283" s="305"/>
      <c r="M283" s="306" t="s">
        <v>1</v>
      </c>
      <c r="N283" s="307" t="s">
        <v>42</v>
      </c>
      <c r="O283" s="92"/>
      <c r="P283" s="237">
        <f>O283*H283</f>
        <v>0</v>
      </c>
      <c r="Q283" s="237">
        <v>0.176</v>
      </c>
      <c r="R283" s="237">
        <f>Q283*H283</f>
        <v>4.289295999999999</v>
      </c>
      <c r="S283" s="237">
        <v>0</v>
      </c>
      <c r="T283" s="238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9" t="s">
        <v>326</v>
      </c>
      <c r="AT283" s="239" t="s">
        <v>1306</v>
      </c>
      <c r="AU283" s="239" t="s">
        <v>86</v>
      </c>
      <c r="AY283" s="18" t="s">
        <v>168</v>
      </c>
      <c r="BE283" s="240">
        <f>IF(N283="základní",J283,0)</f>
        <v>0</v>
      </c>
      <c r="BF283" s="240">
        <f>IF(N283="snížená",J283,0)</f>
        <v>0</v>
      </c>
      <c r="BG283" s="240">
        <f>IF(N283="zákl. přenesená",J283,0)</f>
        <v>0</v>
      </c>
      <c r="BH283" s="240">
        <f>IF(N283="sníž. přenesená",J283,0)</f>
        <v>0</v>
      </c>
      <c r="BI283" s="240">
        <f>IF(N283="nulová",J283,0)</f>
        <v>0</v>
      </c>
      <c r="BJ283" s="18" t="s">
        <v>84</v>
      </c>
      <c r="BK283" s="240">
        <f>ROUND(I283*H283,2)</f>
        <v>0</v>
      </c>
      <c r="BL283" s="18" t="s">
        <v>189</v>
      </c>
      <c r="BM283" s="239" t="s">
        <v>5924</v>
      </c>
    </row>
    <row r="284" spans="1:51" s="13" customFormat="1" ht="12">
      <c r="A284" s="13"/>
      <c r="B284" s="252"/>
      <c r="C284" s="253"/>
      <c r="D284" s="241" t="s">
        <v>291</v>
      </c>
      <c r="E284" s="254" t="s">
        <v>1</v>
      </c>
      <c r="F284" s="255" t="s">
        <v>5925</v>
      </c>
      <c r="G284" s="253"/>
      <c r="H284" s="256">
        <v>24.371</v>
      </c>
      <c r="I284" s="257"/>
      <c r="J284" s="253"/>
      <c r="K284" s="253"/>
      <c r="L284" s="258"/>
      <c r="M284" s="259"/>
      <c r="N284" s="260"/>
      <c r="O284" s="260"/>
      <c r="P284" s="260"/>
      <c r="Q284" s="260"/>
      <c r="R284" s="260"/>
      <c r="S284" s="260"/>
      <c r="T284" s="26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2" t="s">
        <v>291</v>
      </c>
      <c r="AU284" s="262" t="s">
        <v>86</v>
      </c>
      <c r="AV284" s="13" t="s">
        <v>86</v>
      </c>
      <c r="AW284" s="13" t="s">
        <v>32</v>
      </c>
      <c r="AX284" s="13" t="s">
        <v>84</v>
      </c>
      <c r="AY284" s="262" t="s">
        <v>168</v>
      </c>
    </row>
    <row r="285" spans="1:65" s="2" customFormat="1" ht="21.75" customHeight="1">
      <c r="A285" s="39"/>
      <c r="B285" s="40"/>
      <c r="C285" s="298" t="s">
        <v>808</v>
      </c>
      <c r="D285" s="298" t="s">
        <v>1306</v>
      </c>
      <c r="E285" s="299" t="s">
        <v>5926</v>
      </c>
      <c r="F285" s="300" t="s">
        <v>5927</v>
      </c>
      <c r="G285" s="301" t="s">
        <v>1933</v>
      </c>
      <c r="H285" s="302">
        <v>263</v>
      </c>
      <c r="I285" s="303"/>
      <c r="J285" s="304">
        <f>ROUND(I285*H285,2)</f>
        <v>0</v>
      </c>
      <c r="K285" s="300" t="s">
        <v>1</v>
      </c>
      <c r="L285" s="305"/>
      <c r="M285" s="306" t="s">
        <v>1</v>
      </c>
      <c r="N285" s="307" t="s">
        <v>42</v>
      </c>
      <c r="O285" s="92"/>
      <c r="P285" s="237">
        <f>O285*H285</f>
        <v>0</v>
      </c>
      <c r="Q285" s="237">
        <v>0.0224</v>
      </c>
      <c r="R285" s="237">
        <f>Q285*H285</f>
        <v>5.8911999999999995</v>
      </c>
      <c r="S285" s="237">
        <v>0</v>
      </c>
      <c r="T285" s="238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9" t="s">
        <v>326</v>
      </c>
      <c r="AT285" s="239" t="s">
        <v>1306</v>
      </c>
      <c r="AU285" s="239" t="s">
        <v>86</v>
      </c>
      <c r="AY285" s="18" t="s">
        <v>168</v>
      </c>
      <c r="BE285" s="240">
        <f>IF(N285="základní",J285,0)</f>
        <v>0</v>
      </c>
      <c r="BF285" s="240">
        <f>IF(N285="snížená",J285,0)</f>
        <v>0</v>
      </c>
      <c r="BG285" s="240">
        <f>IF(N285="zákl. přenesená",J285,0)</f>
        <v>0</v>
      </c>
      <c r="BH285" s="240">
        <f>IF(N285="sníž. přenesená",J285,0)</f>
        <v>0</v>
      </c>
      <c r="BI285" s="240">
        <f>IF(N285="nulová",J285,0)</f>
        <v>0</v>
      </c>
      <c r="BJ285" s="18" t="s">
        <v>84</v>
      </c>
      <c r="BK285" s="240">
        <f>ROUND(I285*H285,2)</f>
        <v>0</v>
      </c>
      <c r="BL285" s="18" t="s">
        <v>189</v>
      </c>
      <c r="BM285" s="239" t="s">
        <v>5928</v>
      </c>
    </row>
    <row r="286" spans="1:51" s="13" customFormat="1" ht="12">
      <c r="A286" s="13"/>
      <c r="B286" s="252"/>
      <c r="C286" s="253"/>
      <c r="D286" s="241" t="s">
        <v>291</v>
      </c>
      <c r="E286" s="254" t="s">
        <v>1</v>
      </c>
      <c r="F286" s="255" t="s">
        <v>5929</v>
      </c>
      <c r="G286" s="253"/>
      <c r="H286" s="256">
        <v>262.416</v>
      </c>
      <c r="I286" s="257"/>
      <c r="J286" s="253"/>
      <c r="K286" s="253"/>
      <c r="L286" s="258"/>
      <c r="M286" s="259"/>
      <c r="N286" s="260"/>
      <c r="O286" s="260"/>
      <c r="P286" s="260"/>
      <c r="Q286" s="260"/>
      <c r="R286" s="260"/>
      <c r="S286" s="260"/>
      <c r="T286" s="26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2" t="s">
        <v>291</v>
      </c>
      <c r="AU286" s="262" t="s">
        <v>86</v>
      </c>
      <c r="AV286" s="13" t="s">
        <v>86</v>
      </c>
      <c r="AW286" s="13" t="s">
        <v>32</v>
      </c>
      <c r="AX286" s="13" t="s">
        <v>77</v>
      </c>
      <c r="AY286" s="262" t="s">
        <v>168</v>
      </c>
    </row>
    <row r="287" spans="1:51" s="13" customFormat="1" ht="12">
      <c r="A287" s="13"/>
      <c r="B287" s="252"/>
      <c r="C287" s="253"/>
      <c r="D287" s="241" t="s">
        <v>291</v>
      </c>
      <c r="E287" s="254" t="s">
        <v>1</v>
      </c>
      <c r="F287" s="255" t="s">
        <v>5930</v>
      </c>
      <c r="G287" s="253"/>
      <c r="H287" s="256">
        <v>0.584</v>
      </c>
      <c r="I287" s="257"/>
      <c r="J287" s="253"/>
      <c r="K287" s="253"/>
      <c r="L287" s="258"/>
      <c r="M287" s="259"/>
      <c r="N287" s="260"/>
      <c r="O287" s="260"/>
      <c r="P287" s="260"/>
      <c r="Q287" s="260"/>
      <c r="R287" s="260"/>
      <c r="S287" s="260"/>
      <c r="T287" s="26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2" t="s">
        <v>291</v>
      </c>
      <c r="AU287" s="262" t="s">
        <v>86</v>
      </c>
      <c r="AV287" s="13" t="s">
        <v>86</v>
      </c>
      <c r="AW287" s="13" t="s">
        <v>32</v>
      </c>
      <c r="AX287" s="13" t="s">
        <v>77</v>
      </c>
      <c r="AY287" s="262" t="s">
        <v>168</v>
      </c>
    </row>
    <row r="288" spans="1:51" s="14" customFormat="1" ht="12">
      <c r="A288" s="14"/>
      <c r="B288" s="263"/>
      <c r="C288" s="264"/>
      <c r="D288" s="241" t="s">
        <v>291</v>
      </c>
      <c r="E288" s="265" t="s">
        <v>1</v>
      </c>
      <c r="F288" s="266" t="s">
        <v>295</v>
      </c>
      <c r="G288" s="264"/>
      <c r="H288" s="267">
        <v>263</v>
      </c>
      <c r="I288" s="268"/>
      <c r="J288" s="264"/>
      <c r="K288" s="264"/>
      <c r="L288" s="269"/>
      <c r="M288" s="270"/>
      <c r="N288" s="271"/>
      <c r="O288" s="271"/>
      <c r="P288" s="271"/>
      <c r="Q288" s="271"/>
      <c r="R288" s="271"/>
      <c r="S288" s="271"/>
      <c r="T288" s="27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73" t="s">
        <v>291</v>
      </c>
      <c r="AU288" s="273" t="s">
        <v>86</v>
      </c>
      <c r="AV288" s="14" t="s">
        <v>189</v>
      </c>
      <c r="AW288" s="14" t="s">
        <v>32</v>
      </c>
      <c r="AX288" s="14" t="s">
        <v>84</v>
      </c>
      <c r="AY288" s="273" t="s">
        <v>168</v>
      </c>
    </row>
    <row r="289" spans="1:65" s="2" customFormat="1" ht="33" customHeight="1">
      <c r="A289" s="39"/>
      <c r="B289" s="40"/>
      <c r="C289" s="228" t="s">
        <v>814</v>
      </c>
      <c r="D289" s="228" t="s">
        <v>171</v>
      </c>
      <c r="E289" s="229" t="s">
        <v>5931</v>
      </c>
      <c r="F289" s="230" t="s">
        <v>5932</v>
      </c>
      <c r="G289" s="231" t="s">
        <v>203</v>
      </c>
      <c r="H289" s="232">
        <v>104.5</v>
      </c>
      <c r="I289" s="233"/>
      <c r="J289" s="234">
        <f>ROUND(I289*H289,2)</f>
        <v>0</v>
      </c>
      <c r="K289" s="230" t="s">
        <v>175</v>
      </c>
      <c r="L289" s="45"/>
      <c r="M289" s="235" t="s">
        <v>1</v>
      </c>
      <c r="N289" s="236" t="s">
        <v>42</v>
      </c>
      <c r="O289" s="92"/>
      <c r="P289" s="237">
        <f>O289*H289</f>
        <v>0</v>
      </c>
      <c r="Q289" s="237">
        <v>0.101</v>
      </c>
      <c r="R289" s="237">
        <f>Q289*H289</f>
        <v>10.5545</v>
      </c>
      <c r="S289" s="237">
        <v>0</v>
      </c>
      <c r="T289" s="238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9" t="s">
        <v>189</v>
      </c>
      <c r="AT289" s="239" t="s">
        <v>171</v>
      </c>
      <c r="AU289" s="239" t="s">
        <v>86</v>
      </c>
      <c r="AY289" s="18" t="s">
        <v>168</v>
      </c>
      <c r="BE289" s="240">
        <f>IF(N289="základní",J289,0)</f>
        <v>0</v>
      </c>
      <c r="BF289" s="240">
        <f>IF(N289="snížená",J289,0)</f>
        <v>0</v>
      </c>
      <c r="BG289" s="240">
        <f>IF(N289="zákl. přenesená",J289,0)</f>
        <v>0</v>
      </c>
      <c r="BH289" s="240">
        <f>IF(N289="sníž. přenesená",J289,0)</f>
        <v>0</v>
      </c>
      <c r="BI289" s="240">
        <f>IF(N289="nulová",J289,0)</f>
        <v>0</v>
      </c>
      <c r="BJ289" s="18" t="s">
        <v>84</v>
      </c>
      <c r="BK289" s="240">
        <f>ROUND(I289*H289,2)</f>
        <v>0</v>
      </c>
      <c r="BL289" s="18" t="s">
        <v>189</v>
      </c>
      <c r="BM289" s="239" t="s">
        <v>5933</v>
      </c>
    </row>
    <row r="290" spans="1:51" s="13" customFormat="1" ht="12">
      <c r="A290" s="13"/>
      <c r="B290" s="252"/>
      <c r="C290" s="253"/>
      <c r="D290" s="241" t="s">
        <v>291</v>
      </c>
      <c r="E290" s="254" t="s">
        <v>1</v>
      </c>
      <c r="F290" s="255" t="s">
        <v>3657</v>
      </c>
      <c r="G290" s="253"/>
      <c r="H290" s="256">
        <v>104.5</v>
      </c>
      <c r="I290" s="257"/>
      <c r="J290" s="253"/>
      <c r="K290" s="253"/>
      <c r="L290" s="258"/>
      <c r="M290" s="259"/>
      <c r="N290" s="260"/>
      <c r="O290" s="260"/>
      <c r="P290" s="260"/>
      <c r="Q290" s="260"/>
      <c r="R290" s="260"/>
      <c r="S290" s="260"/>
      <c r="T290" s="26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2" t="s">
        <v>291</v>
      </c>
      <c r="AU290" s="262" t="s">
        <v>86</v>
      </c>
      <c r="AV290" s="13" t="s">
        <v>86</v>
      </c>
      <c r="AW290" s="13" t="s">
        <v>32</v>
      </c>
      <c r="AX290" s="13" t="s">
        <v>84</v>
      </c>
      <c r="AY290" s="262" t="s">
        <v>168</v>
      </c>
    </row>
    <row r="291" spans="1:65" s="2" customFormat="1" ht="21.75" customHeight="1">
      <c r="A291" s="39"/>
      <c r="B291" s="40"/>
      <c r="C291" s="298" t="s">
        <v>820</v>
      </c>
      <c r="D291" s="298" t="s">
        <v>1306</v>
      </c>
      <c r="E291" s="299" t="s">
        <v>5934</v>
      </c>
      <c r="F291" s="300" t="s">
        <v>5935</v>
      </c>
      <c r="G291" s="301" t="s">
        <v>203</v>
      </c>
      <c r="H291" s="302">
        <v>109.725</v>
      </c>
      <c r="I291" s="303"/>
      <c r="J291" s="304">
        <f>ROUND(I291*H291,2)</f>
        <v>0</v>
      </c>
      <c r="K291" s="300" t="s">
        <v>1</v>
      </c>
      <c r="L291" s="305"/>
      <c r="M291" s="306" t="s">
        <v>1</v>
      </c>
      <c r="N291" s="307" t="s">
        <v>42</v>
      </c>
      <c r="O291" s="92"/>
      <c r="P291" s="237">
        <f>O291*H291</f>
        <v>0</v>
      </c>
      <c r="Q291" s="237">
        <v>0.115</v>
      </c>
      <c r="R291" s="237">
        <f>Q291*H291</f>
        <v>12.618375</v>
      </c>
      <c r="S291" s="237">
        <v>0</v>
      </c>
      <c r="T291" s="238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9" t="s">
        <v>326</v>
      </c>
      <c r="AT291" s="239" t="s">
        <v>1306</v>
      </c>
      <c r="AU291" s="239" t="s">
        <v>86</v>
      </c>
      <c r="AY291" s="18" t="s">
        <v>168</v>
      </c>
      <c r="BE291" s="240">
        <f>IF(N291="základní",J291,0)</f>
        <v>0</v>
      </c>
      <c r="BF291" s="240">
        <f>IF(N291="snížená",J291,0)</f>
        <v>0</v>
      </c>
      <c r="BG291" s="240">
        <f>IF(N291="zákl. přenesená",J291,0)</f>
        <v>0</v>
      </c>
      <c r="BH291" s="240">
        <f>IF(N291="sníž. přenesená",J291,0)</f>
        <v>0</v>
      </c>
      <c r="BI291" s="240">
        <f>IF(N291="nulová",J291,0)</f>
        <v>0</v>
      </c>
      <c r="BJ291" s="18" t="s">
        <v>84</v>
      </c>
      <c r="BK291" s="240">
        <f>ROUND(I291*H291,2)</f>
        <v>0</v>
      </c>
      <c r="BL291" s="18" t="s">
        <v>189</v>
      </c>
      <c r="BM291" s="239" t="s">
        <v>5936</v>
      </c>
    </row>
    <row r="292" spans="1:51" s="13" customFormat="1" ht="12">
      <c r="A292" s="13"/>
      <c r="B292" s="252"/>
      <c r="C292" s="253"/>
      <c r="D292" s="241" t="s">
        <v>291</v>
      </c>
      <c r="E292" s="254" t="s">
        <v>1</v>
      </c>
      <c r="F292" s="255" t="s">
        <v>5937</v>
      </c>
      <c r="G292" s="253"/>
      <c r="H292" s="256">
        <v>109.725</v>
      </c>
      <c r="I292" s="257"/>
      <c r="J292" s="253"/>
      <c r="K292" s="253"/>
      <c r="L292" s="258"/>
      <c r="M292" s="259"/>
      <c r="N292" s="260"/>
      <c r="O292" s="260"/>
      <c r="P292" s="260"/>
      <c r="Q292" s="260"/>
      <c r="R292" s="260"/>
      <c r="S292" s="260"/>
      <c r="T292" s="26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2" t="s">
        <v>291</v>
      </c>
      <c r="AU292" s="262" t="s">
        <v>86</v>
      </c>
      <c r="AV292" s="13" t="s">
        <v>86</v>
      </c>
      <c r="AW292" s="13" t="s">
        <v>32</v>
      </c>
      <c r="AX292" s="13" t="s">
        <v>84</v>
      </c>
      <c r="AY292" s="262" t="s">
        <v>168</v>
      </c>
    </row>
    <row r="293" spans="1:63" s="12" customFormat="1" ht="22.8" customHeight="1">
      <c r="A293" s="12"/>
      <c r="B293" s="212"/>
      <c r="C293" s="213"/>
      <c r="D293" s="214" t="s">
        <v>76</v>
      </c>
      <c r="E293" s="226" t="s">
        <v>314</v>
      </c>
      <c r="F293" s="226" t="s">
        <v>1566</v>
      </c>
      <c r="G293" s="213"/>
      <c r="H293" s="213"/>
      <c r="I293" s="216"/>
      <c r="J293" s="227">
        <f>BK293</f>
        <v>0</v>
      </c>
      <c r="K293" s="213"/>
      <c r="L293" s="218"/>
      <c r="M293" s="219"/>
      <c r="N293" s="220"/>
      <c r="O293" s="220"/>
      <c r="P293" s="221">
        <f>SUM(P294:P298)</f>
        <v>0</v>
      </c>
      <c r="Q293" s="220"/>
      <c r="R293" s="221">
        <f>SUM(R294:R298)</f>
        <v>0.159544</v>
      </c>
      <c r="S293" s="220"/>
      <c r="T293" s="222">
        <f>SUM(T294:T298)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23" t="s">
        <v>84</v>
      </c>
      <c r="AT293" s="224" t="s">
        <v>76</v>
      </c>
      <c r="AU293" s="224" t="s">
        <v>84</v>
      </c>
      <c r="AY293" s="223" t="s">
        <v>168</v>
      </c>
      <c r="BK293" s="225">
        <f>SUM(BK294:BK298)</f>
        <v>0</v>
      </c>
    </row>
    <row r="294" spans="1:65" s="2" customFormat="1" ht="24.15" customHeight="1">
      <c r="A294" s="39"/>
      <c r="B294" s="40"/>
      <c r="C294" s="228" t="s">
        <v>828</v>
      </c>
      <c r="D294" s="228" t="s">
        <v>171</v>
      </c>
      <c r="E294" s="229" t="s">
        <v>5938</v>
      </c>
      <c r="F294" s="230" t="s">
        <v>5939</v>
      </c>
      <c r="G294" s="231" t="s">
        <v>203</v>
      </c>
      <c r="H294" s="232">
        <v>113.96</v>
      </c>
      <c r="I294" s="233"/>
      <c r="J294" s="234">
        <f>ROUND(I294*H294,2)</f>
        <v>0</v>
      </c>
      <c r="K294" s="230" t="s">
        <v>175</v>
      </c>
      <c r="L294" s="45"/>
      <c r="M294" s="235" t="s">
        <v>1</v>
      </c>
      <c r="N294" s="236" t="s">
        <v>42</v>
      </c>
      <c r="O294" s="92"/>
      <c r="P294" s="237">
        <f>O294*H294</f>
        <v>0</v>
      </c>
      <c r="Q294" s="237">
        <v>0.0014</v>
      </c>
      <c r="R294" s="237">
        <f>Q294*H294</f>
        <v>0.159544</v>
      </c>
      <c r="S294" s="237">
        <v>0</v>
      </c>
      <c r="T294" s="238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9" t="s">
        <v>189</v>
      </c>
      <c r="AT294" s="239" t="s">
        <v>171</v>
      </c>
      <c r="AU294" s="239" t="s">
        <v>86</v>
      </c>
      <c r="AY294" s="18" t="s">
        <v>168</v>
      </c>
      <c r="BE294" s="240">
        <f>IF(N294="základní",J294,0)</f>
        <v>0</v>
      </c>
      <c r="BF294" s="240">
        <f>IF(N294="snížená",J294,0)</f>
        <v>0</v>
      </c>
      <c r="BG294" s="240">
        <f>IF(N294="zákl. přenesená",J294,0)</f>
        <v>0</v>
      </c>
      <c r="BH294" s="240">
        <f>IF(N294="sníž. přenesená",J294,0)</f>
        <v>0</v>
      </c>
      <c r="BI294" s="240">
        <f>IF(N294="nulová",J294,0)</f>
        <v>0</v>
      </c>
      <c r="BJ294" s="18" t="s">
        <v>84</v>
      </c>
      <c r="BK294" s="240">
        <f>ROUND(I294*H294,2)</f>
        <v>0</v>
      </c>
      <c r="BL294" s="18" t="s">
        <v>189</v>
      </c>
      <c r="BM294" s="239" t="s">
        <v>5940</v>
      </c>
    </row>
    <row r="295" spans="1:51" s="15" customFormat="1" ht="12">
      <c r="A295" s="15"/>
      <c r="B295" s="274"/>
      <c r="C295" s="275"/>
      <c r="D295" s="241" t="s">
        <v>291</v>
      </c>
      <c r="E295" s="276" t="s">
        <v>1</v>
      </c>
      <c r="F295" s="277" t="s">
        <v>5802</v>
      </c>
      <c r="G295" s="275"/>
      <c r="H295" s="276" t="s">
        <v>1</v>
      </c>
      <c r="I295" s="278"/>
      <c r="J295" s="275"/>
      <c r="K295" s="275"/>
      <c r="L295" s="279"/>
      <c r="M295" s="280"/>
      <c r="N295" s="281"/>
      <c r="O295" s="281"/>
      <c r="P295" s="281"/>
      <c r="Q295" s="281"/>
      <c r="R295" s="281"/>
      <c r="S295" s="281"/>
      <c r="T295" s="282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83" t="s">
        <v>291</v>
      </c>
      <c r="AU295" s="283" t="s">
        <v>86</v>
      </c>
      <c r="AV295" s="15" t="s">
        <v>84</v>
      </c>
      <c r="AW295" s="15" t="s">
        <v>32</v>
      </c>
      <c r="AX295" s="15" t="s">
        <v>77</v>
      </c>
      <c r="AY295" s="283" t="s">
        <v>168</v>
      </c>
    </row>
    <row r="296" spans="1:51" s="13" customFormat="1" ht="12">
      <c r="A296" s="13"/>
      <c r="B296" s="252"/>
      <c r="C296" s="253"/>
      <c r="D296" s="241" t="s">
        <v>291</v>
      </c>
      <c r="E296" s="254" t="s">
        <v>1</v>
      </c>
      <c r="F296" s="255" t="s">
        <v>5941</v>
      </c>
      <c r="G296" s="253"/>
      <c r="H296" s="256">
        <v>113.96</v>
      </c>
      <c r="I296" s="257"/>
      <c r="J296" s="253"/>
      <c r="K296" s="253"/>
      <c r="L296" s="258"/>
      <c r="M296" s="259"/>
      <c r="N296" s="260"/>
      <c r="O296" s="260"/>
      <c r="P296" s="260"/>
      <c r="Q296" s="260"/>
      <c r="R296" s="260"/>
      <c r="S296" s="260"/>
      <c r="T296" s="26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2" t="s">
        <v>291</v>
      </c>
      <c r="AU296" s="262" t="s">
        <v>86</v>
      </c>
      <c r="AV296" s="13" t="s">
        <v>86</v>
      </c>
      <c r="AW296" s="13" t="s">
        <v>32</v>
      </c>
      <c r="AX296" s="13" t="s">
        <v>84</v>
      </c>
      <c r="AY296" s="262" t="s">
        <v>168</v>
      </c>
    </row>
    <row r="297" spans="1:65" s="2" customFormat="1" ht="16.5" customHeight="1">
      <c r="A297" s="39"/>
      <c r="B297" s="40"/>
      <c r="C297" s="228" t="s">
        <v>833</v>
      </c>
      <c r="D297" s="228" t="s">
        <v>171</v>
      </c>
      <c r="E297" s="229" t="s">
        <v>1763</v>
      </c>
      <c r="F297" s="230" t="s">
        <v>1764</v>
      </c>
      <c r="G297" s="231" t="s">
        <v>203</v>
      </c>
      <c r="H297" s="232">
        <v>10.8</v>
      </c>
      <c r="I297" s="233"/>
      <c r="J297" s="234">
        <f>ROUND(I297*H297,2)</f>
        <v>0</v>
      </c>
      <c r="K297" s="230" t="s">
        <v>175</v>
      </c>
      <c r="L297" s="45"/>
      <c r="M297" s="235" t="s">
        <v>1</v>
      </c>
      <c r="N297" s="236" t="s">
        <v>42</v>
      </c>
      <c r="O297" s="92"/>
      <c r="P297" s="237">
        <f>O297*H297</f>
        <v>0</v>
      </c>
      <c r="Q297" s="237">
        <v>0</v>
      </c>
      <c r="R297" s="237">
        <f>Q297*H297</f>
        <v>0</v>
      </c>
      <c r="S297" s="237">
        <v>0</v>
      </c>
      <c r="T297" s="238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9" t="s">
        <v>189</v>
      </c>
      <c r="AT297" s="239" t="s">
        <v>171</v>
      </c>
      <c r="AU297" s="239" t="s">
        <v>86</v>
      </c>
      <c r="AY297" s="18" t="s">
        <v>168</v>
      </c>
      <c r="BE297" s="240">
        <f>IF(N297="základní",J297,0)</f>
        <v>0</v>
      </c>
      <c r="BF297" s="240">
        <f>IF(N297="snížená",J297,0)</f>
        <v>0</v>
      </c>
      <c r="BG297" s="240">
        <f>IF(N297="zákl. přenesená",J297,0)</f>
        <v>0</v>
      </c>
      <c r="BH297" s="240">
        <f>IF(N297="sníž. přenesená",J297,0)</f>
        <v>0</v>
      </c>
      <c r="BI297" s="240">
        <f>IF(N297="nulová",J297,0)</f>
        <v>0</v>
      </c>
      <c r="BJ297" s="18" t="s">
        <v>84</v>
      </c>
      <c r="BK297" s="240">
        <f>ROUND(I297*H297,2)</f>
        <v>0</v>
      </c>
      <c r="BL297" s="18" t="s">
        <v>189</v>
      </c>
      <c r="BM297" s="239" t="s">
        <v>5942</v>
      </c>
    </row>
    <row r="298" spans="1:51" s="13" customFormat="1" ht="12">
      <c r="A298" s="13"/>
      <c r="B298" s="252"/>
      <c r="C298" s="253"/>
      <c r="D298" s="241" t="s">
        <v>291</v>
      </c>
      <c r="E298" s="254" t="s">
        <v>1</v>
      </c>
      <c r="F298" s="255" t="s">
        <v>5943</v>
      </c>
      <c r="G298" s="253"/>
      <c r="H298" s="256">
        <v>10.8</v>
      </c>
      <c r="I298" s="257"/>
      <c r="J298" s="253"/>
      <c r="K298" s="253"/>
      <c r="L298" s="258"/>
      <c r="M298" s="259"/>
      <c r="N298" s="260"/>
      <c r="O298" s="260"/>
      <c r="P298" s="260"/>
      <c r="Q298" s="260"/>
      <c r="R298" s="260"/>
      <c r="S298" s="260"/>
      <c r="T298" s="26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2" t="s">
        <v>291</v>
      </c>
      <c r="AU298" s="262" t="s">
        <v>86</v>
      </c>
      <c r="AV298" s="13" t="s">
        <v>86</v>
      </c>
      <c r="AW298" s="13" t="s">
        <v>32</v>
      </c>
      <c r="AX298" s="13" t="s">
        <v>84</v>
      </c>
      <c r="AY298" s="262" t="s">
        <v>168</v>
      </c>
    </row>
    <row r="299" spans="1:63" s="12" customFormat="1" ht="22.8" customHeight="1">
      <c r="A299" s="12"/>
      <c r="B299" s="212"/>
      <c r="C299" s="213"/>
      <c r="D299" s="214" t="s">
        <v>76</v>
      </c>
      <c r="E299" s="226" t="s">
        <v>326</v>
      </c>
      <c r="F299" s="226" t="s">
        <v>4007</v>
      </c>
      <c r="G299" s="213"/>
      <c r="H299" s="213"/>
      <c r="I299" s="216"/>
      <c r="J299" s="227">
        <f>BK299</f>
        <v>0</v>
      </c>
      <c r="K299" s="213"/>
      <c r="L299" s="218"/>
      <c r="M299" s="219"/>
      <c r="N299" s="220"/>
      <c r="O299" s="220"/>
      <c r="P299" s="221">
        <f>SUM(P300:P313)</f>
        <v>0</v>
      </c>
      <c r="Q299" s="220"/>
      <c r="R299" s="221">
        <f>SUM(R300:R313)</f>
        <v>3.8416199999999994</v>
      </c>
      <c r="S299" s="220"/>
      <c r="T299" s="222">
        <f>SUM(T300:T313)</f>
        <v>1.5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23" t="s">
        <v>84</v>
      </c>
      <c r="AT299" s="224" t="s">
        <v>76</v>
      </c>
      <c r="AU299" s="224" t="s">
        <v>84</v>
      </c>
      <c r="AY299" s="223" t="s">
        <v>168</v>
      </c>
      <c r="BK299" s="225">
        <f>SUM(BK300:BK313)</f>
        <v>0</v>
      </c>
    </row>
    <row r="300" spans="1:65" s="2" customFormat="1" ht="24.15" customHeight="1">
      <c r="A300" s="39"/>
      <c r="B300" s="40"/>
      <c r="C300" s="228" t="s">
        <v>1451</v>
      </c>
      <c r="D300" s="228" t="s">
        <v>171</v>
      </c>
      <c r="E300" s="229" t="s">
        <v>5944</v>
      </c>
      <c r="F300" s="230" t="s">
        <v>5945</v>
      </c>
      <c r="G300" s="231" t="s">
        <v>416</v>
      </c>
      <c r="H300" s="232">
        <v>19.1</v>
      </c>
      <c r="I300" s="233"/>
      <c r="J300" s="234">
        <f>ROUND(I300*H300,2)</f>
        <v>0</v>
      </c>
      <c r="K300" s="230" t="s">
        <v>175</v>
      </c>
      <c r="L300" s="45"/>
      <c r="M300" s="235" t="s">
        <v>1</v>
      </c>
      <c r="N300" s="236" t="s">
        <v>42</v>
      </c>
      <c r="O300" s="92"/>
      <c r="P300" s="237">
        <f>O300*H300</f>
        <v>0</v>
      </c>
      <c r="Q300" s="237">
        <v>0.0044</v>
      </c>
      <c r="R300" s="237">
        <f>Q300*H300</f>
        <v>0.08404000000000002</v>
      </c>
      <c r="S300" s="237">
        <v>0</v>
      </c>
      <c r="T300" s="238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9" t="s">
        <v>189</v>
      </c>
      <c r="AT300" s="239" t="s">
        <v>171</v>
      </c>
      <c r="AU300" s="239" t="s">
        <v>86</v>
      </c>
      <c r="AY300" s="18" t="s">
        <v>168</v>
      </c>
      <c r="BE300" s="240">
        <f>IF(N300="základní",J300,0)</f>
        <v>0</v>
      </c>
      <c r="BF300" s="240">
        <f>IF(N300="snížená",J300,0)</f>
        <v>0</v>
      </c>
      <c r="BG300" s="240">
        <f>IF(N300="zákl. přenesená",J300,0)</f>
        <v>0</v>
      </c>
      <c r="BH300" s="240">
        <f>IF(N300="sníž. přenesená",J300,0)</f>
        <v>0</v>
      </c>
      <c r="BI300" s="240">
        <f>IF(N300="nulová",J300,0)</f>
        <v>0</v>
      </c>
      <c r="BJ300" s="18" t="s">
        <v>84</v>
      </c>
      <c r="BK300" s="240">
        <f>ROUND(I300*H300,2)</f>
        <v>0</v>
      </c>
      <c r="BL300" s="18" t="s">
        <v>189</v>
      </c>
      <c r="BM300" s="239" t="s">
        <v>5946</v>
      </c>
    </row>
    <row r="301" spans="1:51" s="15" customFormat="1" ht="12">
      <c r="A301" s="15"/>
      <c r="B301" s="274"/>
      <c r="C301" s="275"/>
      <c r="D301" s="241" t="s">
        <v>291</v>
      </c>
      <c r="E301" s="276" t="s">
        <v>1</v>
      </c>
      <c r="F301" s="277" t="s">
        <v>5873</v>
      </c>
      <c r="G301" s="275"/>
      <c r="H301" s="276" t="s">
        <v>1</v>
      </c>
      <c r="I301" s="278"/>
      <c r="J301" s="275"/>
      <c r="K301" s="275"/>
      <c r="L301" s="279"/>
      <c r="M301" s="280"/>
      <c r="N301" s="281"/>
      <c r="O301" s="281"/>
      <c r="P301" s="281"/>
      <c r="Q301" s="281"/>
      <c r="R301" s="281"/>
      <c r="S301" s="281"/>
      <c r="T301" s="282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83" t="s">
        <v>291</v>
      </c>
      <c r="AU301" s="283" t="s">
        <v>86</v>
      </c>
      <c r="AV301" s="15" t="s">
        <v>84</v>
      </c>
      <c r="AW301" s="15" t="s">
        <v>32</v>
      </c>
      <c r="AX301" s="15" t="s">
        <v>77</v>
      </c>
      <c r="AY301" s="283" t="s">
        <v>168</v>
      </c>
    </row>
    <row r="302" spans="1:51" s="13" customFormat="1" ht="12">
      <c r="A302" s="13"/>
      <c r="B302" s="252"/>
      <c r="C302" s="253"/>
      <c r="D302" s="241" t="s">
        <v>291</v>
      </c>
      <c r="E302" s="254" t="s">
        <v>1</v>
      </c>
      <c r="F302" s="255" t="s">
        <v>5947</v>
      </c>
      <c r="G302" s="253"/>
      <c r="H302" s="256">
        <v>19.1</v>
      </c>
      <c r="I302" s="257"/>
      <c r="J302" s="253"/>
      <c r="K302" s="253"/>
      <c r="L302" s="258"/>
      <c r="M302" s="259"/>
      <c r="N302" s="260"/>
      <c r="O302" s="260"/>
      <c r="P302" s="260"/>
      <c r="Q302" s="260"/>
      <c r="R302" s="260"/>
      <c r="S302" s="260"/>
      <c r="T302" s="26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2" t="s">
        <v>291</v>
      </c>
      <c r="AU302" s="262" t="s">
        <v>86</v>
      </c>
      <c r="AV302" s="13" t="s">
        <v>86</v>
      </c>
      <c r="AW302" s="13" t="s">
        <v>32</v>
      </c>
      <c r="AX302" s="13" t="s">
        <v>84</v>
      </c>
      <c r="AY302" s="262" t="s">
        <v>168</v>
      </c>
    </row>
    <row r="303" spans="1:65" s="2" customFormat="1" ht="16.5" customHeight="1">
      <c r="A303" s="39"/>
      <c r="B303" s="40"/>
      <c r="C303" s="228" t="s">
        <v>1455</v>
      </c>
      <c r="D303" s="228" t="s">
        <v>171</v>
      </c>
      <c r="E303" s="229" t="s">
        <v>5948</v>
      </c>
      <c r="F303" s="230" t="s">
        <v>5949</v>
      </c>
      <c r="G303" s="231" t="s">
        <v>1933</v>
      </c>
      <c r="H303" s="232">
        <v>5</v>
      </c>
      <c r="I303" s="233"/>
      <c r="J303" s="234">
        <f>ROUND(I303*H303,2)</f>
        <v>0</v>
      </c>
      <c r="K303" s="230" t="s">
        <v>1</v>
      </c>
      <c r="L303" s="45"/>
      <c r="M303" s="235" t="s">
        <v>1</v>
      </c>
      <c r="N303" s="236" t="s">
        <v>42</v>
      </c>
      <c r="O303" s="92"/>
      <c r="P303" s="237">
        <f>O303*H303</f>
        <v>0</v>
      </c>
      <c r="Q303" s="237">
        <v>0</v>
      </c>
      <c r="R303" s="237">
        <f>Q303*H303</f>
        <v>0</v>
      </c>
      <c r="S303" s="237">
        <v>0.3</v>
      </c>
      <c r="T303" s="238">
        <f>S303*H303</f>
        <v>1.5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9" t="s">
        <v>189</v>
      </c>
      <c r="AT303" s="239" t="s">
        <v>171</v>
      </c>
      <c r="AU303" s="239" t="s">
        <v>86</v>
      </c>
      <c r="AY303" s="18" t="s">
        <v>168</v>
      </c>
      <c r="BE303" s="240">
        <f>IF(N303="základní",J303,0)</f>
        <v>0</v>
      </c>
      <c r="BF303" s="240">
        <f>IF(N303="snížená",J303,0)</f>
        <v>0</v>
      </c>
      <c r="BG303" s="240">
        <f>IF(N303="zákl. přenesená",J303,0)</f>
        <v>0</v>
      </c>
      <c r="BH303" s="240">
        <f>IF(N303="sníž. přenesená",J303,0)</f>
        <v>0</v>
      </c>
      <c r="BI303" s="240">
        <f>IF(N303="nulová",J303,0)</f>
        <v>0</v>
      </c>
      <c r="BJ303" s="18" t="s">
        <v>84</v>
      </c>
      <c r="BK303" s="240">
        <f>ROUND(I303*H303,2)</f>
        <v>0</v>
      </c>
      <c r="BL303" s="18" t="s">
        <v>189</v>
      </c>
      <c r="BM303" s="239" t="s">
        <v>5950</v>
      </c>
    </row>
    <row r="304" spans="1:65" s="2" customFormat="1" ht="24.15" customHeight="1">
      <c r="A304" s="39"/>
      <c r="B304" s="40"/>
      <c r="C304" s="228" t="s">
        <v>1460</v>
      </c>
      <c r="D304" s="228" t="s">
        <v>171</v>
      </c>
      <c r="E304" s="229" t="s">
        <v>5951</v>
      </c>
      <c r="F304" s="230" t="s">
        <v>5952</v>
      </c>
      <c r="G304" s="231" t="s">
        <v>798</v>
      </c>
      <c r="H304" s="232">
        <v>2</v>
      </c>
      <c r="I304" s="233"/>
      <c r="J304" s="234">
        <f>ROUND(I304*H304,2)</f>
        <v>0</v>
      </c>
      <c r="K304" s="230" t="s">
        <v>175</v>
      </c>
      <c r="L304" s="45"/>
      <c r="M304" s="235" t="s">
        <v>1</v>
      </c>
      <c r="N304" s="236" t="s">
        <v>42</v>
      </c>
      <c r="O304" s="92"/>
      <c r="P304" s="237">
        <f>O304*H304</f>
        <v>0</v>
      </c>
      <c r="Q304" s="237">
        <v>0.01019</v>
      </c>
      <c r="R304" s="237">
        <f>Q304*H304</f>
        <v>0.02038</v>
      </c>
      <c r="S304" s="237">
        <v>0</v>
      </c>
      <c r="T304" s="238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9" t="s">
        <v>189</v>
      </c>
      <c r="AT304" s="239" t="s">
        <v>171</v>
      </c>
      <c r="AU304" s="239" t="s">
        <v>86</v>
      </c>
      <c r="AY304" s="18" t="s">
        <v>168</v>
      </c>
      <c r="BE304" s="240">
        <f>IF(N304="základní",J304,0)</f>
        <v>0</v>
      </c>
      <c r="BF304" s="240">
        <f>IF(N304="snížená",J304,0)</f>
        <v>0</v>
      </c>
      <c r="BG304" s="240">
        <f>IF(N304="zákl. přenesená",J304,0)</f>
        <v>0</v>
      </c>
      <c r="BH304" s="240">
        <f>IF(N304="sníž. přenesená",J304,0)</f>
        <v>0</v>
      </c>
      <c r="BI304" s="240">
        <f>IF(N304="nulová",J304,0)</f>
        <v>0</v>
      </c>
      <c r="BJ304" s="18" t="s">
        <v>84</v>
      </c>
      <c r="BK304" s="240">
        <f>ROUND(I304*H304,2)</f>
        <v>0</v>
      </c>
      <c r="BL304" s="18" t="s">
        <v>189</v>
      </c>
      <c r="BM304" s="239" t="s">
        <v>5953</v>
      </c>
    </row>
    <row r="305" spans="1:65" s="2" customFormat="1" ht="24.15" customHeight="1">
      <c r="A305" s="39"/>
      <c r="B305" s="40"/>
      <c r="C305" s="298" t="s">
        <v>1465</v>
      </c>
      <c r="D305" s="298" t="s">
        <v>1306</v>
      </c>
      <c r="E305" s="299" t="s">
        <v>5954</v>
      </c>
      <c r="F305" s="300" t="s">
        <v>5955</v>
      </c>
      <c r="G305" s="301" t="s">
        <v>798</v>
      </c>
      <c r="H305" s="302">
        <v>1</v>
      </c>
      <c r="I305" s="303"/>
      <c r="J305" s="304">
        <f>ROUND(I305*H305,2)</f>
        <v>0</v>
      </c>
      <c r="K305" s="300" t="s">
        <v>175</v>
      </c>
      <c r="L305" s="305"/>
      <c r="M305" s="306" t="s">
        <v>1</v>
      </c>
      <c r="N305" s="307" t="s">
        <v>42</v>
      </c>
      <c r="O305" s="92"/>
      <c r="P305" s="237">
        <f>O305*H305</f>
        <v>0</v>
      </c>
      <c r="Q305" s="237">
        <v>1.013</v>
      </c>
      <c r="R305" s="237">
        <f>Q305*H305</f>
        <v>1.013</v>
      </c>
      <c r="S305" s="237">
        <v>0</v>
      </c>
      <c r="T305" s="238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9" t="s">
        <v>326</v>
      </c>
      <c r="AT305" s="239" t="s">
        <v>1306</v>
      </c>
      <c r="AU305" s="239" t="s">
        <v>86</v>
      </c>
      <c r="AY305" s="18" t="s">
        <v>168</v>
      </c>
      <c r="BE305" s="240">
        <f>IF(N305="základní",J305,0)</f>
        <v>0</v>
      </c>
      <c r="BF305" s="240">
        <f>IF(N305="snížená",J305,0)</f>
        <v>0</v>
      </c>
      <c r="BG305" s="240">
        <f>IF(N305="zákl. přenesená",J305,0)</f>
        <v>0</v>
      </c>
      <c r="BH305" s="240">
        <f>IF(N305="sníž. přenesená",J305,0)</f>
        <v>0</v>
      </c>
      <c r="BI305" s="240">
        <f>IF(N305="nulová",J305,0)</f>
        <v>0</v>
      </c>
      <c r="BJ305" s="18" t="s">
        <v>84</v>
      </c>
      <c r="BK305" s="240">
        <f>ROUND(I305*H305,2)</f>
        <v>0</v>
      </c>
      <c r="BL305" s="18" t="s">
        <v>189</v>
      </c>
      <c r="BM305" s="239" t="s">
        <v>5956</v>
      </c>
    </row>
    <row r="306" spans="1:65" s="2" customFormat="1" ht="24.15" customHeight="1">
      <c r="A306" s="39"/>
      <c r="B306" s="40"/>
      <c r="C306" s="298" t="s">
        <v>1486</v>
      </c>
      <c r="D306" s="298" t="s">
        <v>1306</v>
      </c>
      <c r="E306" s="299" t="s">
        <v>5957</v>
      </c>
      <c r="F306" s="300" t="s">
        <v>5958</v>
      </c>
      <c r="G306" s="301" t="s">
        <v>798</v>
      </c>
      <c r="H306" s="302">
        <v>1</v>
      </c>
      <c r="I306" s="303"/>
      <c r="J306" s="304">
        <f>ROUND(I306*H306,2)</f>
        <v>0</v>
      </c>
      <c r="K306" s="300" t="s">
        <v>175</v>
      </c>
      <c r="L306" s="305"/>
      <c r="M306" s="306" t="s">
        <v>1</v>
      </c>
      <c r="N306" s="307" t="s">
        <v>42</v>
      </c>
      <c r="O306" s="92"/>
      <c r="P306" s="237">
        <f>O306*H306</f>
        <v>0</v>
      </c>
      <c r="Q306" s="237">
        <v>0.506</v>
      </c>
      <c r="R306" s="237">
        <f>Q306*H306</f>
        <v>0.506</v>
      </c>
      <c r="S306" s="237">
        <v>0</v>
      </c>
      <c r="T306" s="238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9" t="s">
        <v>326</v>
      </c>
      <c r="AT306" s="239" t="s">
        <v>1306</v>
      </c>
      <c r="AU306" s="239" t="s">
        <v>86</v>
      </c>
      <c r="AY306" s="18" t="s">
        <v>168</v>
      </c>
      <c r="BE306" s="240">
        <f>IF(N306="základní",J306,0)</f>
        <v>0</v>
      </c>
      <c r="BF306" s="240">
        <f>IF(N306="snížená",J306,0)</f>
        <v>0</v>
      </c>
      <c r="BG306" s="240">
        <f>IF(N306="zákl. přenesená",J306,0)</f>
        <v>0</v>
      </c>
      <c r="BH306" s="240">
        <f>IF(N306="sníž. přenesená",J306,0)</f>
        <v>0</v>
      </c>
      <c r="BI306" s="240">
        <f>IF(N306="nulová",J306,0)</f>
        <v>0</v>
      </c>
      <c r="BJ306" s="18" t="s">
        <v>84</v>
      </c>
      <c r="BK306" s="240">
        <f>ROUND(I306*H306,2)</f>
        <v>0</v>
      </c>
      <c r="BL306" s="18" t="s">
        <v>189</v>
      </c>
      <c r="BM306" s="239" t="s">
        <v>5959</v>
      </c>
    </row>
    <row r="307" spans="1:65" s="2" customFormat="1" ht="24.15" customHeight="1">
      <c r="A307" s="39"/>
      <c r="B307" s="40"/>
      <c r="C307" s="228" t="s">
        <v>1502</v>
      </c>
      <c r="D307" s="228" t="s">
        <v>171</v>
      </c>
      <c r="E307" s="229" t="s">
        <v>5960</v>
      </c>
      <c r="F307" s="230" t="s">
        <v>5961</v>
      </c>
      <c r="G307" s="231" t="s">
        <v>798</v>
      </c>
      <c r="H307" s="232">
        <v>1</v>
      </c>
      <c r="I307" s="233"/>
      <c r="J307" s="234">
        <f>ROUND(I307*H307,2)</f>
        <v>0</v>
      </c>
      <c r="K307" s="230" t="s">
        <v>175</v>
      </c>
      <c r="L307" s="45"/>
      <c r="M307" s="235" t="s">
        <v>1</v>
      </c>
      <c r="N307" s="236" t="s">
        <v>42</v>
      </c>
      <c r="O307" s="92"/>
      <c r="P307" s="237">
        <f>O307*H307</f>
        <v>0</v>
      </c>
      <c r="Q307" s="237">
        <v>0.02854</v>
      </c>
      <c r="R307" s="237">
        <f>Q307*H307</f>
        <v>0.02854</v>
      </c>
      <c r="S307" s="237">
        <v>0</v>
      </c>
      <c r="T307" s="238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9" t="s">
        <v>189</v>
      </c>
      <c r="AT307" s="239" t="s">
        <v>171</v>
      </c>
      <c r="AU307" s="239" t="s">
        <v>86</v>
      </c>
      <c r="AY307" s="18" t="s">
        <v>168</v>
      </c>
      <c r="BE307" s="240">
        <f>IF(N307="základní",J307,0)</f>
        <v>0</v>
      </c>
      <c r="BF307" s="240">
        <f>IF(N307="snížená",J307,0)</f>
        <v>0</v>
      </c>
      <c r="BG307" s="240">
        <f>IF(N307="zákl. přenesená",J307,0)</f>
        <v>0</v>
      </c>
      <c r="BH307" s="240">
        <f>IF(N307="sníž. přenesená",J307,0)</f>
        <v>0</v>
      </c>
      <c r="BI307" s="240">
        <f>IF(N307="nulová",J307,0)</f>
        <v>0</v>
      </c>
      <c r="BJ307" s="18" t="s">
        <v>84</v>
      </c>
      <c r="BK307" s="240">
        <f>ROUND(I307*H307,2)</f>
        <v>0</v>
      </c>
      <c r="BL307" s="18" t="s">
        <v>189</v>
      </c>
      <c r="BM307" s="239" t="s">
        <v>5962</v>
      </c>
    </row>
    <row r="308" spans="1:65" s="2" customFormat="1" ht="16.5" customHeight="1">
      <c r="A308" s="39"/>
      <c r="B308" s="40"/>
      <c r="C308" s="298" t="s">
        <v>1506</v>
      </c>
      <c r="D308" s="298" t="s">
        <v>1306</v>
      </c>
      <c r="E308" s="299" t="s">
        <v>5963</v>
      </c>
      <c r="F308" s="300" t="s">
        <v>5964</v>
      </c>
      <c r="G308" s="301" t="s">
        <v>798</v>
      </c>
      <c r="H308" s="302">
        <v>1</v>
      </c>
      <c r="I308" s="303"/>
      <c r="J308" s="304">
        <f>ROUND(I308*H308,2)</f>
        <v>0</v>
      </c>
      <c r="K308" s="300" t="s">
        <v>1</v>
      </c>
      <c r="L308" s="305"/>
      <c r="M308" s="306" t="s">
        <v>1</v>
      </c>
      <c r="N308" s="307" t="s">
        <v>42</v>
      </c>
      <c r="O308" s="92"/>
      <c r="P308" s="237">
        <f>O308*H308</f>
        <v>0</v>
      </c>
      <c r="Q308" s="237">
        <v>1.817</v>
      </c>
      <c r="R308" s="237">
        <f>Q308*H308</f>
        <v>1.817</v>
      </c>
      <c r="S308" s="237">
        <v>0</v>
      </c>
      <c r="T308" s="238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9" t="s">
        <v>326</v>
      </c>
      <c r="AT308" s="239" t="s">
        <v>1306</v>
      </c>
      <c r="AU308" s="239" t="s">
        <v>86</v>
      </c>
      <c r="AY308" s="18" t="s">
        <v>168</v>
      </c>
      <c r="BE308" s="240">
        <f>IF(N308="základní",J308,0)</f>
        <v>0</v>
      </c>
      <c r="BF308" s="240">
        <f>IF(N308="snížená",J308,0)</f>
        <v>0</v>
      </c>
      <c r="BG308" s="240">
        <f>IF(N308="zákl. přenesená",J308,0)</f>
        <v>0</v>
      </c>
      <c r="BH308" s="240">
        <f>IF(N308="sníž. přenesená",J308,0)</f>
        <v>0</v>
      </c>
      <c r="BI308" s="240">
        <f>IF(N308="nulová",J308,0)</f>
        <v>0</v>
      </c>
      <c r="BJ308" s="18" t="s">
        <v>84</v>
      </c>
      <c r="BK308" s="240">
        <f>ROUND(I308*H308,2)</f>
        <v>0</v>
      </c>
      <c r="BL308" s="18" t="s">
        <v>189</v>
      </c>
      <c r="BM308" s="239" t="s">
        <v>5965</v>
      </c>
    </row>
    <row r="309" spans="1:65" s="2" customFormat="1" ht="16.5" customHeight="1">
      <c r="A309" s="39"/>
      <c r="B309" s="40"/>
      <c r="C309" s="228" t="s">
        <v>1510</v>
      </c>
      <c r="D309" s="228" t="s">
        <v>171</v>
      </c>
      <c r="E309" s="229" t="s">
        <v>5966</v>
      </c>
      <c r="F309" s="230" t="s">
        <v>5967</v>
      </c>
      <c r="G309" s="231" t="s">
        <v>174</v>
      </c>
      <c r="H309" s="232">
        <v>3</v>
      </c>
      <c r="I309" s="233"/>
      <c r="J309" s="234">
        <f>ROUND(I309*H309,2)</f>
        <v>0</v>
      </c>
      <c r="K309" s="230" t="s">
        <v>1</v>
      </c>
      <c r="L309" s="45"/>
      <c r="M309" s="235" t="s">
        <v>1</v>
      </c>
      <c r="N309" s="236" t="s">
        <v>42</v>
      </c>
      <c r="O309" s="92"/>
      <c r="P309" s="237">
        <f>O309*H309</f>
        <v>0</v>
      </c>
      <c r="Q309" s="237">
        <v>0.12422</v>
      </c>
      <c r="R309" s="237">
        <f>Q309*H309</f>
        <v>0.37266</v>
      </c>
      <c r="S309" s="237">
        <v>0</v>
      </c>
      <c r="T309" s="238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9" t="s">
        <v>189</v>
      </c>
      <c r="AT309" s="239" t="s">
        <v>171</v>
      </c>
      <c r="AU309" s="239" t="s">
        <v>86</v>
      </c>
      <c r="AY309" s="18" t="s">
        <v>168</v>
      </c>
      <c r="BE309" s="240">
        <f>IF(N309="základní",J309,0)</f>
        <v>0</v>
      </c>
      <c r="BF309" s="240">
        <f>IF(N309="snížená",J309,0)</f>
        <v>0</v>
      </c>
      <c r="BG309" s="240">
        <f>IF(N309="zákl. přenesená",J309,0)</f>
        <v>0</v>
      </c>
      <c r="BH309" s="240">
        <f>IF(N309="sníž. přenesená",J309,0)</f>
        <v>0</v>
      </c>
      <c r="BI309" s="240">
        <f>IF(N309="nulová",J309,0)</f>
        <v>0</v>
      </c>
      <c r="BJ309" s="18" t="s">
        <v>84</v>
      </c>
      <c r="BK309" s="240">
        <f>ROUND(I309*H309,2)</f>
        <v>0</v>
      </c>
      <c r="BL309" s="18" t="s">
        <v>189</v>
      </c>
      <c r="BM309" s="239" t="s">
        <v>5968</v>
      </c>
    </row>
    <row r="310" spans="1:47" s="2" customFormat="1" ht="12">
      <c r="A310" s="39"/>
      <c r="B310" s="40"/>
      <c r="C310" s="41"/>
      <c r="D310" s="241" t="s">
        <v>178</v>
      </c>
      <c r="E310" s="41"/>
      <c r="F310" s="242" t="s">
        <v>5969</v>
      </c>
      <c r="G310" s="41"/>
      <c r="H310" s="41"/>
      <c r="I310" s="243"/>
      <c r="J310" s="41"/>
      <c r="K310" s="41"/>
      <c r="L310" s="45"/>
      <c r="M310" s="244"/>
      <c r="N310" s="245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178</v>
      </c>
      <c r="AU310" s="18" t="s">
        <v>86</v>
      </c>
    </row>
    <row r="311" spans="1:65" s="2" customFormat="1" ht="16.5" customHeight="1">
      <c r="A311" s="39"/>
      <c r="B311" s="40"/>
      <c r="C311" s="228" t="s">
        <v>1514</v>
      </c>
      <c r="D311" s="228" t="s">
        <v>171</v>
      </c>
      <c r="E311" s="229" t="s">
        <v>5970</v>
      </c>
      <c r="F311" s="230" t="s">
        <v>5971</v>
      </c>
      <c r="G311" s="231" t="s">
        <v>174</v>
      </c>
      <c r="H311" s="232">
        <v>1</v>
      </c>
      <c r="I311" s="233"/>
      <c r="J311" s="234">
        <f>ROUND(I311*H311,2)</f>
        <v>0</v>
      </c>
      <c r="K311" s="230" t="s">
        <v>1</v>
      </c>
      <c r="L311" s="45"/>
      <c r="M311" s="235" t="s">
        <v>1</v>
      </c>
      <c r="N311" s="236" t="s">
        <v>42</v>
      </c>
      <c r="O311" s="92"/>
      <c r="P311" s="237">
        <f>O311*H311</f>
        <v>0</v>
      </c>
      <c r="Q311" s="237">
        <v>0</v>
      </c>
      <c r="R311" s="237">
        <f>Q311*H311</f>
        <v>0</v>
      </c>
      <c r="S311" s="237">
        <v>0</v>
      </c>
      <c r="T311" s="238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9" t="s">
        <v>189</v>
      </c>
      <c r="AT311" s="239" t="s">
        <v>171</v>
      </c>
      <c r="AU311" s="239" t="s">
        <v>86</v>
      </c>
      <c r="AY311" s="18" t="s">
        <v>168</v>
      </c>
      <c r="BE311" s="240">
        <f>IF(N311="základní",J311,0)</f>
        <v>0</v>
      </c>
      <c r="BF311" s="240">
        <f>IF(N311="snížená",J311,0)</f>
        <v>0</v>
      </c>
      <c r="BG311" s="240">
        <f>IF(N311="zákl. přenesená",J311,0)</f>
        <v>0</v>
      </c>
      <c r="BH311" s="240">
        <f>IF(N311="sníž. přenesená",J311,0)</f>
        <v>0</v>
      </c>
      <c r="BI311" s="240">
        <f>IF(N311="nulová",J311,0)</f>
        <v>0</v>
      </c>
      <c r="BJ311" s="18" t="s">
        <v>84</v>
      </c>
      <c r="BK311" s="240">
        <f>ROUND(I311*H311,2)</f>
        <v>0</v>
      </c>
      <c r="BL311" s="18" t="s">
        <v>189</v>
      </c>
      <c r="BM311" s="239" t="s">
        <v>5972</v>
      </c>
    </row>
    <row r="312" spans="1:47" s="2" customFormat="1" ht="12">
      <c r="A312" s="39"/>
      <c r="B312" s="40"/>
      <c r="C312" s="41"/>
      <c r="D312" s="241" t="s">
        <v>178</v>
      </c>
      <c r="E312" s="41"/>
      <c r="F312" s="242" t="s">
        <v>5973</v>
      </c>
      <c r="G312" s="41"/>
      <c r="H312" s="41"/>
      <c r="I312" s="243"/>
      <c r="J312" s="41"/>
      <c r="K312" s="41"/>
      <c r="L312" s="45"/>
      <c r="M312" s="244"/>
      <c r="N312" s="245"/>
      <c r="O312" s="92"/>
      <c r="P312" s="92"/>
      <c r="Q312" s="92"/>
      <c r="R312" s="92"/>
      <c r="S312" s="92"/>
      <c r="T312" s="93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178</v>
      </c>
      <c r="AU312" s="18" t="s">
        <v>86</v>
      </c>
    </row>
    <row r="313" spans="1:65" s="2" customFormat="1" ht="24.15" customHeight="1">
      <c r="A313" s="39"/>
      <c r="B313" s="40"/>
      <c r="C313" s="228" t="s">
        <v>1525</v>
      </c>
      <c r="D313" s="228" t="s">
        <v>171</v>
      </c>
      <c r="E313" s="229" t="s">
        <v>5974</v>
      </c>
      <c r="F313" s="230" t="s">
        <v>5975</v>
      </c>
      <c r="G313" s="231" t="s">
        <v>1933</v>
      </c>
      <c r="H313" s="232">
        <v>1</v>
      </c>
      <c r="I313" s="233"/>
      <c r="J313" s="234">
        <f>ROUND(I313*H313,2)</f>
        <v>0</v>
      </c>
      <c r="K313" s="230" t="s">
        <v>1</v>
      </c>
      <c r="L313" s="45"/>
      <c r="M313" s="235" t="s">
        <v>1</v>
      </c>
      <c r="N313" s="236" t="s">
        <v>42</v>
      </c>
      <c r="O313" s="92"/>
      <c r="P313" s="237">
        <f>O313*H313</f>
        <v>0</v>
      </c>
      <c r="Q313" s="237">
        <v>0</v>
      </c>
      <c r="R313" s="237">
        <f>Q313*H313</f>
        <v>0</v>
      </c>
      <c r="S313" s="237">
        <v>0</v>
      </c>
      <c r="T313" s="238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9" t="s">
        <v>189</v>
      </c>
      <c r="AT313" s="239" t="s">
        <v>171</v>
      </c>
      <c r="AU313" s="239" t="s">
        <v>86</v>
      </c>
      <c r="AY313" s="18" t="s">
        <v>168</v>
      </c>
      <c r="BE313" s="240">
        <f>IF(N313="základní",J313,0)</f>
        <v>0</v>
      </c>
      <c r="BF313" s="240">
        <f>IF(N313="snížená",J313,0)</f>
        <v>0</v>
      </c>
      <c r="BG313" s="240">
        <f>IF(N313="zákl. přenesená",J313,0)</f>
        <v>0</v>
      </c>
      <c r="BH313" s="240">
        <f>IF(N313="sníž. přenesená",J313,0)</f>
        <v>0</v>
      </c>
      <c r="BI313" s="240">
        <f>IF(N313="nulová",J313,0)</f>
        <v>0</v>
      </c>
      <c r="BJ313" s="18" t="s">
        <v>84</v>
      </c>
      <c r="BK313" s="240">
        <f>ROUND(I313*H313,2)</f>
        <v>0</v>
      </c>
      <c r="BL313" s="18" t="s">
        <v>189</v>
      </c>
      <c r="BM313" s="239" t="s">
        <v>5976</v>
      </c>
    </row>
    <row r="314" spans="1:63" s="12" customFormat="1" ht="22.8" customHeight="1">
      <c r="A314" s="12"/>
      <c r="B314" s="212"/>
      <c r="C314" s="213"/>
      <c r="D314" s="214" t="s">
        <v>76</v>
      </c>
      <c r="E314" s="226" t="s">
        <v>319</v>
      </c>
      <c r="F314" s="226" t="s">
        <v>320</v>
      </c>
      <c r="G314" s="213"/>
      <c r="H314" s="213"/>
      <c r="I314" s="216"/>
      <c r="J314" s="227">
        <f>BK314</f>
        <v>0</v>
      </c>
      <c r="K314" s="213"/>
      <c r="L314" s="218"/>
      <c r="M314" s="219"/>
      <c r="N314" s="220"/>
      <c r="O314" s="220"/>
      <c r="P314" s="221">
        <f>SUM(P315:P362)</f>
        <v>0</v>
      </c>
      <c r="Q314" s="220"/>
      <c r="R314" s="221">
        <f>SUM(R315:R362)</f>
        <v>113.04891204</v>
      </c>
      <c r="S314" s="220"/>
      <c r="T314" s="222">
        <f>SUM(T315:T362)</f>
        <v>23.0445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23" t="s">
        <v>84</v>
      </c>
      <c r="AT314" s="224" t="s">
        <v>76</v>
      </c>
      <c r="AU314" s="224" t="s">
        <v>84</v>
      </c>
      <c r="AY314" s="223" t="s">
        <v>168</v>
      </c>
      <c r="BK314" s="225">
        <f>SUM(BK315:BK362)</f>
        <v>0</v>
      </c>
    </row>
    <row r="315" spans="1:65" s="2" customFormat="1" ht="24.15" customHeight="1">
      <c r="A315" s="39"/>
      <c r="B315" s="40"/>
      <c r="C315" s="228" t="s">
        <v>1530</v>
      </c>
      <c r="D315" s="228" t="s">
        <v>171</v>
      </c>
      <c r="E315" s="229" t="s">
        <v>5977</v>
      </c>
      <c r="F315" s="230" t="s">
        <v>5978</v>
      </c>
      <c r="G315" s="231" t="s">
        <v>798</v>
      </c>
      <c r="H315" s="232">
        <v>2</v>
      </c>
      <c r="I315" s="233"/>
      <c r="J315" s="234">
        <f>ROUND(I315*H315,2)</f>
        <v>0</v>
      </c>
      <c r="K315" s="230" t="s">
        <v>175</v>
      </c>
      <c r="L315" s="45"/>
      <c r="M315" s="235" t="s">
        <v>1</v>
      </c>
      <c r="N315" s="236" t="s">
        <v>42</v>
      </c>
      <c r="O315" s="92"/>
      <c r="P315" s="237">
        <f>O315*H315</f>
        <v>0</v>
      </c>
      <c r="Q315" s="237">
        <v>0.0007</v>
      </c>
      <c r="R315" s="237">
        <f>Q315*H315</f>
        <v>0.0014</v>
      </c>
      <c r="S315" s="237">
        <v>0</v>
      </c>
      <c r="T315" s="238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9" t="s">
        <v>189</v>
      </c>
      <c r="AT315" s="239" t="s">
        <v>171</v>
      </c>
      <c r="AU315" s="239" t="s">
        <v>86</v>
      </c>
      <c r="AY315" s="18" t="s">
        <v>168</v>
      </c>
      <c r="BE315" s="240">
        <f>IF(N315="základní",J315,0)</f>
        <v>0</v>
      </c>
      <c r="BF315" s="240">
        <f>IF(N315="snížená",J315,0)</f>
        <v>0</v>
      </c>
      <c r="BG315" s="240">
        <f>IF(N315="zákl. přenesená",J315,0)</f>
        <v>0</v>
      </c>
      <c r="BH315" s="240">
        <f>IF(N315="sníž. přenesená",J315,0)</f>
        <v>0</v>
      </c>
      <c r="BI315" s="240">
        <f>IF(N315="nulová",J315,0)</f>
        <v>0</v>
      </c>
      <c r="BJ315" s="18" t="s">
        <v>84</v>
      </c>
      <c r="BK315" s="240">
        <f>ROUND(I315*H315,2)</f>
        <v>0</v>
      </c>
      <c r="BL315" s="18" t="s">
        <v>189</v>
      </c>
      <c r="BM315" s="239" t="s">
        <v>5979</v>
      </c>
    </row>
    <row r="316" spans="1:65" s="2" customFormat="1" ht="16.5" customHeight="1">
      <c r="A316" s="39"/>
      <c r="B316" s="40"/>
      <c r="C316" s="298" t="s">
        <v>1534</v>
      </c>
      <c r="D316" s="298" t="s">
        <v>1306</v>
      </c>
      <c r="E316" s="299" t="s">
        <v>5980</v>
      </c>
      <c r="F316" s="300" t="s">
        <v>5981</v>
      </c>
      <c r="G316" s="301" t="s">
        <v>798</v>
      </c>
      <c r="H316" s="302">
        <v>2</v>
      </c>
      <c r="I316" s="303"/>
      <c r="J316" s="304">
        <f>ROUND(I316*H316,2)</f>
        <v>0</v>
      </c>
      <c r="K316" s="300" t="s">
        <v>1</v>
      </c>
      <c r="L316" s="305"/>
      <c r="M316" s="306" t="s">
        <v>1</v>
      </c>
      <c r="N316" s="307" t="s">
        <v>42</v>
      </c>
      <c r="O316" s="92"/>
      <c r="P316" s="237">
        <f>O316*H316</f>
        <v>0</v>
      </c>
      <c r="Q316" s="237">
        <v>0.005</v>
      </c>
      <c r="R316" s="237">
        <f>Q316*H316</f>
        <v>0.01</v>
      </c>
      <c r="S316" s="237">
        <v>0</v>
      </c>
      <c r="T316" s="238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9" t="s">
        <v>326</v>
      </c>
      <c r="AT316" s="239" t="s">
        <v>1306</v>
      </c>
      <c r="AU316" s="239" t="s">
        <v>86</v>
      </c>
      <c r="AY316" s="18" t="s">
        <v>168</v>
      </c>
      <c r="BE316" s="240">
        <f>IF(N316="základní",J316,0)</f>
        <v>0</v>
      </c>
      <c r="BF316" s="240">
        <f>IF(N316="snížená",J316,0)</f>
        <v>0</v>
      </c>
      <c r="BG316" s="240">
        <f>IF(N316="zákl. přenesená",J316,0)</f>
        <v>0</v>
      </c>
      <c r="BH316" s="240">
        <f>IF(N316="sníž. přenesená",J316,0)</f>
        <v>0</v>
      </c>
      <c r="BI316" s="240">
        <f>IF(N316="nulová",J316,0)</f>
        <v>0</v>
      </c>
      <c r="BJ316" s="18" t="s">
        <v>84</v>
      </c>
      <c r="BK316" s="240">
        <f>ROUND(I316*H316,2)</f>
        <v>0</v>
      </c>
      <c r="BL316" s="18" t="s">
        <v>189</v>
      </c>
      <c r="BM316" s="239" t="s">
        <v>5982</v>
      </c>
    </row>
    <row r="317" spans="1:47" s="2" customFormat="1" ht="12">
      <c r="A317" s="39"/>
      <c r="B317" s="40"/>
      <c r="C317" s="41"/>
      <c r="D317" s="241" t="s">
        <v>178</v>
      </c>
      <c r="E317" s="41"/>
      <c r="F317" s="242" t="s">
        <v>5983</v>
      </c>
      <c r="G317" s="41"/>
      <c r="H317" s="41"/>
      <c r="I317" s="243"/>
      <c r="J317" s="41"/>
      <c r="K317" s="41"/>
      <c r="L317" s="45"/>
      <c r="M317" s="244"/>
      <c r="N317" s="245"/>
      <c r="O317" s="92"/>
      <c r="P317" s="92"/>
      <c r="Q317" s="92"/>
      <c r="R317" s="92"/>
      <c r="S317" s="92"/>
      <c r="T317" s="9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178</v>
      </c>
      <c r="AU317" s="18" t="s">
        <v>86</v>
      </c>
    </row>
    <row r="318" spans="1:65" s="2" customFormat="1" ht="24.15" customHeight="1">
      <c r="A318" s="39"/>
      <c r="B318" s="40"/>
      <c r="C318" s="228" t="s">
        <v>1540</v>
      </c>
      <c r="D318" s="228" t="s">
        <v>171</v>
      </c>
      <c r="E318" s="229" t="s">
        <v>5984</v>
      </c>
      <c r="F318" s="230" t="s">
        <v>5985</v>
      </c>
      <c r="G318" s="231" t="s">
        <v>798</v>
      </c>
      <c r="H318" s="232">
        <v>2</v>
      </c>
      <c r="I318" s="233"/>
      <c r="J318" s="234">
        <f>ROUND(I318*H318,2)</f>
        <v>0</v>
      </c>
      <c r="K318" s="230" t="s">
        <v>175</v>
      </c>
      <c r="L318" s="45"/>
      <c r="M318" s="235" t="s">
        <v>1</v>
      </c>
      <c r="N318" s="236" t="s">
        <v>42</v>
      </c>
      <c r="O318" s="92"/>
      <c r="P318" s="237">
        <f>O318*H318</f>
        <v>0</v>
      </c>
      <c r="Q318" s="237">
        <v>0.10941</v>
      </c>
      <c r="R318" s="237">
        <f>Q318*H318</f>
        <v>0.21882</v>
      </c>
      <c r="S318" s="237">
        <v>0</v>
      </c>
      <c r="T318" s="238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9" t="s">
        <v>189</v>
      </c>
      <c r="AT318" s="239" t="s">
        <v>171</v>
      </c>
      <c r="AU318" s="239" t="s">
        <v>86</v>
      </c>
      <c r="AY318" s="18" t="s">
        <v>168</v>
      </c>
      <c r="BE318" s="240">
        <f>IF(N318="základní",J318,0)</f>
        <v>0</v>
      </c>
      <c r="BF318" s="240">
        <f>IF(N318="snížená",J318,0)</f>
        <v>0</v>
      </c>
      <c r="BG318" s="240">
        <f>IF(N318="zákl. přenesená",J318,0)</f>
        <v>0</v>
      </c>
      <c r="BH318" s="240">
        <f>IF(N318="sníž. přenesená",J318,0)</f>
        <v>0</v>
      </c>
      <c r="BI318" s="240">
        <f>IF(N318="nulová",J318,0)</f>
        <v>0</v>
      </c>
      <c r="BJ318" s="18" t="s">
        <v>84</v>
      </c>
      <c r="BK318" s="240">
        <f>ROUND(I318*H318,2)</f>
        <v>0</v>
      </c>
      <c r="BL318" s="18" t="s">
        <v>189</v>
      </c>
      <c r="BM318" s="239" t="s">
        <v>5986</v>
      </c>
    </row>
    <row r="319" spans="1:65" s="2" customFormat="1" ht="21.75" customHeight="1">
      <c r="A319" s="39"/>
      <c r="B319" s="40"/>
      <c r="C319" s="298" t="s">
        <v>1548</v>
      </c>
      <c r="D319" s="298" t="s">
        <v>1306</v>
      </c>
      <c r="E319" s="299" t="s">
        <v>5987</v>
      </c>
      <c r="F319" s="300" t="s">
        <v>5988</v>
      </c>
      <c r="G319" s="301" t="s">
        <v>798</v>
      </c>
      <c r="H319" s="302">
        <v>2</v>
      </c>
      <c r="I319" s="303"/>
      <c r="J319" s="304">
        <f>ROUND(I319*H319,2)</f>
        <v>0</v>
      </c>
      <c r="K319" s="300" t="s">
        <v>175</v>
      </c>
      <c r="L319" s="305"/>
      <c r="M319" s="306" t="s">
        <v>1</v>
      </c>
      <c r="N319" s="307" t="s">
        <v>42</v>
      </c>
      <c r="O319" s="92"/>
      <c r="P319" s="237">
        <f>O319*H319</f>
        <v>0</v>
      </c>
      <c r="Q319" s="237">
        <v>0.0065</v>
      </c>
      <c r="R319" s="237">
        <f>Q319*H319</f>
        <v>0.013</v>
      </c>
      <c r="S319" s="237">
        <v>0</v>
      </c>
      <c r="T319" s="238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9" t="s">
        <v>326</v>
      </c>
      <c r="AT319" s="239" t="s">
        <v>1306</v>
      </c>
      <c r="AU319" s="239" t="s">
        <v>86</v>
      </c>
      <c r="AY319" s="18" t="s">
        <v>168</v>
      </c>
      <c r="BE319" s="240">
        <f>IF(N319="základní",J319,0)</f>
        <v>0</v>
      </c>
      <c r="BF319" s="240">
        <f>IF(N319="snížená",J319,0)</f>
        <v>0</v>
      </c>
      <c r="BG319" s="240">
        <f>IF(N319="zákl. přenesená",J319,0)</f>
        <v>0</v>
      </c>
      <c r="BH319" s="240">
        <f>IF(N319="sníž. přenesená",J319,0)</f>
        <v>0</v>
      </c>
      <c r="BI319" s="240">
        <f>IF(N319="nulová",J319,0)</f>
        <v>0</v>
      </c>
      <c r="BJ319" s="18" t="s">
        <v>84</v>
      </c>
      <c r="BK319" s="240">
        <f>ROUND(I319*H319,2)</f>
        <v>0</v>
      </c>
      <c r="BL319" s="18" t="s">
        <v>189</v>
      </c>
      <c r="BM319" s="239" t="s">
        <v>5989</v>
      </c>
    </row>
    <row r="320" spans="1:65" s="2" customFormat="1" ht="24.15" customHeight="1">
      <c r="A320" s="39"/>
      <c r="B320" s="40"/>
      <c r="C320" s="228" t="s">
        <v>1268</v>
      </c>
      <c r="D320" s="228" t="s">
        <v>171</v>
      </c>
      <c r="E320" s="229" t="s">
        <v>5990</v>
      </c>
      <c r="F320" s="230" t="s">
        <v>5991</v>
      </c>
      <c r="G320" s="231" t="s">
        <v>416</v>
      </c>
      <c r="H320" s="232">
        <v>15.3</v>
      </c>
      <c r="I320" s="233"/>
      <c r="J320" s="234">
        <f>ROUND(I320*H320,2)</f>
        <v>0</v>
      </c>
      <c r="K320" s="230" t="s">
        <v>175</v>
      </c>
      <c r="L320" s="45"/>
      <c r="M320" s="235" t="s">
        <v>1</v>
      </c>
      <c r="N320" s="236" t="s">
        <v>42</v>
      </c>
      <c r="O320" s="92"/>
      <c r="P320" s="237">
        <f>O320*H320</f>
        <v>0</v>
      </c>
      <c r="Q320" s="237">
        <v>0.00015</v>
      </c>
      <c r="R320" s="237">
        <f>Q320*H320</f>
        <v>0.0022949999999999997</v>
      </c>
      <c r="S320" s="237">
        <v>0</v>
      </c>
      <c r="T320" s="238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9" t="s">
        <v>189</v>
      </c>
      <c r="AT320" s="239" t="s">
        <v>171</v>
      </c>
      <c r="AU320" s="239" t="s">
        <v>86</v>
      </c>
      <c r="AY320" s="18" t="s">
        <v>168</v>
      </c>
      <c r="BE320" s="240">
        <f>IF(N320="základní",J320,0)</f>
        <v>0</v>
      </c>
      <c r="BF320" s="240">
        <f>IF(N320="snížená",J320,0)</f>
        <v>0</v>
      </c>
      <c r="BG320" s="240">
        <f>IF(N320="zákl. přenesená",J320,0)</f>
        <v>0</v>
      </c>
      <c r="BH320" s="240">
        <f>IF(N320="sníž. přenesená",J320,0)</f>
        <v>0</v>
      </c>
      <c r="BI320" s="240">
        <f>IF(N320="nulová",J320,0)</f>
        <v>0</v>
      </c>
      <c r="BJ320" s="18" t="s">
        <v>84</v>
      </c>
      <c r="BK320" s="240">
        <f>ROUND(I320*H320,2)</f>
        <v>0</v>
      </c>
      <c r="BL320" s="18" t="s">
        <v>189</v>
      </c>
      <c r="BM320" s="239" t="s">
        <v>5992</v>
      </c>
    </row>
    <row r="321" spans="1:65" s="2" customFormat="1" ht="24.15" customHeight="1">
      <c r="A321" s="39"/>
      <c r="B321" s="40"/>
      <c r="C321" s="228" t="s">
        <v>1558</v>
      </c>
      <c r="D321" s="228" t="s">
        <v>171</v>
      </c>
      <c r="E321" s="229" t="s">
        <v>5993</v>
      </c>
      <c r="F321" s="230" t="s">
        <v>5994</v>
      </c>
      <c r="G321" s="231" t="s">
        <v>203</v>
      </c>
      <c r="H321" s="232">
        <v>4</v>
      </c>
      <c r="I321" s="233"/>
      <c r="J321" s="234">
        <f>ROUND(I321*H321,2)</f>
        <v>0</v>
      </c>
      <c r="K321" s="230" t="s">
        <v>175</v>
      </c>
      <c r="L321" s="45"/>
      <c r="M321" s="235" t="s">
        <v>1</v>
      </c>
      <c r="N321" s="236" t="s">
        <v>42</v>
      </c>
      <c r="O321" s="92"/>
      <c r="P321" s="237">
        <f>O321*H321</f>
        <v>0</v>
      </c>
      <c r="Q321" s="237">
        <v>0.0006</v>
      </c>
      <c r="R321" s="237">
        <f>Q321*H321</f>
        <v>0.0024</v>
      </c>
      <c r="S321" s="237">
        <v>0</v>
      </c>
      <c r="T321" s="238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9" t="s">
        <v>189</v>
      </c>
      <c r="AT321" s="239" t="s">
        <v>171</v>
      </c>
      <c r="AU321" s="239" t="s">
        <v>86</v>
      </c>
      <c r="AY321" s="18" t="s">
        <v>168</v>
      </c>
      <c r="BE321" s="240">
        <f>IF(N321="základní",J321,0)</f>
        <v>0</v>
      </c>
      <c r="BF321" s="240">
        <f>IF(N321="snížená",J321,0)</f>
        <v>0</v>
      </c>
      <c r="BG321" s="240">
        <f>IF(N321="zákl. přenesená",J321,0)</f>
        <v>0</v>
      </c>
      <c r="BH321" s="240">
        <f>IF(N321="sníž. přenesená",J321,0)</f>
        <v>0</v>
      </c>
      <c r="BI321" s="240">
        <f>IF(N321="nulová",J321,0)</f>
        <v>0</v>
      </c>
      <c r="BJ321" s="18" t="s">
        <v>84</v>
      </c>
      <c r="BK321" s="240">
        <f>ROUND(I321*H321,2)</f>
        <v>0</v>
      </c>
      <c r="BL321" s="18" t="s">
        <v>189</v>
      </c>
      <c r="BM321" s="239" t="s">
        <v>5995</v>
      </c>
    </row>
    <row r="322" spans="1:65" s="2" customFormat="1" ht="33" customHeight="1">
      <c r="A322" s="39"/>
      <c r="B322" s="40"/>
      <c r="C322" s="228" t="s">
        <v>1567</v>
      </c>
      <c r="D322" s="228" t="s">
        <v>171</v>
      </c>
      <c r="E322" s="229" t="s">
        <v>5996</v>
      </c>
      <c r="F322" s="230" t="s">
        <v>5997</v>
      </c>
      <c r="G322" s="231" t="s">
        <v>416</v>
      </c>
      <c r="H322" s="232">
        <v>60.72</v>
      </c>
      <c r="I322" s="233"/>
      <c r="J322" s="234">
        <f>ROUND(I322*H322,2)</f>
        <v>0</v>
      </c>
      <c r="K322" s="230" t="s">
        <v>175</v>
      </c>
      <c r="L322" s="45"/>
      <c r="M322" s="235" t="s">
        <v>1</v>
      </c>
      <c r="N322" s="236" t="s">
        <v>42</v>
      </c>
      <c r="O322" s="92"/>
      <c r="P322" s="237">
        <f>O322*H322</f>
        <v>0</v>
      </c>
      <c r="Q322" s="237">
        <v>0.08088</v>
      </c>
      <c r="R322" s="237">
        <f>Q322*H322</f>
        <v>4.9110336</v>
      </c>
      <c r="S322" s="237">
        <v>0</v>
      </c>
      <c r="T322" s="238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9" t="s">
        <v>189</v>
      </c>
      <c r="AT322" s="239" t="s">
        <v>171</v>
      </c>
      <c r="AU322" s="239" t="s">
        <v>86</v>
      </c>
      <c r="AY322" s="18" t="s">
        <v>168</v>
      </c>
      <c r="BE322" s="240">
        <f>IF(N322="základní",J322,0)</f>
        <v>0</v>
      </c>
      <c r="BF322" s="240">
        <f>IF(N322="snížená",J322,0)</f>
        <v>0</v>
      </c>
      <c r="BG322" s="240">
        <f>IF(N322="zákl. přenesená",J322,0)</f>
        <v>0</v>
      </c>
      <c r="BH322" s="240">
        <f>IF(N322="sníž. přenesená",J322,0)</f>
        <v>0</v>
      </c>
      <c r="BI322" s="240">
        <f>IF(N322="nulová",J322,0)</f>
        <v>0</v>
      </c>
      <c r="BJ322" s="18" t="s">
        <v>84</v>
      </c>
      <c r="BK322" s="240">
        <f>ROUND(I322*H322,2)</f>
        <v>0</v>
      </c>
      <c r="BL322" s="18" t="s">
        <v>189</v>
      </c>
      <c r="BM322" s="239" t="s">
        <v>5998</v>
      </c>
    </row>
    <row r="323" spans="1:51" s="13" customFormat="1" ht="12">
      <c r="A323" s="13"/>
      <c r="B323" s="252"/>
      <c r="C323" s="253"/>
      <c r="D323" s="241" t="s">
        <v>291</v>
      </c>
      <c r="E323" s="254" t="s">
        <v>1</v>
      </c>
      <c r="F323" s="255" t="s">
        <v>5999</v>
      </c>
      <c r="G323" s="253"/>
      <c r="H323" s="256">
        <v>60.72</v>
      </c>
      <c r="I323" s="257"/>
      <c r="J323" s="253"/>
      <c r="K323" s="253"/>
      <c r="L323" s="258"/>
      <c r="M323" s="259"/>
      <c r="N323" s="260"/>
      <c r="O323" s="260"/>
      <c r="P323" s="260"/>
      <c r="Q323" s="260"/>
      <c r="R323" s="260"/>
      <c r="S323" s="260"/>
      <c r="T323" s="26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2" t="s">
        <v>291</v>
      </c>
      <c r="AU323" s="262" t="s">
        <v>86</v>
      </c>
      <c r="AV323" s="13" t="s">
        <v>86</v>
      </c>
      <c r="AW323" s="13" t="s">
        <v>32</v>
      </c>
      <c r="AX323" s="13" t="s">
        <v>84</v>
      </c>
      <c r="AY323" s="262" t="s">
        <v>168</v>
      </c>
    </row>
    <row r="324" spans="1:65" s="2" customFormat="1" ht="33" customHeight="1">
      <c r="A324" s="39"/>
      <c r="B324" s="40"/>
      <c r="C324" s="228" t="s">
        <v>1572</v>
      </c>
      <c r="D324" s="228" t="s">
        <v>171</v>
      </c>
      <c r="E324" s="229" t="s">
        <v>6000</v>
      </c>
      <c r="F324" s="230" t="s">
        <v>6001</v>
      </c>
      <c r="G324" s="231" t="s">
        <v>416</v>
      </c>
      <c r="H324" s="232">
        <v>167.5</v>
      </c>
      <c r="I324" s="233"/>
      <c r="J324" s="234">
        <f>ROUND(I324*H324,2)</f>
        <v>0</v>
      </c>
      <c r="K324" s="230" t="s">
        <v>175</v>
      </c>
      <c r="L324" s="45"/>
      <c r="M324" s="235" t="s">
        <v>1</v>
      </c>
      <c r="N324" s="236" t="s">
        <v>42</v>
      </c>
      <c r="O324" s="92"/>
      <c r="P324" s="237">
        <f>O324*H324</f>
        <v>0</v>
      </c>
      <c r="Q324" s="237">
        <v>0.1554</v>
      </c>
      <c r="R324" s="237">
        <f>Q324*H324</f>
        <v>26.029500000000002</v>
      </c>
      <c r="S324" s="237">
        <v>0</v>
      </c>
      <c r="T324" s="238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9" t="s">
        <v>189</v>
      </c>
      <c r="AT324" s="239" t="s">
        <v>171</v>
      </c>
      <c r="AU324" s="239" t="s">
        <v>86</v>
      </c>
      <c r="AY324" s="18" t="s">
        <v>168</v>
      </c>
      <c r="BE324" s="240">
        <f>IF(N324="základní",J324,0)</f>
        <v>0</v>
      </c>
      <c r="BF324" s="240">
        <f>IF(N324="snížená",J324,0)</f>
        <v>0</v>
      </c>
      <c r="BG324" s="240">
        <f>IF(N324="zákl. přenesená",J324,0)</f>
        <v>0</v>
      </c>
      <c r="BH324" s="240">
        <f>IF(N324="sníž. přenesená",J324,0)</f>
        <v>0</v>
      </c>
      <c r="BI324" s="240">
        <f>IF(N324="nulová",J324,0)</f>
        <v>0</v>
      </c>
      <c r="BJ324" s="18" t="s">
        <v>84</v>
      </c>
      <c r="BK324" s="240">
        <f>ROUND(I324*H324,2)</f>
        <v>0</v>
      </c>
      <c r="BL324" s="18" t="s">
        <v>189</v>
      </c>
      <c r="BM324" s="239" t="s">
        <v>6002</v>
      </c>
    </row>
    <row r="325" spans="1:65" s="2" customFormat="1" ht="16.5" customHeight="1">
      <c r="A325" s="39"/>
      <c r="B325" s="40"/>
      <c r="C325" s="298" t="s">
        <v>1577</v>
      </c>
      <c r="D325" s="298" t="s">
        <v>1306</v>
      </c>
      <c r="E325" s="299" t="s">
        <v>6003</v>
      </c>
      <c r="F325" s="300" t="s">
        <v>6004</v>
      </c>
      <c r="G325" s="301" t="s">
        <v>416</v>
      </c>
      <c r="H325" s="302">
        <v>170.85</v>
      </c>
      <c r="I325" s="303"/>
      <c r="J325" s="304">
        <f>ROUND(I325*H325,2)</f>
        <v>0</v>
      </c>
      <c r="K325" s="300" t="s">
        <v>175</v>
      </c>
      <c r="L325" s="305"/>
      <c r="M325" s="306" t="s">
        <v>1</v>
      </c>
      <c r="N325" s="307" t="s">
        <v>42</v>
      </c>
      <c r="O325" s="92"/>
      <c r="P325" s="237">
        <f>O325*H325</f>
        <v>0</v>
      </c>
      <c r="Q325" s="237">
        <v>0.08</v>
      </c>
      <c r="R325" s="237">
        <f>Q325*H325</f>
        <v>13.668</v>
      </c>
      <c r="S325" s="237">
        <v>0</v>
      </c>
      <c r="T325" s="238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9" t="s">
        <v>326</v>
      </c>
      <c r="AT325" s="239" t="s">
        <v>1306</v>
      </c>
      <c r="AU325" s="239" t="s">
        <v>86</v>
      </c>
      <c r="AY325" s="18" t="s">
        <v>168</v>
      </c>
      <c r="BE325" s="240">
        <f>IF(N325="základní",J325,0)</f>
        <v>0</v>
      </c>
      <c r="BF325" s="240">
        <f>IF(N325="snížená",J325,0)</f>
        <v>0</v>
      </c>
      <c r="BG325" s="240">
        <f>IF(N325="zákl. přenesená",J325,0)</f>
        <v>0</v>
      </c>
      <c r="BH325" s="240">
        <f>IF(N325="sníž. přenesená",J325,0)</f>
        <v>0</v>
      </c>
      <c r="BI325" s="240">
        <f>IF(N325="nulová",J325,0)</f>
        <v>0</v>
      </c>
      <c r="BJ325" s="18" t="s">
        <v>84</v>
      </c>
      <c r="BK325" s="240">
        <f>ROUND(I325*H325,2)</f>
        <v>0</v>
      </c>
      <c r="BL325" s="18" t="s">
        <v>189</v>
      </c>
      <c r="BM325" s="239" t="s">
        <v>6005</v>
      </c>
    </row>
    <row r="326" spans="1:51" s="13" customFormat="1" ht="12">
      <c r="A326" s="13"/>
      <c r="B326" s="252"/>
      <c r="C326" s="253"/>
      <c r="D326" s="241" t="s">
        <v>291</v>
      </c>
      <c r="E326" s="254" t="s">
        <v>1</v>
      </c>
      <c r="F326" s="255" t="s">
        <v>6006</v>
      </c>
      <c r="G326" s="253"/>
      <c r="H326" s="256">
        <v>170.85</v>
      </c>
      <c r="I326" s="257"/>
      <c r="J326" s="253"/>
      <c r="K326" s="253"/>
      <c r="L326" s="258"/>
      <c r="M326" s="259"/>
      <c r="N326" s="260"/>
      <c r="O326" s="260"/>
      <c r="P326" s="260"/>
      <c r="Q326" s="260"/>
      <c r="R326" s="260"/>
      <c r="S326" s="260"/>
      <c r="T326" s="26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2" t="s">
        <v>291</v>
      </c>
      <c r="AU326" s="262" t="s">
        <v>86</v>
      </c>
      <c r="AV326" s="13" t="s">
        <v>86</v>
      </c>
      <c r="AW326" s="13" t="s">
        <v>32</v>
      </c>
      <c r="AX326" s="13" t="s">
        <v>84</v>
      </c>
      <c r="AY326" s="262" t="s">
        <v>168</v>
      </c>
    </row>
    <row r="327" spans="1:65" s="2" customFormat="1" ht="33" customHeight="1">
      <c r="A327" s="39"/>
      <c r="B327" s="40"/>
      <c r="C327" s="228" t="s">
        <v>1583</v>
      </c>
      <c r="D327" s="228" t="s">
        <v>171</v>
      </c>
      <c r="E327" s="229" t="s">
        <v>6007</v>
      </c>
      <c r="F327" s="230" t="s">
        <v>6008</v>
      </c>
      <c r="G327" s="231" t="s">
        <v>416</v>
      </c>
      <c r="H327" s="232">
        <v>85.8</v>
      </c>
      <c r="I327" s="233"/>
      <c r="J327" s="234">
        <f>ROUND(I327*H327,2)</f>
        <v>0</v>
      </c>
      <c r="K327" s="230" t="s">
        <v>175</v>
      </c>
      <c r="L327" s="45"/>
      <c r="M327" s="235" t="s">
        <v>1</v>
      </c>
      <c r="N327" s="236" t="s">
        <v>42</v>
      </c>
      <c r="O327" s="92"/>
      <c r="P327" s="237">
        <f>O327*H327</f>
        <v>0</v>
      </c>
      <c r="Q327" s="237">
        <v>0.1295</v>
      </c>
      <c r="R327" s="237">
        <f>Q327*H327</f>
        <v>11.1111</v>
      </c>
      <c r="S327" s="237">
        <v>0</v>
      </c>
      <c r="T327" s="238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9" t="s">
        <v>189</v>
      </c>
      <c r="AT327" s="239" t="s">
        <v>171</v>
      </c>
      <c r="AU327" s="239" t="s">
        <v>86</v>
      </c>
      <c r="AY327" s="18" t="s">
        <v>168</v>
      </c>
      <c r="BE327" s="240">
        <f>IF(N327="základní",J327,0)</f>
        <v>0</v>
      </c>
      <c r="BF327" s="240">
        <f>IF(N327="snížená",J327,0)</f>
        <v>0</v>
      </c>
      <c r="BG327" s="240">
        <f>IF(N327="zákl. přenesená",J327,0)</f>
        <v>0</v>
      </c>
      <c r="BH327" s="240">
        <f>IF(N327="sníž. přenesená",J327,0)</f>
        <v>0</v>
      </c>
      <c r="BI327" s="240">
        <f>IF(N327="nulová",J327,0)</f>
        <v>0</v>
      </c>
      <c r="BJ327" s="18" t="s">
        <v>84</v>
      </c>
      <c r="BK327" s="240">
        <f>ROUND(I327*H327,2)</f>
        <v>0</v>
      </c>
      <c r="BL327" s="18" t="s">
        <v>189</v>
      </c>
      <c r="BM327" s="239" t="s">
        <v>6009</v>
      </c>
    </row>
    <row r="328" spans="1:65" s="2" customFormat="1" ht="16.5" customHeight="1">
      <c r="A328" s="39"/>
      <c r="B328" s="40"/>
      <c r="C328" s="298" t="s">
        <v>1588</v>
      </c>
      <c r="D328" s="298" t="s">
        <v>1306</v>
      </c>
      <c r="E328" s="299" t="s">
        <v>6010</v>
      </c>
      <c r="F328" s="300" t="s">
        <v>6011</v>
      </c>
      <c r="G328" s="301" t="s">
        <v>416</v>
      </c>
      <c r="H328" s="302">
        <v>87.516</v>
      </c>
      <c r="I328" s="303"/>
      <c r="J328" s="304">
        <f>ROUND(I328*H328,2)</f>
        <v>0</v>
      </c>
      <c r="K328" s="300" t="s">
        <v>1</v>
      </c>
      <c r="L328" s="305"/>
      <c r="M328" s="306" t="s">
        <v>1</v>
      </c>
      <c r="N328" s="307" t="s">
        <v>42</v>
      </c>
      <c r="O328" s="92"/>
      <c r="P328" s="237">
        <f>O328*H328</f>
        <v>0</v>
      </c>
      <c r="Q328" s="237">
        <v>0.048</v>
      </c>
      <c r="R328" s="237">
        <f>Q328*H328</f>
        <v>4.200768</v>
      </c>
      <c r="S328" s="237">
        <v>0</v>
      </c>
      <c r="T328" s="238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9" t="s">
        <v>326</v>
      </c>
      <c r="AT328" s="239" t="s">
        <v>1306</v>
      </c>
      <c r="AU328" s="239" t="s">
        <v>86</v>
      </c>
      <c r="AY328" s="18" t="s">
        <v>168</v>
      </c>
      <c r="BE328" s="240">
        <f>IF(N328="základní",J328,0)</f>
        <v>0</v>
      </c>
      <c r="BF328" s="240">
        <f>IF(N328="snížená",J328,0)</f>
        <v>0</v>
      </c>
      <c r="BG328" s="240">
        <f>IF(N328="zákl. přenesená",J328,0)</f>
        <v>0</v>
      </c>
      <c r="BH328" s="240">
        <f>IF(N328="sníž. přenesená",J328,0)</f>
        <v>0</v>
      </c>
      <c r="BI328" s="240">
        <f>IF(N328="nulová",J328,0)</f>
        <v>0</v>
      </c>
      <c r="BJ328" s="18" t="s">
        <v>84</v>
      </c>
      <c r="BK328" s="240">
        <f>ROUND(I328*H328,2)</f>
        <v>0</v>
      </c>
      <c r="BL328" s="18" t="s">
        <v>189</v>
      </c>
      <c r="BM328" s="239" t="s">
        <v>6012</v>
      </c>
    </row>
    <row r="329" spans="1:51" s="13" customFormat="1" ht="12">
      <c r="A329" s="13"/>
      <c r="B329" s="252"/>
      <c r="C329" s="253"/>
      <c r="D329" s="241" t="s">
        <v>291</v>
      </c>
      <c r="E329" s="254" t="s">
        <v>1</v>
      </c>
      <c r="F329" s="255" t="s">
        <v>6013</v>
      </c>
      <c r="G329" s="253"/>
      <c r="H329" s="256">
        <v>87.516</v>
      </c>
      <c r="I329" s="257"/>
      <c r="J329" s="253"/>
      <c r="K329" s="253"/>
      <c r="L329" s="258"/>
      <c r="M329" s="259"/>
      <c r="N329" s="260"/>
      <c r="O329" s="260"/>
      <c r="P329" s="260"/>
      <c r="Q329" s="260"/>
      <c r="R329" s="260"/>
      <c r="S329" s="260"/>
      <c r="T329" s="26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2" t="s">
        <v>291</v>
      </c>
      <c r="AU329" s="262" t="s">
        <v>86</v>
      </c>
      <c r="AV329" s="13" t="s">
        <v>86</v>
      </c>
      <c r="AW329" s="13" t="s">
        <v>32</v>
      </c>
      <c r="AX329" s="13" t="s">
        <v>84</v>
      </c>
      <c r="AY329" s="262" t="s">
        <v>168</v>
      </c>
    </row>
    <row r="330" spans="1:65" s="2" customFormat="1" ht="24.15" customHeight="1">
      <c r="A330" s="39"/>
      <c r="B330" s="40"/>
      <c r="C330" s="228" t="s">
        <v>1594</v>
      </c>
      <c r="D330" s="228" t="s">
        <v>171</v>
      </c>
      <c r="E330" s="229" t="s">
        <v>6014</v>
      </c>
      <c r="F330" s="230" t="s">
        <v>6015</v>
      </c>
      <c r="G330" s="231" t="s">
        <v>289</v>
      </c>
      <c r="H330" s="232">
        <v>18.841</v>
      </c>
      <c r="I330" s="233"/>
      <c r="J330" s="234">
        <f>ROUND(I330*H330,2)</f>
        <v>0</v>
      </c>
      <c r="K330" s="230" t="s">
        <v>175</v>
      </c>
      <c r="L330" s="45"/>
      <c r="M330" s="235" t="s">
        <v>1</v>
      </c>
      <c r="N330" s="236" t="s">
        <v>42</v>
      </c>
      <c r="O330" s="92"/>
      <c r="P330" s="237">
        <f>O330*H330</f>
        <v>0</v>
      </c>
      <c r="Q330" s="237">
        <v>2.25634</v>
      </c>
      <c r="R330" s="237">
        <f>Q330*H330</f>
        <v>42.51170194</v>
      </c>
      <c r="S330" s="237">
        <v>0</v>
      </c>
      <c r="T330" s="238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9" t="s">
        <v>189</v>
      </c>
      <c r="AT330" s="239" t="s">
        <v>171</v>
      </c>
      <c r="AU330" s="239" t="s">
        <v>86</v>
      </c>
      <c r="AY330" s="18" t="s">
        <v>168</v>
      </c>
      <c r="BE330" s="240">
        <f>IF(N330="základní",J330,0)</f>
        <v>0</v>
      </c>
      <c r="BF330" s="240">
        <f>IF(N330="snížená",J330,0)</f>
        <v>0</v>
      </c>
      <c r="BG330" s="240">
        <f>IF(N330="zákl. přenesená",J330,0)</f>
        <v>0</v>
      </c>
      <c r="BH330" s="240">
        <f>IF(N330="sníž. přenesená",J330,0)</f>
        <v>0</v>
      </c>
      <c r="BI330" s="240">
        <f>IF(N330="nulová",J330,0)</f>
        <v>0</v>
      </c>
      <c r="BJ330" s="18" t="s">
        <v>84</v>
      </c>
      <c r="BK330" s="240">
        <f>ROUND(I330*H330,2)</f>
        <v>0</v>
      </c>
      <c r="BL330" s="18" t="s">
        <v>189</v>
      </c>
      <c r="BM330" s="239" t="s">
        <v>6016</v>
      </c>
    </row>
    <row r="331" spans="1:51" s="13" customFormat="1" ht="12">
      <c r="A331" s="13"/>
      <c r="B331" s="252"/>
      <c r="C331" s="253"/>
      <c r="D331" s="241" t="s">
        <v>291</v>
      </c>
      <c r="E331" s="254" t="s">
        <v>1</v>
      </c>
      <c r="F331" s="255" t="s">
        <v>6017</v>
      </c>
      <c r="G331" s="253"/>
      <c r="H331" s="256">
        <v>18.841</v>
      </c>
      <c r="I331" s="257"/>
      <c r="J331" s="253"/>
      <c r="K331" s="253"/>
      <c r="L331" s="258"/>
      <c r="M331" s="259"/>
      <c r="N331" s="260"/>
      <c r="O331" s="260"/>
      <c r="P331" s="260"/>
      <c r="Q331" s="260"/>
      <c r="R331" s="260"/>
      <c r="S331" s="260"/>
      <c r="T331" s="26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2" t="s">
        <v>291</v>
      </c>
      <c r="AU331" s="262" t="s">
        <v>86</v>
      </c>
      <c r="AV331" s="13" t="s">
        <v>86</v>
      </c>
      <c r="AW331" s="13" t="s">
        <v>32</v>
      </c>
      <c r="AX331" s="13" t="s">
        <v>84</v>
      </c>
      <c r="AY331" s="262" t="s">
        <v>168</v>
      </c>
    </row>
    <row r="332" spans="1:65" s="2" customFormat="1" ht="24.15" customHeight="1">
      <c r="A332" s="39"/>
      <c r="B332" s="40"/>
      <c r="C332" s="228" t="s">
        <v>1600</v>
      </c>
      <c r="D332" s="228" t="s">
        <v>171</v>
      </c>
      <c r="E332" s="229" t="s">
        <v>6018</v>
      </c>
      <c r="F332" s="230" t="s">
        <v>6019</v>
      </c>
      <c r="G332" s="231" t="s">
        <v>416</v>
      </c>
      <c r="H332" s="232">
        <v>40.3</v>
      </c>
      <c r="I332" s="233"/>
      <c r="J332" s="234">
        <f>ROUND(I332*H332,2)</f>
        <v>0</v>
      </c>
      <c r="K332" s="230" t="s">
        <v>175</v>
      </c>
      <c r="L332" s="45"/>
      <c r="M332" s="235" t="s">
        <v>1</v>
      </c>
      <c r="N332" s="236" t="s">
        <v>42</v>
      </c>
      <c r="O332" s="92"/>
      <c r="P332" s="237">
        <f>O332*H332</f>
        <v>0</v>
      </c>
      <c r="Q332" s="237">
        <v>0.11808</v>
      </c>
      <c r="R332" s="237">
        <f>Q332*H332</f>
        <v>4.758624</v>
      </c>
      <c r="S332" s="237">
        <v>0</v>
      </c>
      <c r="T332" s="238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9" t="s">
        <v>189</v>
      </c>
      <c r="AT332" s="239" t="s">
        <v>171</v>
      </c>
      <c r="AU332" s="239" t="s">
        <v>86</v>
      </c>
      <c r="AY332" s="18" t="s">
        <v>168</v>
      </c>
      <c r="BE332" s="240">
        <f>IF(N332="základní",J332,0)</f>
        <v>0</v>
      </c>
      <c r="BF332" s="240">
        <f>IF(N332="snížená",J332,0)</f>
        <v>0</v>
      </c>
      <c r="BG332" s="240">
        <f>IF(N332="zákl. přenesená",J332,0)</f>
        <v>0</v>
      </c>
      <c r="BH332" s="240">
        <f>IF(N332="sníž. přenesená",J332,0)</f>
        <v>0</v>
      </c>
      <c r="BI332" s="240">
        <f>IF(N332="nulová",J332,0)</f>
        <v>0</v>
      </c>
      <c r="BJ332" s="18" t="s">
        <v>84</v>
      </c>
      <c r="BK332" s="240">
        <f>ROUND(I332*H332,2)</f>
        <v>0</v>
      </c>
      <c r="BL332" s="18" t="s">
        <v>189</v>
      </c>
      <c r="BM332" s="239" t="s">
        <v>6020</v>
      </c>
    </row>
    <row r="333" spans="1:65" s="2" customFormat="1" ht="24.15" customHeight="1">
      <c r="A333" s="39"/>
      <c r="B333" s="40"/>
      <c r="C333" s="298" t="s">
        <v>1606</v>
      </c>
      <c r="D333" s="298" t="s">
        <v>1306</v>
      </c>
      <c r="E333" s="299" t="s">
        <v>6021</v>
      </c>
      <c r="F333" s="300" t="s">
        <v>6022</v>
      </c>
      <c r="G333" s="301" t="s">
        <v>416</v>
      </c>
      <c r="H333" s="302">
        <v>42.315</v>
      </c>
      <c r="I333" s="303"/>
      <c r="J333" s="304">
        <f>ROUND(I333*H333,2)</f>
        <v>0</v>
      </c>
      <c r="K333" s="300" t="s">
        <v>1</v>
      </c>
      <c r="L333" s="305"/>
      <c r="M333" s="306" t="s">
        <v>1</v>
      </c>
      <c r="N333" s="307" t="s">
        <v>42</v>
      </c>
      <c r="O333" s="92"/>
      <c r="P333" s="237">
        <f>O333*H333</f>
        <v>0</v>
      </c>
      <c r="Q333" s="237">
        <v>0.12726</v>
      </c>
      <c r="R333" s="237">
        <f>Q333*H333</f>
        <v>5.3850069000000005</v>
      </c>
      <c r="S333" s="237">
        <v>0</v>
      </c>
      <c r="T333" s="238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9" t="s">
        <v>326</v>
      </c>
      <c r="AT333" s="239" t="s">
        <v>1306</v>
      </c>
      <c r="AU333" s="239" t="s">
        <v>86</v>
      </c>
      <c r="AY333" s="18" t="s">
        <v>168</v>
      </c>
      <c r="BE333" s="240">
        <f>IF(N333="základní",J333,0)</f>
        <v>0</v>
      </c>
      <c r="BF333" s="240">
        <f>IF(N333="snížená",J333,0)</f>
        <v>0</v>
      </c>
      <c r="BG333" s="240">
        <f>IF(N333="zákl. přenesená",J333,0)</f>
        <v>0</v>
      </c>
      <c r="BH333" s="240">
        <f>IF(N333="sníž. přenesená",J333,0)</f>
        <v>0</v>
      </c>
      <c r="BI333" s="240">
        <f>IF(N333="nulová",J333,0)</f>
        <v>0</v>
      </c>
      <c r="BJ333" s="18" t="s">
        <v>84</v>
      </c>
      <c r="BK333" s="240">
        <f>ROUND(I333*H333,2)</f>
        <v>0</v>
      </c>
      <c r="BL333" s="18" t="s">
        <v>189</v>
      </c>
      <c r="BM333" s="239" t="s">
        <v>6023</v>
      </c>
    </row>
    <row r="334" spans="1:51" s="13" customFormat="1" ht="12">
      <c r="A334" s="13"/>
      <c r="B334" s="252"/>
      <c r="C334" s="253"/>
      <c r="D334" s="241" t="s">
        <v>291</v>
      </c>
      <c r="E334" s="254" t="s">
        <v>1</v>
      </c>
      <c r="F334" s="255" t="s">
        <v>6024</v>
      </c>
      <c r="G334" s="253"/>
      <c r="H334" s="256">
        <v>42.315</v>
      </c>
      <c r="I334" s="257"/>
      <c r="J334" s="253"/>
      <c r="K334" s="253"/>
      <c r="L334" s="258"/>
      <c r="M334" s="259"/>
      <c r="N334" s="260"/>
      <c r="O334" s="260"/>
      <c r="P334" s="260"/>
      <c r="Q334" s="260"/>
      <c r="R334" s="260"/>
      <c r="S334" s="260"/>
      <c r="T334" s="26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2" t="s">
        <v>291</v>
      </c>
      <c r="AU334" s="262" t="s">
        <v>86</v>
      </c>
      <c r="AV334" s="13" t="s">
        <v>86</v>
      </c>
      <c r="AW334" s="13" t="s">
        <v>32</v>
      </c>
      <c r="AX334" s="13" t="s">
        <v>84</v>
      </c>
      <c r="AY334" s="262" t="s">
        <v>168</v>
      </c>
    </row>
    <row r="335" spans="1:65" s="2" customFormat="1" ht="24.15" customHeight="1">
      <c r="A335" s="39"/>
      <c r="B335" s="40"/>
      <c r="C335" s="228" t="s">
        <v>1611</v>
      </c>
      <c r="D335" s="228" t="s">
        <v>171</v>
      </c>
      <c r="E335" s="229" t="s">
        <v>6025</v>
      </c>
      <c r="F335" s="230" t="s">
        <v>6026</v>
      </c>
      <c r="G335" s="231" t="s">
        <v>798</v>
      </c>
      <c r="H335" s="232">
        <v>52</v>
      </c>
      <c r="I335" s="233"/>
      <c r="J335" s="234">
        <f>ROUND(I335*H335,2)</f>
        <v>0</v>
      </c>
      <c r="K335" s="230" t="s">
        <v>1</v>
      </c>
      <c r="L335" s="45"/>
      <c r="M335" s="235" t="s">
        <v>1</v>
      </c>
      <c r="N335" s="236" t="s">
        <v>42</v>
      </c>
      <c r="O335" s="92"/>
      <c r="P335" s="237">
        <f>O335*H335</f>
        <v>0</v>
      </c>
      <c r="Q335" s="237">
        <v>0.00025</v>
      </c>
      <c r="R335" s="237">
        <f>Q335*H335</f>
        <v>0.013000000000000001</v>
      </c>
      <c r="S335" s="237">
        <v>0</v>
      </c>
      <c r="T335" s="238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9" t="s">
        <v>189</v>
      </c>
      <c r="AT335" s="239" t="s">
        <v>171</v>
      </c>
      <c r="AU335" s="239" t="s">
        <v>86</v>
      </c>
      <c r="AY335" s="18" t="s">
        <v>168</v>
      </c>
      <c r="BE335" s="240">
        <f>IF(N335="základní",J335,0)</f>
        <v>0</v>
      </c>
      <c r="BF335" s="240">
        <f>IF(N335="snížená",J335,0)</f>
        <v>0</v>
      </c>
      <c r="BG335" s="240">
        <f>IF(N335="zákl. přenesená",J335,0)</f>
        <v>0</v>
      </c>
      <c r="BH335" s="240">
        <f>IF(N335="sníž. přenesená",J335,0)</f>
        <v>0</v>
      </c>
      <c r="BI335" s="240">
        <f>IF(N335="nulová",J335,0)</f>
        <v>0</v>
      </c>
      <c r="BJ335" s="18" t="s">
        <v>84</v>
      </c>
      <c r="BK335" s="240">
        <f>ROUND(I335*H335,2)</f>
        <v>0</v>
      </c>
      <c r="BL335" s="18" t="s">
        <v>189</v>
      </c>
      <c r="BM335" s="239" t="s">
        <v>6027</v>
      </c>
    </row>
    <row r="336" spans="1:65" s="2" customFormat="1" ht="16.5" customHeight="1">
      <c r="A336" s="39"/>
      <c r="B336" s="40"/>
      <c r="C336" s="228" t="s">
        <v>1616</v>
      </c>
      <c r="D336" s="228" t="s">
        <v>171</v>
      </c>
      <c r="E336" s="229" t="s">
        <v>6028</v>
      </c>
      <c r="F336" s="230" t="s">
        <v>6029</v>
      </c>
      <c r="G336" s="231" t="s">
        <v>203</v>
      </c>
      <c r="H336" s="232">
        <v>5.8</v>
      </c>
      <c r="I336" s="233"/>
      <c r="J336" s="234">
        <f>ROUND(I336*H336,2)</f>
        <v>0</v>
      </c>
      <c r="K336" s="230" t="s">
        <v>1</v>
      </c>
      <c r="L336" s="45"/>
      <c r="M336" s="235" t="s">
        <v>1</v>
      </c>
      <c r="N336" s="236" t="s">
        <v>42</v>
      </c>
      <c r="O336" s="92"/>
      <c r="P336" s="237">
        <f>O336*H336</f>
        <v>0</v>
      </c>
      <c r="Q336" s="237">
        <v>0</v>
      </c>
      <c r="R336" s="237">
        <f>Q336*H336</f>
        <v>0</v>
      </c>
      <c r="S336" s="237">
        <v>0.2</v>
      </c>
      <c r="T336" s="238">
        <f>S336*H336</f>
        <v>1.16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9" t="s">
        <v>189</v>
      </c>
      <c r="AT336" s="239" t="s">
        <v>171</v>
      </c>
      <c r="AU336" s="239" t="s">
        <v>86</v>
      </c>
      <c r="AY336" s="18" t="s">
        <v>168</v>
      </c>
      <c r="BE336" s="240">
        <f>IF(N336="základní",J336,0)</f>
        <v>0</v>
      </c>
      <c r="BF336" s="240">
        <f>IF(N336="snížená",J336,0)</f>
        <v>0</v>
      </c>
      <c r="BG336" s="240">
        <f>IF(N336="zákl. přenesená",J336,0)</f>
        <v>0</v>
      </c>
      <c r="BH336" s="240">
        <f>IF(N336="sníž. přenesená",J336,0)</f>
        <v>0</v>
      </c>
      <c r="BI336" s="240">
        <f>IF(N336="nulová",J336,0)</f>
        <v>0</v>
      </c>
      <c r="BJ336" s="18" t="s">
        <v>84</v>
      </c>
      <c r="BK336" s="240">
        <f>ROUND(I336*H336,2)</f>
        <v>0</v>
      </c>
      <c r="BL336" s="18" t="s">
        <v>189</v>
      </c>
      <c r="BM336" s="239" t="s">
        <v>6030</v>
      </c>
    </row>
    <row r="337" spans="1:51" s="13" customFormat="1" ht="12">
      <c r="A337" s="13"/>
      <c r="B337" s="252"/>
      <c r="C337" s="253"/>
      <c r="D337" s="241" t="s">
        <v>291</v>
      </c>
      <c r="E337" s="254" t="s">
        <v>1</v>
      </c>
      <c r="F337" s="255" t="s">
        <v>6031</v>
      </c>
      <c r="G337" s="253"/>
      <c r="H337" s="256">
        <v>5.8</v>
      </c>
      <c r="I337" s="257"/>
      <c r="J337" s="253"/>
      <c r="K337" s="253"/>
      <c r="L337" s="258"/>
      <c r="M337" s="259"/>
      <c r="N337" s="260"/>
      <c r="O337" s="260"/>
      <c r="P337" s="260"/>
      <c r="Q337" s="260"/>
      <c r="R337" s="260"/>
      <c r="S337" s="260"/>
      <c r="T337" s="26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2" t="s">
        <v>291</v>
      </c>
      <c r="AU337" s="262" t="s">
        <v>86</v>
      </c>
      <c r="AV337" s="13" t="s">
        <v>86</v>
      </c>
      <c r="AW337" s="13" t="s">
        <v>32</v>
      </c>
      <c r="AX337" s="13" t="s">
        <v>84</v>
      </c>
      <c r="AY337" s="262" t="s">
        <v>168</v>
      </c>
    </row>
    <row r="338" spans="1:65" s="2" customFormat="1" ht="21.75" customHeight="1">
      <c r="A338" s="39"/>
      <c r="B338" s="40"/>
      <c r="C338" s="228" t="s">
        <v>1620</v>
      </c>
      <c r="D338" s="228" t="s">
        <v>171</v>
      </c>
      <c r="E338" s="229" t="s">
        <v>6032</v>
      </c>
      <c r="F338" s="230" t="s">
        <v>6033</v>
      </c>
      <c r="G338" s="231" t="s">
        <v>203</v>
      </c>
      <c r="H338" s="232">
        <v>1.5</v>
      </c>
      <c r="I338" s="233"/>
      <c r="J338" s="234">
        <f>ROUND(I338*H338,2)</f>
        <v>0</v>
      </c>
      <c r="K338" s="230" t="s">
        <v>175</v>
      </c>
      <c r="L338" s="45"/>
      <c r="M338" s="235" t="s">
        <v>1</v>
      </c>
      <c r="N338" s="236" t="s">
        <v>42</v>
      </c>
      <c r="O338" s="92"/>
      <c r="P338" s="237">
        <f>O338*H338</f>
        <v>0</v>
      </c>
      <c r="Q338" s="237">
        <v>0</v>
      </c>
      <c r="R338" s="237">
        <f>Q338*H338</f>
        <v>0</v>
      </c>
      <c r="S338" s="237">
        <v>0.297</v>
      </c>
      <c r="T338" s="238">
        <f>S338*H338</f>
        <v>0.4455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9" t="s">
        <v>189</v>
      </c>
      <c r="AT338" s="239" t="s">
        <v>171</v>
      </c>
      <c r="AU338" s="239" t="s">
        <v>86</v>
      </c>
      <c r="AY338" s="18" t="s">
        <v>168</v>
      </c>
      <c r="BE338" s="240">
        <f>IF(N338="základní",J338,0)</f>
        <v>0</v>
      </c>
      <c r="BF338" s="240">
        <f>IF(N338="snížená",J338,0)</f>
        <v>0</v>
      </c>
      <c r="BG338" s="240">
        <f>IF(N338="zákl. přenesená",J338,0)</f>
        <v>0</v>
      </c>
      <c r="BH338" s="240">
        <f>IF(N338="sníž. přenesená",J338,0)</f>
        <v>0</v>
      </c>
      <c r="BI338" s="240">
        <f>IF(N338="nulová",J338,0)</f>
        <v>0</v>
      </c>
      <c r="BJ338" s="18" t="s">
        <v>84</v>
      </c>
      <c r="BK338" s="240">
        <f>ROUND(I338*H338,2)</f>
        <v>0</v>
      </c>
      <c r="BL338" s="18" t="s">
        <v>189</v>
      </c>
      <c r="BM338" s="239" t="s">
        <v>6034</v>
      </c>
    </row>
    <row r="339" spans="1:51" s="13" customFormat="1" ht="12">
      <c r="A339" s="13"/>
      <c r="B339" s="252"/>
      <c r="C339" s="253"/>
      <c r="D339" s="241" t="s">
        <v>291</v>
      </c>
      <c r="E339" s="254" t="s">
        <v>1</v>
      </c>
      <c r="F339" s="255" t="s">
        <v>6035</v>
      </c>
      <c r="G339" s="253"/>
      <c r="H339" s="256">
        <v>1.5</v>
      </c>
      <c r="I339" s="257"/>
      <c r="J339" s="253"/>
      <c r="K339" s="253"/>
      <c r="L339" s="258"/>
      <c r="M339" s="259"/>
      <c r="N339" s="260"/>
      <c r="O339" s="260"/>
      <c r="P339" s="260"/>
      <c r="Q339" s="260"/>
      <c r="R339" s="260"/>
      <c r="S339" s="260"/>
      <c r="T339" s="26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2" t="s">
        <v>291</v>
      </c>
      <c r="AU339" s="262" t="s">
        <v>86</v>
      </c>
      <c r="AV339" s="13" t="s">
        <v>86</v>
      </c>
      <c r="AW339" s="13" t="s">
        <v>32</v>
      </c>
      <c r="AX339" s="13" t="s">
        <v>84</v>
      </c>
      <c r="AY339" s="262" t="s">
        <v>168</v>
      </c>
    </row>
    <row r="340" spans="1:65" s="2" customFormat="1" ht="24.15" customHeight="1">
      <c r="A340" s="39"/>
      <c r="B340" s="40"/>
      <c r="C340" s="228" t="s">
        <v>1625</v>
      </c>
      <c r="D340" s="228" t="s">
        <v>171</v>
      </c>
      <c r="E340" s="229" t="s">
        <v>6036</v>
      </c>
      <c r="F340" s="230" t="s">
        <v>6037</v>
      </c>
      <c r="G340" s="231" t="s">
        <v>289</v>
      </c>
      <c r="H340" s="232">
        <v>8.325</v>
      </c>
      <c r="I340" s="233"/>
      <c r="J340" s="234">
        <f>ROUND(I340*H340,2)</f>
        <v>0</v>
      </c>
      <c r="K340" s="230" t="s">
        <v>175</v>
      </c>
      <c r="L340" s="45"/>
      <c r="M340" s="235" t="s">
        <v>1</v>
      </c>
      <c r="N340" s="236" t="s">
        <v>42</v>
      </c>
      <c r="O340" s="92"/>
      <c r="P340" s="237">
        <f>O340*H340</f>
        <v>0</v>
      </c>
      <c r="Q340" s="237">
        <v>0</v>
      </c>
      <c r="R340" s="237">
        <f>Q340*H340</f>
        <v>0</v>
      </c>
      <c r="S340" s="237">
        <v>2.2</v>
      </c>
      <c r="T340" s="238">
        <f>S340*H340</f>
        <v>18.315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9" t="s">
        <v>189</v>
      </c>
      <c r="AT340" s="239" t="s">
        <v>171</v>
      </c>
      <c r="AU340" s="239" t="s">
        <v>86</v>
      </c>
      <c r="AY340" s="18" t="s">
        <v>168</v>
      </c>
      <c r="BE340" s="240">
        <f>IF(N340="základní",J340,0)</f>
        <v>0</v>
      </c>
      <c r="BF340" s="240">
        <f>IF(N340="snížená",J340,0)</f>
        <v>0</v>
      </c>
      <c r="BG340" s="240">
        <f>IF(N340="zákl. přenesená",J340,0)</f>
        <v>0</v>
      </c>
      <c r="BH340" s="240">
        <f>IF(N340="sníž. přenesená",J340,0)</f>
        <v>0</v>
      </c>
      <c r="BI340" s="240">
        <f>IF(N340="nulová",J340,0)</f>
        <v>0</v>
      </c>
      <c r="BJ340" s="18" t="s">
        <v>84</v>
      </c>
      <c r="BK340" s="240">
        <f>ROUND(I340*H340,2)</f>
        <v>0</v>
      </c>
      <c r="BL340" s="18" t="s">
        <v>189</v>
      </c>
      <c r="BM340" s="239" t="s">
        <v>6038</v>
      </c>
    </row>
    <row r="341" spans="1:51" s="13" customFormat="1" ht="12">
      <c r="A341" s="13"/>
      <c r="B341" s="252"/>
      <c r="C341" s="253"/>
      <c r="D341" s="241" t="s">
        <v>291</v>
      </c>
      <c r="E341" s="254" t="s">
        <v>1</v>
      </c>
      <c r="F341" s="255" t="s">
        <v>6039</v>
      </c>
      <c r="G341" s="253"/>
      <c r="H341" s="256">
        <v>7.725</v>
      </c>
      <c r="I341" s="257"/>
      <c r="J341" s="253"/>
      <c r="K341" s="253"/>
      <c r="L341" s="258"/>
      <c r="M341" s="259"/>
      <c r="N341" s="260"/>
      <c r="O341" s="260"/>
      <c r="P341" s="260"/>
      <c r="Q341" s="260"/>
      <c r="R341" s="260"/>
      <c r="S341" s="260"/>
      <c r="T341" s="261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2" t="s">
        <v>291</v>
      </c>
      <c r="AU341" s="262" t="s">
        <v>86</v>
      </c>
      <c r="AV341" s="13" t="s">
        <v>86</v>
      </c>
      <c r="AW341" s="13" t="s">
        <v>32</v>
      </c>
      <c r="AX341" s="13" t="s">
        <v>77</v>
      </c>
      <c r="AY341" s="262" t="s">
        <v>168</v>
      </c>
    </row>
    <row r="342" spans="1:51" s="13" customFormat="1" ht="12">
      <c r="A342" s="13"/>
      <c r="B342" s="252"/>
      <c r="C342" s="253"/>
      <c r="D342" s="241" t="s">
        <v>291</v>
      </c>
      <c r="E342" s="254" t="s">
        <v>1</v>
      </c>
      <c r="F342" s="255" t="s">
        <v>6040</v>
      </c>
      <c r="G342" s="253"/>
      <c r="H342" s="256">
        <v>0.6</v>
      </c>
      <c r="I342" s="257"/>
      <c r="J342" s="253"/>
      <c r="K342" s="253"/>
      <c r="L342" s="258"/>
      <c r="M342" s="259"/>
      <c r="N342" s="260"/>
      <c r="O342" s="260"/>
      <c r="P342" s="260"/>
      <c r="Q342" s="260"/>
      <c r="R342" s="260"/>
      <c r="S342" s="260"/>
      <c r="T342" s="26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2" t="s">
        <v>291</v>
      </c>
      <c r="AU342" s="262" t="s">
        <v>86</v>
      </c>
      <c r="AV342" s="13" t="s">
        <v>86</v>
      </c>
      <c r="AW342" s="13" t="s">
        <v>32</v>
      </c>
      <c r="AX342" s="13" t="s">
        <v>77</v>
      </c>
      <c r="AY342" s="262" t="s">
        <v>168</v>
      </c>
    </row>
    <row r="343" spans="1:51" s="14" customFormat="1" ht="12">
      <c r="A343" s="14"/>
      <c r="B343" s="263"/>
      <c r="C343" s="264"/>
      <c r="D343" s="241" t="s">
        <v>291</v>
      </c>
      <c r="E343" s="265" t="s">
        <v>1</v>
      </c>
      <c r="F343" s="266" t="s">
        <v>295</v>
      </c>
      <c r="G343" s="264"/>
      <c r="H343" s="267">
        <v>8.325</v>
      </c>
      <c r="I343" s="268"/>
      <c r="J343" s="264"/>
      <c r="K343" s="264"/>
      <c r="L343" s="269"/>
      <c r="M343" s="270"/>
      <c r="N343" s="271"/>
      <c r="O343" s="271"/>
      <c r="P343" s="271"/>
      <c r="Q343" s="271"/>
      <c r="R343" s="271"/>
      <c r="S343" s="271"/>
      <c r="T343" s="272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3" t="s">
        <v>291</v>
      </c>
      <c r="AU343" s="273" t="s">
        <v>86</v>
      </c>
      <c r="AV343" s="14" t="s">
        <v>189</v>
      </c>
      <c r="AW343" s="14" t="s">
        <v>32</v>
      </c>
      <c r="AX343" s="14" t="s">
        <v>84</v>
      </c>
      <c r="AY343" s="273" t="s">
        <v>168</v>
      </c>
    </row>
    <row r="344" spans="1:65" s="2" customFormat="1" ht="16.5" customHeight="1">
      <c r="A344" s="39"/>
      <c r="B344" s="40"/>
      <c r="C344" s="228" t="s">
        <v>1630</v>
      </c>
      <c r="D344" s="228" t="s">
        <v>171</v>
      </c>
      <c r="E344" s="229" t="s">
        <v>6041</v>
      </c>
      <c r="F344" s="230" t="s">
        <v>6042</v>
      </c>
      <c r="G344" s="231" t="s">
        <v>416</v>
      </c>
      <c r="H344" s="232">
        <v>76</v>
      </c>
      <c r="I344" s="233"/>
      <c r="J344" s="234">
        <f>ROUND(I344*H344,2)</f>
        <v>0</v>
      </c>
      <c r="K344" s="230" t="s">
        <v>1</v>
      </c>
      <c r="L344" s="45"/>
      <c r="M344" s="235" t="s">
        <v>1</v>
      </c>
      <c r="N344" s="236" t="s">
        <v>42</v>
      </c>
      <c r="O344" s="92"/>
      <c r="P344" s="237">
        <f>O344*H344</f>
        <v>0</v>
      </c>
      <c r="Q344" s="237">
        <v>0</v>
      </c>
      <c r="R344" s="237">
        <f>Q344*H344</f>
        <v>0</v>
      </c>
      <c r="S344" s="237">
        <v>0.004</v>
      </c>
      <c r="T344" s="238">
        <f>S344*H344</f>
        <v>0.304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9" t="s">
        <v>189</v>
      </c>
      <c r="AT344" s="239" t="s">
        <v>171</v>
      </c>
      <c r="AU344" s="239" t="s">
        <v>86</v>
      </c>
      <c r="AY344" s="18" t="s">
        <v>168</v>
      </c>
      <c r="BE344" s="240">
        <f>IF(N344="základní",J344,0)</f>
        <v>0</v>
      </c>
      <c r="BF344" s="240">
        <f>IF(N344="snížená",J344,0)</f>
        <v>0</v>
      </c>
      <c r="BG344" s="240">
        <f>IF(N344="zákl. přenesená",J344,0)</f>
        <v>0</v>
      </c>
      <c r="BH344" s="240">
        <f>IF(N344="sníž. přenesená",J344,0)</f>
        <v>0</v>
      </c>
      <c r="BI344" s="240">
        <f>IF(N344="nulová",J344,0)</f>
        <v>0</v>
      </c>
      <c r="BJ344" s="18" t="s">
        <v>84</v>
      </c>
      <c r="BK344" s="240">
        <f>ROUND(I344*H344,2)</f>
        <v>0</v>
      </c>
      <c r="BL344" s="18" t="s">
        <v>189</v>
      </c>
      <c r="BM344" s="239" t="s">
        <v>6043</v>
      </c>
    </row>
    <row r="345" spans="1:51" s="13" customFormat="1" ht="12">
      <c r="A345" s="13"/>
      <c r="B345" s="252"/>
      <c r="C345" s="253"/>
      <c r="D345" s="241" t="s">
        <v>291</v>
      </c>
      <c r="E345" s="254" t="s">
        <v>1</v>
      </c>
      <c r="F345" s="255" t="s">
        <v>6044</v>
      </c>
      <c r="G345" s="253"/>
      <c r="H345" s="256">
        <v>76</v>
      </c>
      <c r="I345" s="257"/>
      <c r="J345" s="253"/>
      <c r="K345" s="253"/>
      <c r="L345" s="258"/>
      <c r="M345" s="259"/>
      <c r="N345" s="260"/>
      <c r="O345" s="260"/>
      <c r="P345" s="260"/>
      <c r="Q345" s="260"/>
      <c r="R345" s="260"/>
      <c r="S345" s="260"/>
      <c r="T345" s="26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2" t="s">
        <v>291</v>
      </c>
      <c r="AU345" s="262" t="s">
        <v>86</v>
      </c>
      <c r="AV345" s="13" t="s">
        <v>86</v>
      </c>
      <c r="AW345" s="13" t="s">
        <v>32</v>
      </c>
      <c r="AX345" s="13" t="s">
        <v>84</v>
      </c>
      <c r="AY345" s="262" t="s">
        <v>168</v>
      </c>
    </row>
    <row r="346" spans="1:65" s="2" customFormat="1" ht="33" customHeight="1">
      <c r="A346" s="39"/>
      <c r="B346" s="40"/>
      <c r="C346" s="228" t="s">
        <v>1635</v>
      </c>
      <c r="D346" s="228" t="s">
        <v>171</v>
      </c>
      <c r="E346" s="229" t="s">
        <v>6045</v>
      </c>
      <c r="F346" s="230" t="s">
        <v>6046</v>
      </c>
      <c r="G346" s="231" t="s">
        <v>203</v>
      </c>
      <c r="H346" s="232">
        <v>3.52</v>
      </c>
      <c r="I346" s="233"/>
      <c r="J346" s="234">
        <f>ROUND(I346*H346,2)</f>
        <v>0</v>
      </c>
      <c r="K346" s="230" t="s">
        <v>175</v>
      </c>
      <c r="L346" s="45"/>
      <c r="M346" s="235" t="s">
        <v>1</v>
      </c>
      <c r="N346" s="236" t="s">
        <v>42</v>
      </c>
      <c r="O346" s="92"/>
      <c r="P346" s="237">
        <f>O346*H346</f>
        <v>0</v>
      </c>
      <c r="Q346" s="237">
        <v>0</v>
      </c>
      <c r="R346" s="237">
        <f>Q346*H346</f>
        <v>0</v>
      </c>
      <c r="S346" s="237">
        <v>0</v>
      </c>
      <c r="T346" s="238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9" t="s">
        <v>189</v>
      </c>
      <c r="AT346" s="239" t="s">
        <v>171</v>
      </c>
      <c r="AU346" s="239" t="s">
        <v>86</v>
      </c>
      <c r="AY346" s="18" t="s">
        <v>168</v>
      </c>
      <c r="BE346" s="240">
        <f>IF(N346="základní",J346,0)</f>
        <v>0</v>
      </c>
      <c r="BF346" s="240">
        <f>IF(N346="snížená",J346,0)</f>
        <v>0</v>
      </c>
      <c r="BG346" s="240">
        <f>IF(N346="zákl. přenesená",J346,0)</f>
        <v>0</v>
      </c>
      <c r="BH346" s="240">
        <f>IF(N346="sníž. přenesená",J346,0)</f>
        <v>0</v>
      </c>
      <c r="BI346" s="240">
        <f>IF(N346="nulová",J346,0)</f>
        <v>0</v>
      </c>
      <c r="BJ346" s="18" t="s">
        <v>84</v>
      </c>
      <c r="BK346" s="240">
        <f>ROUND(I346*H346,2)</f>
        <v>0</v>
      </c>
      <c r="BL346" s="18" t="s">
        <v>189</v>
      </c>
      <c r="BM346" s="239" t="s">
        <v>6047</v>
      </c>
    </row>
    <row r="347" spans="1:51" s="13" customFormat="1" ht="12">
      <c r="A347" s="13"/>
      <c r="B347" s="252"/>
      <c r="C347" s="253"/>
      <c r="D347" s="241" t="s">
        <v>291</v>
      </c>
      <c r="E347" s="254" t="s">
        <v>1</v>
      </c>
      <c r="F347" s="255" t="s">
        <v>5686</v>
      </c>
      <c r="G347" s="253"/>
      <c r="H347" s="256">
        <v>3.52</v>
      </c>
      <c r="I347" s="257"/>
      <c r="J347" s="253"/>
      <c r="K347" s="253"/>
      <c r="L347" s="258"/>
      <c r="M347" s="259"/>
      <c r="N347" s="260"/>
      <c r="O347" s="260"/>
      <c r="P347" s="260"/>
      <c r="Q347" s="260"/>
      <c r="R347" s="260"/>
      <c r="S347" s="260"/>
      <c r="T347" s="261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2" t="s">
        <v>291</v>
      </c>
      <c r="AU347" s="262" t="s">
        <v>86</v>
      </c>
      <c r="AV347" s="13" t="s">
        <v>86</v>
      </c>
      <c r="AW347" s="13" t="s">
        <v>32</v>
      </c>
      <c r="AX347" s="13" t="s">
        <v>84</v>
      </c>
      <c r="AY347" s="262" t="s">
        <v>168</v>
      </c>
    </row>
    <row r="348" spans="1:65" s="2" customFormat="1" ht="21.75" customHeight="1">
      <c r="A348" s="39"/>
      <c r="B348" s="40"/>
      <c r="C348" s="228" t="s">
        <v>1641</v>
      </c>
      <c r="D348" s="228" t="s">
        <v>171</v>
      </c>
      <c r="E348" s="229" t="s">
        <v>6048</v>
      </c>
      <c r="F348" s="230" t="s">
        <v>6049</v>
      </c>
      <c r="G348" s="231" t="s">
        <v>203</v>
      </c>
      <c r="H348" s="232">
        <v>19.14</v>
      </c>
      <c r="I348" s="233"/>
      <c r="J348" s="234">
        <f>ROUND(I348*H348,2)</f>
        <v>0</v>
      </c>
      <c r="K348" s="230" t="s">
        <v>175</v>
      </c>
      <c r="L348" s="45"/>
      <c r="M348" s="235" t="s">
        <v>1</v>
      </c>
      <c r="N348" s="236" t="s">
        <v>42</v>
      </c>
      <c r="O348" s="92"/>
      <c r="P348" s="237">
        <f>O348*H348</f>
        <v>0</v>
      </c>
      <c r="Q348" s="237">
        <v>0.01</v>
      </c>
      <c r="R348" s="237">
        <f>Q348*H348</f>
        <v>0.19140000000000001</v>
      </c>
      <c r="S348" s="237">
        <v>0</v>
      </c>
      <c r="T348" s="238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9" t="s">
        <v>189</v>
      </c>
      <c r="AT348" s="239" t="s">
        <v>171</v>
      </c>
      <c r="AU348" s="239" t="s">
        <v>86</v>
      </c>
      <c r="AY348" s="18" t="s">
        <v>168</v>
      </c>
      <c r="BE348" s="240">
        <f>IF(N348="základní",J348,0)</f>
        <v>0</v>
      </c>
      <c r="BF348" s="240">
        <f>IF(N348="snížená",J348,0)</f>
        <v>0</v>
      </c>
      <c r="BG348" s="240">
        <f>IF(N348="zákl. přenesená",J348,0)</f>
        <v>0</v>
      </c>
      <c r="BH348" s="240">
        <f>IF(N348="sníž. přenesená",J348,0)</f>
        <v>0</v>
      </c>
      <c r="BI348" s="240">
        <f>IF(N348="nulová",J348,0)</f>
        <v>0</v>
      </c>
      <c r="BJ348" s="18" t="s">
        <v>84</v>
      </c>
      <c r="BK348" s="240">
        <f>ROUND(I348*H348,2)</f>
        <v>0</v>
      </c>
      <c r="BL348" s="18" t="s">
        <v>189</v>
      </c>
      <c r="BM348" s="239" t="s">
        <v>6050</v>
      </c>
    </row>
    <row r="349" spans="1:47" s="2" customFormat="1" ht="12">
      <c r="A349" s="39"/>
      <c r="B349" s="40"/>
      <c r="C349" s="41"/>
      <c r="D349" s="241" t="s">
        <v>178</v>
      </c>
      <c r="E349" s="41"/>
      <c r="F349" s="242" t="s">
        <v>6051</v>
      </c>
      <c r="G349" s="41"/>
      <c r="H349" s="41"/>
      <c r="I349" s="243"/>
      <c r="J349" s="41"/>
      <c r="K349" s="41"/>
      <c r="L349" s="45"/>
      <c r="M349" s="244"/>
      <c r="N349" s="245"/>
      <c r="O349" s="92"/>
      <c r="P349" s="92"/>
      <c r="Q349" s="92"/>
      <c r="R349" s="92"/>
      <c r="S349" s="92"/>
      <c r="T349" s="93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178</v>
      </c>
      <c r="AU349" s="18" t="s">
        <v>86</v>
      </c>
    </row>
    <row r="350" spans="1:51" s="15" customFormat="1" ht="12">
      <c r="A350" s="15"/>
      <c r="B350" s="274"/>
      <c r="C350" s="275"/>
      <c r="D350" s="241" t="s">
        <v>291</v>
      </c>
      <c r="E350" s="276" t="s">
        <v>1</v>
      </c>
      <c r="F350" s="277" t="s">
        <v>6052</v>
      </c>
      <c r="G350" s="275"/>
      <c r="H350" s="276" t="s">
        <v>1</v>
      </c>
      <c r="I350" s="278"/>
      <c r="J350" s="275"/>
      <c r="K350" s="275"/>
      <c r="L350" s="279"/>
      <c r="M350" s="280"/>
      <c r="N350" s="281"/>
      <c r="O350" s="281"/>
      <c r="P350" s="281"/>
      <c r="Q350" s="281"/>
      <c r="R350" s="281"/>
      <c r="S350" s="281"/>
      <c r="T350" s="282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83" t="s">
        <v>291</v>
      </c>
      <c r="AU350" s="283" t="s">
        <v>86</v>
      </c>
      <c r="AV350" s="15" t="s">
        <v>84</v>
      </c>
      <c r="AW350" s="15" t="s">
        <v>32</v>
      </c>
      <c r="AX350" s="15" t="s">
        <v>77</v>
      </c>
      <c r="AY350" s="283" t="s">
        <v>168</v>
      </c>
    </row>
    <row r="351" spans="1:51" s="13" customFormat="1" ht="12">
      <c r="A351" s="13"/>
      <c r="B351" s="252"/>
      <c r="C351" s="253"/>
      <c r="D351" s="241" t="s">
        <v>291</v>
      </c>
      <c r="E351" s="254" t="s">
        <v>1</v>
      </c>
      <c r="F351" s="255" t="s">
        <v>6053</v>
      </c>
      <c r="G351" s="253"/>
      <c r="H351" s="256">
        <v>19.14</v>
      </c>
      <c r="I351" s="257"/>
      <c r="J351" s="253"/>
      <c r="K351" s="253"/>
      <c r="L351" s="258"/>
      <c r="M351" s="259"/>
      <c r="N351" s="260"/>
      <c r="O351" s="260"/>
      <c r="P351" s="260"/>
      <c r="Q351" s="260"/>
      <c r="R351" s="260"/>
      <c r="S351" s="260"/>
      <c r="T351" s="26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2" t="s">
        <v>291</v>
      </c>
      <c r="AU351" s="262" t="s">
        <v>86</v>
      </c>
      <c r="AV351" s="13" t="s">
        <v>86</v>
      </c>
      <c r="AW351" s="13" t="s">
        <v>32</v>
      </c>
      <c r="AX351" s="13" t="s">
        <v>84</v>
      </c>
      <c r="AY351" s="262" t="s">
        <v>168</v>
      </c>
    </row>
    <row r="352" spans="1:65" s="2" customFormat="1" ht="24.15" customHeight="1">
      <c r="A352" s="39"/>
      <c r="B352" s="40"/>
      <c r="C352" s="228" t="s">
        <v>1646</v>
      </c>
      <c r="D352" s="228" t="s">
        <v>171</v>
      </c>
      <c r="E352" s="229" t="s">
        <v>6054</v>
      </c>
      <c r="F352" s="230" t="s">
        <v>6055</v>
      </c>
      <c r="G352" s="231" t="s">
        <v>203</v>
      </c>
      <c r="H352" s="232">
        <v>19.14</v>
      </c>
      <c r="I352" s="233"/>
      <c r="J352" s="234">
        <f>ROUND(I352*H352,2)</f>
        <v>0</v>
      </c>
      <c r="K352" s="230" t="s">
        <v>175</v>
      </c>
      <c r="L352" s="45"/>
      <c r="M352" s="235" t="s">
        <v>1</v>
      </c>
      <c r="N352" s="236" t="s">
        <v>42</v>
      </c>
      <c r="O352" s="92"/>
      <c r="P352" s="237">
        <f>O352*H352</f>
        <v>0</v>
      </c>
      <c r="Q352" s="237">
        <v>0.00109</v>
      </c>
      <c r="R352" s="237">
        <f>Q352*H352</f>
        <v>0.020862600000000002</v>
      </c>
      <c r="S352" s="237">
        <v>0</v>
      </c>
      <c r="T352" s="238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9" t="s">
        <v>189</v>
      </c>
      <c r="AT352" s="239" t="s">
        <v>171</v>
      </c>
      <c r="AU352" s="239" t="s">
        <v>86</v>
      </c>
      <c r="AY352" s="18" t="s">
        <v>168</v>
      </c>
      <c r="BE352" s="240">
        <f>IF(N352="základní",J352,0)</f>
        <v>0</v>
      </c>
      <c r="BF352" s="240">
        <f>IF(N352="snížená",J352,0)</f>
        <v>0</v>
      </c>
      <c r="BG352" s="240">
        <f>IF(N352="zákl. přenesená",J352,0)</f>
        <v>0</v>
      </c>
      <c r="BH352" s="240">
        <f>IF(N352="sníž. přenesená",J352,0)</f>
        <v>0</v>
      </c>
      <c r="BI352" s="240">
        <f>IF(N352="nulová",J352,0)</f>
        <v>0</v>
      </c>
      <c r="BJ352" s="18" t="s">
        <v>84</v>
      </c>
      <c r="BK352" s="240">
        <f>ROUND(I352*H352,2)</f>
        <v>0</v>
      </c>
      <c r="BL352" s="18" t="s">
        <v>189</v>
      </c>
      <c r="BM352" s="239" t="s">
        <v>6056</v>
      </c>
    </row>
    <row r="353" spans="1:47" s="2" customFormat="1" ht="12">
      <c r="A353" s="39"/>
      <c r="B353" s="40"/>
      <c r="C353" s="41"/>
      <c r="D353" s="241" t="s">
        <v>178</v>
      </c>
      <c r="E353" s="41"/>
      <c r="F353" s="242" t="s">
        <v>6057</v>
      </c>
      <c r="G353" s="41"/>
      <c r="H353" s="41"/>
      <c r="I353" s="243"/>
      <c r="J353" s="41"/>
      <c r="K353" s="41"/>
      <c r="L353" s="45"/>
      <c r="M353" s="244"/>
      <c r="N353" s="245"/>
      <c r="O353" s="92"/>
      <c r="P353" s="92"/>
      <c r="Q353" s="92"/>
      <c r="R353" s="92"/>
      <c r="S353" s="92"/>
      <c r="T353" s="93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178</v>
      </c>
      <c r="AU353" s="18" t="s">
        <v>86</v>
      </c>
    </row>
    <row r="354" spans="1:51" s="15" customFormat="1" ht="12">
      <c r="A354" s="15"/>
      <c r="B354" s="274"/>
      <c r="C354" s="275"/>
      <c r="D354" s="241" t="s">
        <v>291</v>
      </c>
      <c r="E354" s="276" t="s">
        <v>1</v>
      </c>
      <c r="F354" s="277" t="s">
        <v>6052</v>
      </c>
      <c r="G354" s="275"/>
      <c r="H354" s="276" t="s">
        <v>1</v>
      </c>
      <c r="I354" s="278"/>
      <c r="J354" s="275"/>
      <c r="K354" s="275"/>
      <c r="L354" s="279"/>
      <c r="M354" s="280"/>
      <c r="N354" s="281"/>
      <c r="O354" s="281"/>
      <c r="P354" s="281"/>
      <c r="Q354" s="281"/>
      <c r="R354" s="281"/>
      <c r="S354" s="281"/>
      <c r="T354" s="282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83" t="s">
        <v>291</v>
      </c>
      <c r="AU354" s="283" t="s">
        <v>86</v>
      </c>
      <c r="AV354" s="15" t="s">
        <v>84</v>
      </c>
      <c r="AW354" s="15" t="s">
        <v>32</v>
      </c>
      <c r="AX354" s="15" t="s">
        <v>77</v>
      </c>
      <c r="AY354" s="283" t="s">
        <v>168</v>
      </c>
    </row>
    <row r="355" spans="1:51" s="13" customFormat="1" ht="12">
      <c r="A355" s="13"/>
      <c r="B355" s="252"/>
      <c r="C355" s="253"/>
      <c r="D355" s="241" t="s">
        <v>291</v>
      </c>
      <c r="E355" s="254" t="s">
        <v>1</v>
      </c>
      <c r="F355" s="255" t="s">
        <v>6053</v>
      </c>
      <c r="G355" s="253"/>
      <c r="H355" s="256">
        <v>19.14</v>
      </c>
      <c r="I355" s="257"/>
      <c r="J355" s="253"/>
      <c r="K355" s="253"/>
      <c r="L355" s="258"/>
      <c r="M355" s="259"/>
      <c r="N355" s="260"/>
      <c r="O355" s="260"/>
      <c r="P355" s="260"/>
      <c r="Q355" s="260"/>
      <c r="R355" s="260"/>
      <c r="S355" s="260"/>
      <c r="T355" s="261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2" t="s">
        <v>291</v>
      </c>
      <c r="AU355" s="262" t="s">
        <v>86</v>
      </c>
      <c r="AV355" s="13" t="s">
        <v>86</v>
      </c>
      <c r="AW355" s="13" t="s">
        <v>32</v>
      </c>
      <c r="AX355" s="13" t="s">
        <v>84</v>
      </c>
      <c r="AY355" s="262" t="s">
        <v>168</v>
      </c>
    </row>
    <row r="356" spans="1:65" s="2" customFormat="1" ht="16.5" customHeight="1">
      <c r="A356" s="39"/>
      <c r="B356" s="40"/>
      <c r="C356" s="228" t="s">
        <v>1652</v>
      </c>
      <c r="D356" s="228" t="s">
        <v>171</v>
      </c>
      <c r="E356" s="229" t="s">
        <v>6058</v>
      </c>
      <c r="F356" s="230" t="s">
        <v>6059</v>
      </c>
      <c r="G356" s="231" t="s">
        <v>289</v>
      </c>
      <c r="H356" s="232">
        <v>0.737</v>
      </c>
      <c r="I356" s="233"/>
      <c r="J356" s="234">
        <f>ROUND(I356*H356,2)</f>
        <v>0</v>
      </c>
      <c r="K356" s="230" t="s">
        <v>1</v>
      </c>
      <c r="L356" s="45"/>
      <c r="M356" s="235" t="s">
        <v>1</v>
      </c>
      <c r="N356" s="236" t="s">
        <v>42</v>
      </c>
      <c r="O356" s="92"/>
      <c r="P356" s="237">
        <f>O356*H356</f>
        <v>0</v>
      </c>
      <c r="Q356" s="237">
        <v>0</v>
      </c>
      <c r="R356" s="237">
        <f>Q356*H356</f>
        <v>0</v>
      </c>
      <c r="S356" s="237">
        <v>0</v>
      </c>
      <c r="T356" s="238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9" t="s">
        <v>189</v>
      </c>
      <c r="AT356" s="239" t="s">
        <v>171</v>
      </c>
      <c r="AU356" s="239" t="s">
        <v>86</v>
      </c>
      <c r="AY356" s="18" t="s">
        <v>168</v>
      </c>
      <c r="BE356" s="240">
        <f>IF(N356="základní",J356,0)</f>
        <v>0</v>
      </c>
      <c r="BF356" s="240">
        <f>IF(N356="snížená",J356,0)</f>
        <v>0</v>
      </c>
      <c r="BG356" s="240">
        <f>IF(N356="zákl. přenesená",J356,0)</f>
        <v>0</v>
      </c>
      <c r="BH356" s="240">
        <f>IF(N356="sníž. přenesená",J356,0)</f>
        <v>0</v>
      </c>
      <c r="BI356" s="240">
        <f>IF(N356="nulová",J356,0)</f>
        <v>0</v>
      </c>
      <c r="BJ356" s="18" t="s">
        <v>84</v>
      </c>
      <c r="BK356" s="240">
        <f>ROUND(I356*H356,2)</f>
        <v>0</v>
      </c>
      <c r="BL356" s="18" t="s">
        <v>189</v>
      </c>
      <c r="BM356" s="239" t="s">
        <v>6060</v>
      </c>
    </row>
    <row r="357" spans="1:47" s="2" customFormat="1" ht="12">
      <c r="A357" s="39"/>
      <c r="B357" s="40"/>
      <c r="C357" s="41"/>
      <c r="D357" s="241" t="s">
        <v>178</v>
      </c>
      <c r="E357" s="41"/>
      <c r="F357" s="242" t="s">
        <v>6061</v>
      </c>
      <c r="G357" s="41"/>
      <c r="H357" s="41"/>
      <c r="I357" s="243"/>
      <c r="J357" s="41"/>
      <c r="K357" s="41"/>
      <c r="L357" s="45"/>
      <c r="M357" s="244"/>
      <c r="N357" s="245"/>
      <c r="O357" s="92"/>
      <c r="P357" s="92"/>
      <c r="Q357" s="92"/>
      <c r="R357" s="92"/>
      <c r="S357" s="92"/>
      <c r="T357" s="93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178</v>
      </c>
      <c r="AU357" s="18" t="s">
        <v>86</v>
      </c>
    </row>
    <row r="358" spans="1:51" s="13" customFormat="1" ht="12">
      <c r="A358" s="13"/>
      <c r="B358" s="252"/>
      <c r="C358" s="253"/>
      <c r="D358" s="241" t="s">
        <v>291</v>
      </c>
      <c r="E358" s="254" t="s">
        <v>1</v>
      </c>
      <c r="F358" s="255" t="s">
        <v>6062</v>
      </c>
      <c r="G358" s="253"/>
      <c r="H358" s="256">
        <v>0.737</v>
      </c>
      <c r="I358" s="257"/>
      <c r="J358" s="253"/>
      <c r="K358" s="253"/>
      <c r="L358" s="258"/>
      <c r="M358" s="259"/>
      <c r="N358" s="260"/>
      <c r="O358" s="260"/>
      <c r="P358" s="260"/>
      <c r="Q358" s="260"/>
      <c r="R358" s="260"/>
      <c r="S358" s="260"/>
      <c r="T358" s="26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2" t="s">
        <v>291</v>
      </c>
      <c r="AU358" s="262" t="s">
        <v>86</v>
      </c>
      <c r="AV358" s="13" t="s">
        <v>86</v>
      </c>
      <c r="AW358" s="13" t="s">
        <v>32</v>
      </c>
      <c r="AX358" s="13" t="s">
        <v>84</v>
      </c>
      <c r="AY358" s="262" t="s">
        <v>168</v>
      </c>
    </row>
    <row r="359" spans="1:65" s="2" customFormat="1" ht="16.5" customHeight="1">
      <c r="A359" s="39"/>
      <c r="B359" s="40"/>
      <c r="C359" s="228" t="s">
        <v>1657</v>
      </c>
      <c r="D359" s="228" t="s">
        <v>171</v>
      </c>
      <c r="E359" s="229" t="s">
        <v>6063</v>
      </c>
      <c r="F359" s="230" t="s">
        <v>6064</v>
      </c>
      <c r="G359" s="231" t="s">
        <v>174</v>
      </c>
      <c r="H359" s="232">
        <v>1</v>
      </c>
      <c r="I359" s="233"/>
      <c r="J359" s="234">
        <f>ROUND(I359*H359,2)</f>
        <v>0</v>
      </c>
      <c r="K359" s="230" t="s">
        <v>1</v>
      </c>
      <c r="L359" s="45"/>
      <c r="M359" s="235" t="s">
        <v>1</v>
      </c>
      <c r="N359" s="236" t="s">
        <v>42</v>
      </c>
      <c r="O359" s="92"/>
      <c r="P359" s="237">
        <f>O359*H359</f>
        <v>0</v>
      </c>
      <c r="Q359" s="237">
        <v>0</v>
      </c>
      <c r="R359" s="237">
        <f>Q359*H359</f>
        <v>0</v>
      </c>
      <c r="S359" s="237">
        <v>0.02</v>
      </c>
      <c r="T359" s="238">
        <f>S359*H359</f>
        <v>0.02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9" t="s">
        <v>189</v>
      </c>
      <c r="AT359" s="239" t="s">
        <v>171</v>
      </c>
      <c r="AU359" s="239" t="s">
        <v>86</v>
      </c>
      <c r="AY359" s="18" t="s">
        <v>168</v>
      </c>
      <c r="BE359" s="240">
        <f>IF(N359="základní",J359,0)</f>
        <v>0</v>
      </c>
      <c r="BF359" s="240">
        <f>IF(N359="snížená",J359,0)</f>
        <v>0</v>
      </c>
      <c r="BG359" s="240">
        <f>IF(N359="zákl. přenesená",J359,0)</f>
        <v>0</v>
      </c>
      <c r="BH359" s="240">
        <f>IF(N359="sníž. přenesená",J359,0)</f>
        <v>0</v>
      </c>
      <c r="BI359" s="240">
        <f>IF(N359="nulová",J359,0)</f>
        <v>0</v>
      </c>
      <c r="BJ359" s="18" t="s">
        <v>84</v>
      </c>
      <c r="BK359" s="240">
        <f>ROUND(I359*H359,2)</f>
        <v>0</v>
      </c>
      <c r="BL359" s="18" t="s">
        <v>189</v>
      </c>
      <c r="BM359" s="239" t="s">
        <v>6065</v>
      </c>
    </row>
    <row r="360" spans="1:65" s="2" customFormat="1" ht="16.5" customHeight="1">
      <c r="A360" s="39"/>
      <c r="B360" s="40"/>
      <c r="C360" s="228" t="s">
        <v>1661</v>
      </c>
      <c r="D360" s="228" t="s">
        <v>171</v>
      </c>
      <c r="E360" s="229" t="s">
        <v>6066</v>
      </c>
      <c r="F360" s="230" t="s">
        <v>6067</v>
      </c>
      <c r="G360" s="231" t="s">
        <v>1933</v>
      </c>
      <c r="H360" s="232">
        <v>3</v>
      </c>
      <c r="I360" s="233"/>
      <c r="J360" s="234">
        <f>ROUND(I360*H360,2)</f>
        <v>0</v>
      </c>
      <c r="K360" s="230" t="s">
        <v>1</v>
      </c>
      <c r="L360" s="45"/>
      <c r="M360" s="235" t="s">
        <v>1</v>
      </c>
      <c r="N360" s="236" t="s">
        <v>42</v>
      </c>
      <c r="O360" s="92"/>
      <c r="P360" s="237">
        <f>O360*H360</f>
        <v>0</v>
      </c>
      <c r="Q360" s="237">
        <v>0</v>
      </c>
      <c r="R360" s="237">
        <f>Q360*H360</f>
        <v>0</v>
      </c>
      <c r="S360" s="237">
        <v>0.1</v>
      </c>
      <c r="T360" s="238">
        <f>S360*H360</f>
        <v>0.30000000000000004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9" t="s">
        <v>189</v>
      </c>
      <c r="AT360" s="239" t="s">
        <v>171</v>
      </c>
      <c r="AU360" s="239" t="s">
        <v>86</v>
      </c>
      <c r="AY360" s="18" t="s">
        <v>168</v>
      </c>
      <c r="BE360" s="240">
        <f>IF(N360="základní",J360,0)</f>
        <v>0</v>
      </c>
      <c r="BF360" s="240">
        <f>IF(N360="snížená",J360,0)</f>
        <v>0</v>
      </c>
      <c r="BG360" s="240">
        <f>IF(N360="zákl. přenesená",J360,0)</f>
        <v>0</v>
      </c>
      <c r="BH360" s="240">
        <f>IF(N360="sníž. přenesená",J360,0)</f>
        <v>0</v>
      </c>
      <c r="BI360" s="240">
        <f>IF(N360="nulová",J360,0)</f>
        <v>0</v>
      </c>
      <c r="BJ360" s="18" t="s">
        <v>84</v>
      </c>
      <c r="BK360" s="240">
        <f>ROUND(I360*H360,2)</f>
        <v>0</v>
      </c>
      <c r="BL360" s="18" t="s">
        <v>189</v>
      </c>
      <c r="BM360" s="239" t="s">
        <v>6068</v>
      </c>
    </row>
    <row r="361" spans="1:65" s="2" customFormat="1" ht="16.5" customHeight="1">
      <c r="A361" s="39"/>
      <c r="B361" s="40"/>
      <c r="C361" s="228" t="s">
        <v>1666</v>
      </c>
      <c r="D361" s="228" t="s">
        <v>171</v>
      </c>
      <c r="E361" s="229" t="s">
        <v>6069</v>
      </c>
      <c r="F361" s="230" t="s">
        <v>6070</v>
      </c>
      <c r="G361" s="231" t="s">
        <v>174</v>
      </c>
      <c r="H361" s="232">
        <v>1</v>
      </c>
      <c r="I361" s="233"/>
      <c r="J361" s="234">
        <f>ROUND(I361*H361,2)</f>
        <v>0</v>
      </c>
      <c r="K361" s="230" t="s">
        <v>1</v>
      </c>
      <c r="L361" s="45"/>
      <c r="M361" s="235" t="s">
        <v>1</v>
      </c>
      <c r="N361" s="236" t="s">
        <v>42</v>
      </c>
      <c r="O361" s="92"/>
      <c r="P361" s="237">
        <f>O361*H361</f>
        <v>0</v>
      </c>
      <c r="Q361" s="237">
        <v>0</v>
      </c>
      <c r="R361" s="237">
        <f>Q361*H361</f>
        <v>0</v>
      </c>
      <c r="S361" s="237">
        <v>1</v>
      </c>
      <c r="T361" s="238">
        <f>S361*H361</f>
        <v>1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9" t="s">
        <v>189</v>
      </c>
      <c r="AT361" s="239" t="s">
        <v>171</v>
      </c>
      <c r="AU361" s="239" t="s">
        <v>86</v>
      </c>
      <c r="AY361" s="18" t="s">
        <v>168</v>
      </c>
      <c r="BE361" s="240">
        <f>IF(N361="základní",J361,0)</f>
        <v>0</v>
      </c>
      <c r="BF361" s="240">
        <f>IF(N361="snížená",J361,0)</f>
        <v>0</v>
      </c>
      <c r="BG361" s="240">
        <f>IF(N361="zákl. přenesená",J361,0)</f>
        <v>0</v>
      </c>
      <c r="BH361" s="240">
        <f>IF(N361="sníž. přenesená",J361,0)</f>
        <v>0</v>
      </c>
      <c r="BI361" s="240">
        <f>IF(N361="nulová",J361,0)</f>
        <v>0</v>
      </c>
      <c r="BJ361" s="18" t="s">
        <v>84</v>
      </c>
      <c r="BK361" s="240">
        <f>ROUND(I361*H361,2)</f>
        <v>0</v>
      </c>
      <c r="BL361" s="18" t="s">
        <v>189</v>
      </c>
      <c r="BM361" s="239" t="s">
        <v>6071</v>
      </c>
    </row>
    <row r="362" spans="1:65" s="2" customFormat="1" ht="21.75" customHeight="1">
      <c r="A362" s="39"/>
      <c r="B362" s="40"/>
      <c r="C362" s="228" t="s">
        <v>1679</v>
      </c>
      <c r="D362" s="228" t="s">
        <v>171</v>
      </c>
      <c r="E362" s="229" t="s">
        <v>6072</v>
      </c>
      <c r="F362" s="230" t="s">
        <v>6073</v>
      </c>
      <c r="G362" s="231" t="s">
        <v>174</v>
      </c>
      <c r="H362" s="232">
        <v>1</v>
      </c>
      <c r="I362" s="233"/>
      <c r="J362" s="234">
        <f>ROUND(I362*H362,2)</f>
        <v>0</v>
      </c>
      <c r="K362" s="230" t="s">
        <v>1</v>
      </c>
      <c r="L362" s="45"/>
      <c r="M362" s="235" t="s">
        <v>1</v>
      </c>
      <c r="N362" s="236" t="s">
        <v>42</v>
      </c>
      <c r="O362" s="92"/>
      <c r="P362" s="237">
        <f>O362*H362</f>
        <v>0</v>
      </c>
      <c r="Q362" s="237">
        <v>0</v>
      </c>
      <c r="R362" s="237">
        <f>Q362*H362</f>
        <v>0</v>
      </c>
      <c r="S362" s="237">
        <v>1.5</v>
      </c>
      <c r="T362" s="238">
        <f>S362*H362</f>
        <v>1.5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9" t="s">
        <v>189</v>
      </c>
      <c r="AT362" s="239" t="s">
        <v>171</v>
      </c>
      <c r="AU362" s="239" t="s">
        <v>86</v>
      </c>
      <c r="AY362" s="18" t="s">
        <v>168</v>
      </c>
      <c r="BE362" s="240">
        <f>IF(N362="základní",J362,0)</f>
        <v>0</v>
      </c>
      <c r="BF362" s="240">
        <f>IF(N362="snížená",J362,0)</f>
        <v>0</v>
      </c>
      <c r="BG362" s="240">
        <f>IF(N362="zákl. přenesená",J362,0)</f>
        <v>0</v>
      </c>
      <c r="BH362" s="240">
        <f>IF(N362="sníž. přenesená",J362,0)</f>
        <v>0</v>
      </c>
      <c r="BI362" s="240">
        <f>IF(N362="nulová",J362,0)</f>
        <v>0</v>
      </c>
      <c r="BJ362" s="18" t="s">
        <v>84</v>
      </c>
      <c r="BK362" s="240">
        <f>ROUND(I362*H362,2)</f>
        <v>0</v>
      </c>
      <c r="BL362" s="18" t="s">
        <v>189</v>
      </c>
      <c r="BM362" s="239" t="s">
        <v>6074</v>
      </c>
    </row>
    <row r="363" spans="1:63" s="12" customFormat="1" ht="22.8" customHeight="1">
      <c r="A363" s="12"/>
      <c r="B363" s="212"/>
      <c r="C363" s="213"/>
      <c r="D363" s="214" t="s">
        <v>76</v>
      </c>
      <c r="E363" s="226" t="s">
        <v>652</v>
      </c>
      <c r="F363" s="226" t="s">
        <v>653</v>
      </c>
      <c r="G363" s="213"/>
      <c r="H363" s="213"/>
      <c r="I363" s="216"/>
      <c r="J363" s="227">
        <f>BK363</f>
        <v>0</v>
      </c>
      <c r="K363" s="213"/>
      <c r="L363" s="218"/>
      <c r="M363" s="219"/>
      <c r="N363" s="220"/>
      <c r="O363" s="220"/>
      <c r="P363" s="221">
        <f>SUM(P364:P368)</f>
        <v>0</v>
      </c>
      <c r="Q363" s="220"/>
      <c r="R363" s="221">
        <f>SUM(R364:R368)</f>
        <v>0</v>
      </c>
      <c r="S363" s="220"/>
      <c r="T363" s="222">
        <f>SUM(T364:T368)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23" t="s">
        <v>84</v>
      </c>
      <c r="AT363" s="224" t="s">
        <v>76</v>
      </c>
      <c r="AU363" s="224" t="s">
        <v>84</v>
      </c>
      <c r="AY363" s="223" t="s">
        <v>168</v>
      </c>
      <c r="BK363" s="225">
        <f>SUM(BK364:BK368)</f>
        <v>0</v>
      </c>
    </row>
    <row r="364" spans="1:65" s="2" customFormat="1" ht="24.15" customHeight="1">
      <c r="A364" s="39"/>
      <c r="B364" s="40"/>
      <c r="C364" s="228" t="s">
        <v>1685</v>
      </c>
      <c r="D364" s="228" t="s">
        <v>171</v>
      </c>
      <c r="E364" s="229" t="s">
        <v>659</v>
      </c>
      <c r="F364" s="230" t="s">
        <v>660</v>
      </c>
      <c r="G364" s="231" t="s">
        <v>311</v>
      </c>
      <c r="H364" s="232">
        <v>845.498</v>
      </c>
      <c r="I364" s="233"/>
      <c r="J364" s="234">
        <f>ROUND(I364*H364,2)</f>
        <v>0</v>
      </c>
      <c r="K364" s="230" t="s">
        <v>175</v>
      </c>
      <c r="L364" s="45"/>
      <c r="M364" s="235" t="s">
        <v>1</v>
      </c>
      <c r="N364" s="236" t="s">
        <v>42</v>
      </c>
      <c r="O364" s="92"/>
      <c r="P364" s="237">
        <f>O364*H364</f>
        <v>0</v>
      </c>
      <c r="Q364" s="237">
        <v>0</v>
      </c>
      <c r="R364" s="237">
        <f>Q364*H364</f>
        <v>0</v>
      </c>
      <c r="S364" s="237">
        <v>0</v>
      </c>
      <c r="T364" s="238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9" t="s">
        <v>189</v>
      </c>
      <c r="AT364" s="239" t="s">
        <v>171</v>
      </c>
      <c r="AU364" s="239" t="s">
        <v>86</v>
      </c>
      <c r="AY364" s="18" t="s">
        <v>168</v>
      </c>
      <c r="BE364" s="240">
        <f>IF(N364="základní",J364,0)</f>
        <v>0</v>
      </c>
      <c r="BF364" s="240">
        <f>IF(N364="snížená",J364,0)</f>
        <v>0</v>
      </c>
      <c r="BG364" s="240">
        <f>IF(N364="zákl. přenesená",J364,0)</f>
        <v>0</v>
      </c>
      <c r="BH364" s="240">
        <f>IF(N364="sníž. přenesená",J364,0)</f>
        <v>0</v>
      </c>
      <c r="BI364" s="240">
        <f>IF(N364="nulová",J364,0)</f>
        <v>0</v>
      </c>
      <c r="BJ364" s="18" t="s">
        <v>84</v>
      </c>
      <c r="BK364" s="240">
        <f>ROUND(I364*H364,2)</f>
        <v>0</v>
      </c>
      <c r="BL364" s="18" t="s">
        <v>189</v>
      </c>
      <c r="BM364" s="239" t="s">
        <v>6075</v>
      </c>
    </row>
    <row r="365" spans="1:65" s="2" customFormat="1" ht="24.15" customHeight="1">
      <c r="A365" s="39"/>
      <c r="B365" s="40"/>
      <c r="C365" s="228" t="s">
        <v>1690</v>
      </c>
      <c r="D365" s="228" t="s">
        <v>171</v>
      </c>
      <c r="E365" s="229" t="s">
        <v>663</v>
      </c>
      <c r="F365" s="230" t="s">
        <v>664</v>
      </c>
      <c r="G365" s="231" t="s">
        <v>311</v>
      </c>
      <c r="H365" s="232">
        <v>6763.984</v>
      </c>
      <c r="I365" s="233"/>
      <c r="J365" s="234">
        <f>ROUND(I365*H365,2)</f>
        <v>0</v>
      </c>
      <c r="K365" s="230" t="s">
        <v>175</v>
      </c>
      <c r="L365" s="45"/>
      <c r="M365" s="235" t="s">
        <v>1</v>
      </c>
      <c r="N365" s="236" t="s">
        <v>42</v>
      </c>
      <c r="O365" s="92"/>
      <c r="P365" s="237">
        <f>O365*H365</f>
        <v>0</v>
      </c>
      <c r="Q365" s="237">
        <v>0</v>
      </c>
      <c r="R365" s="237">
        <f>Q365*H365</f>
        <v>0</v>
      </c>
      <c r="S365" s="237">
        <v>0</v>
      </c>
      <c r="T365" s="238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9" t="s">
        <v>189</v>
      </c>
      <c r="AT365" s="239" t="s">
        <v>171</v>
      </c>
      <c r="AU365" s="239" t="s">
        <v>86</v>
      </c>
      <c r="AY365" s="18" t="s">
        <v>168</v>
      </c>
      <c r="BE365" s="240">
        <f>IF(N365="základní",J365,0)</f>
        <v>0</v>
      </c>
      <c r="BF365" s="240">
        <f>IF(N365="snížená",J365,0)</f>
        <v>0</v>
      </c>
      <c r="BG365" s="240">
        <f>IF(N365="zákl. přenesená",J365,0)</f>
        <v>0</v>
      </c>
      <c r="BH365" s="240">
        <f>IF(N365="sníž. přenesená",J365,0)</f>
        <v>0</v>
      </c>
      <c r="BI365" s="240">
        <f>IF(N365="nulová",J365,0)</f>
        <v>0</v>
      </c>
      <c r="BJ365" s="18" t="s">
        <v>84</v>
      </c>
      <c r="BK365" s="240">
        <f>ROUND(I365*H365,2)</f>
        <v>0</v>
      </c>
      <c r="BL365" s="18" t="s">
        <v>189</v>
      </c>
      <c r="BM365" s="239" t="s">
        <v>6076</v>
      </c>
    </row>
    <row r="366" spans="1:47" s="2" customFormat="1" ht="12">
      <c r="A366" s="39"/>
      <c r="B366" s="40"/>
      <c r="C366" s="41"/>
      <c r="D366" s="241" t="s">
        <v>178</v>
      </c>
      <c r="E366" s="41"/>
      <c r="F366" s="242" t="s">
        <v>666</v>
      </c>
      <c r="G366" s="41"/>
      <c r="H366" s="41"/>
      <c r="I366" s="243"/>
      <c r="J366" s="41"/>
      <c r="K366" s="41"/>
      <c r="L366" s="45"/>
      <c r="M366" s="244"/>
      <c r="N366" s="245"/>
      <c r="O366" s="92"/>
      <c r="P366" s="92"/>
      <c r="Q366" s="92"/>
      <c r="R366" s="92"/>
      <c r="S366" s="92"/>
      <c r="T366" s="93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178</v>
      </c>
      <c r="AU366" s="18" t="s">
        <v>86</v>
      </c>
    </row>
    <row r="367" spans="1:51" s="13" customFormat="1" ht="12">
      <c r="A367" s="13"/>
      <c r="B367" s="252"/>
      <c r="C367" s="253"/>
      <c r="D367" s="241" t="s">
        <v>291</v>
      </c>
      <c r="E367" s="253"/>
      <c r="F367" s="255" t="s">
        <v>6077</v>
      </c>
      <c r="G367" s="253"/>
      <c r="H367" s="256">
        <v>6763.984</v>
      </c>
      <c r="I367" s="257"/>
      <c r="J367" s="253"/>
      <c r="K367" s="253"/>
      <c r="L367" s="258"/>
      <c r="M367" s="259"/>
      <c r="N367" s="260"/>
      <c r="O367" s="260"/>
      <c r="P367" s="260"/>
      <c r="Q367" s="260"/>
      <c r="R367" s="260"/>
      <c r="S367" s="260"/>
      <c r="T367" s="261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2" t="s">
        <v>291</v>
      </c>
      <c r="AU367" s="262" t="s">
        <v>86</v>
      </c>
      <c r="AV367" s="13" t="s">
        <v>86</v>
      </c>
      <c r="AW367" s="13" t="s">
        <v>4</v>
      </c>
      <c r="AX367" s="13" t="s">
        <v>84</v>
      </c>
      <c r="AY367" s="262" t="s">
        <v>168</v>
      </c>
    </row>
    <row r="368" spans="1:65" s="2" customFormat="1" ht="24.15" customHeight="1">
      <c r="A368" s="39"/>
      <c r="B368" s="40"/>
      <c r="C368" s="228" t="s">
        <v>1695</v>
      </c>
      <c r="D368" s="228" t="s">
        <v>171</v>
      </c>
      <c r="E368" s="229" t="s">
        <v>668</v>
      </c>
      <c r="F368" s="230" t="s">
        <v>669</v>
      </c>
      <c r="G368" s="231" t="s">
        <v>311</v>
      </c>
      <c r="H368" s="232">
        <v>845.498</v>
      </c>
      <c r="I368" s="233"/>
      <c r="J368" s="234">
        <f>ROUND(I368*H368,2)</f>
        <v>0</v>
      </c>
      <c r="K368" s="230" t="s">
        <v>1</v>
      </c>
      <c r="L368" s="45"/>
      <c r="M368" s="235" t="s">
        <v>1</v>
      </c>
      <c r="N368" s="236" t="s">
        <v>42</v>
      </c>
      <c r="O368" s="92"/>
      <c r="P368" s="237">
        <f>O368*H368</f>
        <v>0</v>
      </c>
      <c r="Q368" s="237">
        <v>0</v>
      </c>
      <c r="R368" s="237">
        <f>Q368*H368</f>
        <v>0</v>
      </c>
      <c r="S368" s="237">
        <v>0</v>
      </c>
      <c r="T368" s="238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9" t="s">
        <v>189</v>
      </c>
      <c r="AT368" s="239" t="s">
        <v>171</v>
      </c>
      <c r="AU368" s="239" t="s">
        <v>86</v>
      </c>
      <c r="AY368" s="18" t="s">
        <v>168</v>
      </c>
      <c r="BE368" s="240">
        <f>IF(N368="základní",J368,0)</f>
        <v>0</v>
      </c>
      <c r="BF368" s="240">
        <f>IF(N368="snížená",J368,0)</f>
        <v>0</v>
      </c>
      <c r="BG368" s="240">
        <f>IF(N368="zákl. přenesená",J368,0)</f>
        <v>0</v>
      </c>
      <c r="BH368" s="240">
        <f>IF(N368="sníž. přenesená",J368,0)</f>
        <v>0</v>
      </c>
      <c r="BI368" s="240">
        <f>IF(N368="nulová",J368,0)</f>
        <v>0</v>
      </c>
      <c r="BJ368" s="18" t="s">
        <v>84</v>
      </c>
      <c r="BK368" s="240">
        <f>ROUND(I368*H368,2)</f>
        <v>0</v>
      </c>
      <c r="BL368" s="18" t="s">
        <v>189</v>
      </c>
      <c r="BM368" s="239" t="s">
        <v>6078</v>
      </c>
    </row>
    <row r="369" spans="1:63" s="12" customFormat="1" ht="22.8" customHeight="1">
      <c r="A369" s="12"/>
      <c r="B369" s="212"/>
      <c r="C369" s="213"/>
      <c r="D369" s="214" t="s">
        <v>76</v>
      </c>
      <c r="E369" s="226" t="s">
        <v>1990</v>
      </c>
      <c r="F369" s="226" t="s">
        <v>1991</v>
      </c>
      <c r="G369" s="213"/>
      <c r="H369" s="213"/>
      <c r="I369" s="216"/>
      <c r="J369" s="227">
        <f>BK369</f>
        <v>0</v>
      </c>
      <c r="K369" s="213"/>
      <c r="L369" s="218"/>
      <c r="M369" s="219"/>
      <c r="N369" s="220"/>
      <c r="O369" s="220"/>
      <c r="P369" s="221">
        <f>P370</f>
        <v>0</v>
      </c>
      <c r="Q369" s="220"/>
      <c r="R369" s="221">
        <f>R370</f>
        <v>0</v>
      </c>
      <c r="S369" s="220"/>
      <c r="T369" s="222">
        <f>T370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23" t="s">
        <v>84</v>
      </c>
      <c r="AT369" s="224" t="s">
        <v>76</v>
      </c>
      <c r="AU369" s="224" t="s">
        <v>84</v>
      </c>
      <c r="AY369" s="223" t="s">
        <v>168</v>
      </c>
      <c r="BK369" s="225">
        <f>BK370</f>
        <v>0</v>
      </c>
    </row>
    <row r="370" spans="1:65" s="2" customFormat="1" ht="33" customHeight="1">
      <c r="A370" s="39"/>
      <c r="B370" s="40"/>
      <c r="C370" s="228" t="s">
        <v>1700</v>
      </c>
      <c r="D370" s="228" t="s">
        <v>171</v>
      </c>
      <c r="E370" s="229" t="s">
        <v>6079</v>
      </c>
      <c r="F370" s="230" t="s">
        <v>6080</v>
      </c>
      <c r="G370" s="231" t="s">
        <v>311</v>
      </c>
      <c r="H370" s="232">
        <v>308.082</v>
      </c>
      <c r="I370" s="233"/>
      <c r="J370" s="234">
        <f>ROUND(I370*H370,2)</f>
        <v>0</v>
      </c>
      <c r="K370" s="230" t="s">
        <v>175</v>
      </c>
      <c r="L370" s="45"/>
      <c r="M370" s="235" t="s">
        <v>1</v>
      </c>
      <c r="N370" s="236" t="s">
        <v>42</v>
      </c>
      <c r="O370" s="92"/>
      <c r="P370" s="237">
        <f>O370*H370</f>
        <v>0</v>
      </c>
      <c r="Q370" s="237">
        <v>0</v>
      </c>
      <c r="R370" s="237">
        <f>Q370*H370</f>
        <v>0</v>
      </c>
      <c r="S370" s="237">
        <v>0</v>
      </c>
      <c r="T370" s="238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9" t="s">
        <v>189</v>
      </c>
      <c r="AT370" s="239" t="s">
        <v>171</v>
      </c>
      <c r="AU370" s="239" t="s">
        <v>86</v>
      </c>
      <c r="AY370" s="18" t="s">
        <v>168</v>
      </c>
      <c r="BE370" s="240">
        <f>IF(N370="základní",J370,0)</f>
        <v>0</v>
      </c>
      <c r="BF370" s="240">
        <f>IF(N370="snížená",J370,0)</f>
        <v>0</v>
      </c>
      <c r="BG370" s="240">
        <f>IF(N370="zákl. přenesená",J370,0)</f>
        <v>0</v>
      </c>
      <c r="BH370" s="240">
        <f>IF(N370="sníž. přenesená",J370,0)</f>
        <v>0</v>
      </c>
      <c r="BI370" s="240">
        <f>IF(N370="nulová",J370,0)</f>
        <v>0</v>
      </c>
      <c r="BJ370" s="18" t="s">
        <v>84</v>
      </c>
      <c r="BK370" s="240">
        <f>ROUND(I370*H370,2)</f>
        <v>0</v>
      </c>
      <c r="BL370" s="18" t="s">
        <v>189</v>
      </c>
      <c r="BM370" s="239" t="s">
        <v>6081</v>
      </c>
    </row>
    <row r="371" spans="1:63" s="12" customFormat="1" ht="25.9" customHeight="1">
      <c r="A371" s="12"/>
      <c r="B371" s="212"/>
      <c r="C371" s="213"/>
      <c r="D371" s="214" t="s">
        <v>76</v>
      </c>
      <c r="E371" s="215" t="s">
        <v>671</v>
      </c>
      <c r="F371" s="215" t="s">
        <v>672</v>
      </c>
      <c r="G371" s="213"/>
      <c r="H371" s="213"/>
      <c r="I371" s="216"/>
      <c r="J371" s="217">
        <f>BK371</f>
        <v>0</v>
      </c>
      <c r="K371" s="213"/>
      <c r="L371" s="218"/>
      <c r="M371" s="219"/>
      <c r="N371" s="220"/>
      <c r="O371" s="220"/>
      <c r="P371" s="221">
        <f>P372+P380+P386+P407+P414</f>
        <v>0</v>
      </c>
      <c r="Q371" s="220"/>
      <c r="R371" s="221">
        <f>R372+R380+R386+R407+R414</f>
        <v>1.45769474</v>
      </c>
      <c r="S371" s="220"/>
      <c r="T371" s="222">
        <f>T372+T380+T386+T407+T414</f>
        <v>0.36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23" t="s">
        <v>86</v>
      </c>
      <c r="AT371" s="224" t="s">
        <v>76</v>
      </c>
      <c r="AU371" s="224" t="s">
        <v>77</v>
      </c>
      <c r="AY371" s="223" t="s">
        <v>168</v>
      </c>
      <c r="BK371" s="225">
        <f>BK372+BK380+BK386+BK407+BK414</f>
        <v>0</v>
      </c>
    </row>
    <row r="372" spans="1:63" s="12" customFormat="1" ht="22.8" customHeight="1">
      <c r="A372" s="12"/>
      <c r="B372" s="212"/>
      <c r="C372" s="213"/>
      <c r="D372" s="214" t="s">
        <v>76</v>
      </c>
      <c r="E372" s="226" t="s">
        <v>673</v>
      </c>
      <c r="F372" s="226" t="s">
        <v>674</v>
      </c>
      <c r="G372" s="213"/>
      <c r="H372" s="213"/>
      <c r="I372" s="216"/>
      <c r="J372" s="227">
        <f>BK372</f>
        <v>0</v>
      </c>
      <c r="K372" s="213"/>
      <c r="L372" s="218"/>
      <c r="M372" s="219"/>
      <c r="N372" s="220"/>
      <c r="O372" s="220"/>
      <c r="P372" s="221">
        <f>SUM(P373:P379)</f>
        <v>0</v>
      </c>
      <c r="Q372" s="220"/>
      <c r="R372" s="221">
        <f>SUM(R373:R379)</f>
        <v>0.018903999999999997</v>
      </c>
      <c r="S372" s="220"/>
      <c r="T372" s="222">
        <f>SUM(T373:T379)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223" t="s">
        <v>86</v>
      </c>
      <c r="AT372" s="224" t="s">
        <v>76</v>
      </c>
      <c r="AU372" s="224" t="s">
        <v>84</v>
      </c>
      <c r="AY372" s="223" t="s">
        <v>168</v>
      </c>
      <c r="BK372" s="225">
        <f>SUM(BK373:BK379)</f>
        <v>0</v>
      </c>
    </row>
    <row r="373" spans="1:65" s="2" customFormat="1" ht="24.15" customHeight="1">
      <c r="A373" s="39"/>
      <c r="B373" s="40"/>
      <c r="C373" s="228" t="s">
        <v>1705</v>
      </c>
      <c r="D373" s="228" t="s">
        <v>171</v>
      </c>
      <c r="E373" s="229" t="s">
        <v>6082</v>
      </c>
      <c r="F373" s="230" t="s">
        <v>6083</v>
      </c>
      <c r="G373" s="231" t="s">
        <v>203</v>
      </c>
      <c r="H373" s="232">
        <v>4.18</v>
      </c>
      <c r="I373" s="233"/>
      <c r="J373" s="234">
        <f>ROUND(I373*H373,2)</f>
        <v>0</v>
      </c>
      <c r="K373" s="230" t="s">
        <v>1</v>
      </c>
      <c r="L373" s="45"/>
      <c r="M373" s="235" t="s">
        <v>1</v>
      </c>
      <c r="N373" s="236" t="s">
        <v>42</v>
      </c>
      <c r="O373" s="92"/>
      <c r="P373" s="237">
        <f>O373*H373</f>
        <v>0</v>
      </c>
      <c r="Q373" s="237">
        <v>0.004</v>
      </c>
      <c r="R373" s="237">
        <f>Q373*H373</f>
        <v>0.01672</v>
      </c>
      <c r="S373" s="237">
        <v>0</v>
      </c>
      <c r="T373" s="238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9" t="s">
        <v>437</v>
      </c>
      <c r="AT373" s="239" t="s">
        <v>171</v>
      </c>
      <c r="AU373" s="239" t="s">
        <v>86</v>
      </c>
      <c r="AY373" s="18" t="s">
        <v>168</v>
      </c>
      <c r="BE373" s="240">
        <f>IF(N373="základní",J373,0)</f>
        <v>0</v>
      </c>
      <c r="BF373" s="240">
        <f>IF(N373="snížená",J373,0)</f>
        <v>0</v>
      </c>
      <c r="BG373" s="240">
        <f>IF(N373="zákl. přenesená",J373,0)</f>
        <v>0</v>
      </c>
      <c r="BH373" s="240">
        <f>IF(N373="sníž. přenesená",J373,0)</f>
        <v>0</v>
      </c>
      <c r="BI373" s="240">
        <f>IF(N373="nulová",J373,0)</f>
        <v>0</v>
      </c>
      <c r="BJ373" s="18" t="s">
        <v>84</v>
      </c>
      <c r="BK373" s="240">
        <f>ROUND(I373*H373,2)</f>
        <v>0</v>
      </c>
      <c r="BL373" s="18" t="s">
        <v>437</v>
      </c>
      <c r="BM373" s="239" t="s">
        <v>6084</v>
      </c>
    </row>
    <row r="374" spans="1:51" s="15" customFormat="1" ht="12">
      <c r="A374" s="15"/>
      <c r="B374" s="274"/>
      <c r="C374" s="275"/>
      <c r="D374" s="241" t="s">
        <v>291</v>
      </c>
      <c r="E374" s="276" t="s">
        <v>1</v>
      </c>
      <c r="F374" s="277" t="s">
        <v>5802</v>
      </c>
      <c r="G374" s="275"/>
      <c r="H374" s="276" t="s">
        <v>1</v>
      </c>
      <c r="I374" s="278"/>
      <c r="J374" s="275"/>
      <c r="K374" s="275"/>
      <c r="L374" s="279"/>
      <c r="M374" s="280"/>
      <c r="N374" s="281"/>
      <c r="O374" s="281"/>
      <c r="P374" s="281"/>
      <c r="Q374" s="281"/>
      <c r="R374" s="281"/>
      <c r="S374" s="281"/>
      <c r="T374" s="282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83" t="s">
        <v>291</v>
      </c>
      <c r="AU374" s="283" t="s">
        <v>86</v>
      </c>
      <c r="AV374" s="15" t="s">
        <v>84</v>
      </c>
      <c r="AW374" s="15" t="s">
        <v>32</v>
      </c>
      <c r="AX374" s="15" t="s">
        <v>77</v>
      </c>
      <c r="AY374" s="283" t="s">
        <v>168</v>
      </c>
    </row>
    <row r="375" spans="1:51" s="13" customFormat="1" ht="12">
      <c r="A375" s="13"/>
      <c r="B375" s="252"/>
      <c r="C375" s="253"/>
      <c r="D375" s="241" t="s">
        <v>291</v>
      </c>
      <c r="E375" s="254" t="s">
        <v>1</v>
      </c>
      <c r="F375" s="255" t="s">
        <v>6085</v>
      </c>
      <c r="G375" s="253"/>
      <c r="H375" s="256">
        <v>4.18</v>
      </c>
      <c r="I375" s="257"/>
      <c r="J375" s="253"/>
      <c r="K375" s="253"/>
      <c r="L375" s="258"/>
      <c r="M375" s="259"/>
      <c r="N375" s="260"/>
      <c r="O375" s="260"/>
      <c r="P375" s="260"/>
      <c r="Q375" s="260"/>
      <c r="R375" s="260"/>
      <c r="S375" s="260"/>
      <c r="T375" s="261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2" t="s">
        <v>291</v>
      </c>
      <c r="AU375" s="262" t="s">
        <v>86</v>
      </c>
      <c r="AV375" s="13" t="s">
        <v>86</v>
      </c>
      <c r="AW375" s="13" t="s">
        <v>32</v>
      </c>
      <c r="AX375" s="13" t="s">
        <v>84</v>
      </c>
      <c r="AY375" s="262" t="s">
        <v>168</v>
      </c>
    </row>
    <row r="376" spans="1:65" s="2" customFormat="1" ht="24.15" customHeight="1">
      <c r="A376" s="39"/>
      <c r="B376" s="40"/>
      <c r="C376" s="228" t="s">
        <v>1711</v>
      </c>
      <c r="D376" s="228" t="s">
        <v>171</v>
      </c>
      <c r="E376" s="229" t="s">
        <v>2077</v>
      </c>
      <c r="F376" s="230" t="s">
        <v>2078</v>
      </c>
      <c r="G376" s="231" t="s">
        <v>203</v>
      </c>
      <c r="H376" s="232">
        <v>5.46</v>
      </c>
      <c r="I376" s="233"/>
      <c r="J376" s="234">
        <f>ROUND(I376*H376,2)</f>
        <v>0</v>
      </c>
      <c r="K376" s="230" t="s">
        <v>175</v>
      </c>
      <c r="L376" s="45"/>
      <c r="M376" s="235" t="s">
        <v>1</v>
      </c>
      <c r="N376" s="236" t="s">
        <v>42</v>
      </c>
      <c r="O376" s="92"/>
      <c r="P376" s="237">
        <f>O376*H376</f>
        <v>0</v>
      </c>
      <c r="Q376" s="237">
        <v>0.0004</v>
      </c>
      <c r="R376" s="237">
        <f>Q376*H376</f>
        <v>0.002184</v>
      </c>
      <c r="S376" s="237">
        <v>0</v>
      </c>
      <c r="T376" s="238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9" t="s">
        <v>437</v>
      </c>
      <c r="AT376" s="239" t="s">
        <v>171</v>
      </c>
      <c r="AU376" s="239" t="s">
        <v>86</v>
      </c>
      <c r="AY376" s="18" t="s">
        <v>168</v>
      </c>
      <c r="BE376" s="240">
        <f>IF(N376="základní",J376,0)</f>
        <v>0</v>
      </c>
      <c r="BF376" s="240">
        <f>IF(N376="snížená",J376,0)</f>
        <v>0</v>
      </c>
      <c r="BG376" s="240">
        <f>IF(N376="zákl. přenesená",J376,0)</f>
        <v>0</v>
      </c>
      <c r="BH376" s="240">
        <f>IF(N376="sníž. přenesená",J376,0)</f>
        <v>0</v>
      </c>
      <c r="BI376" s="240">
        <f>IF(N376="nulová",J376,0)</f>
        <v>0</v>
      </c>
      <c r="BJ376" s="18" t="s">
        <v>84</v>
      </c>
      <c r="BK376" s="240">
        <f>ROUND(I376*H376,2)</f>
        <v>0</v>
      </c>
      <c r="BL376" s="18" t="s">
        <v>437</v>
      </c>
      <c r="BM376" s="239" t="s">
        <v>6086</v>
      </c>
    </row>
    <row r="377" spans="1:51" s="15" customFormat="1" ht="12">
      <c r="A377" s="15"/>
      <c r="B377" s="274"/>
      <c r="C377" s="275"/>
      <c r="D377" s="241" t="s">
        <v>291</v>
      </c>
      <c r="E377" s="276" t="s">
        <v>1</v>
      </c>
      <c r="F377" s="277" t="s">
        <v>6087</v>
      </c>
      <c r="G377" s="275"/>
      <c r="H377" s="276" t="s">
        <v>1</v>
      </c>
      <c r="I377" s="278"/>
      <c r="J377" s="275"/>
      <c r="K377" s="275"/>
      <c r="L377" s="279"/>
      <c r="M377" s="280"/>
      <c r="N377" s="281"/>
      <c r="O377" s="281"/>
      <c r="P377" s="281"/>
      <c r="Q377" s="281"/>
      <c r="R377" s="281"/>
      <c r="S377" s="281"/>
      <c r="T377" s="282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83" t="s">
        <v>291</v>
      </c>
      <c r="AU377" s="283" t="s">
        <v>86</v>
      </c>
      <c r="AV377" s="15" t="s">
        <v>84</v>
      </c>
      <c r="AW377" s="15" t="s">
        <v>32</v>
      </c>
      <c r="AX377" s="15" t="s">
        <v>77</v>
      </c>
      <c r="AY377" s="283" t="s">
        <v>168</v>
      </c>
    </row>
    <row r="378" spans="1:51" s="13" customFormat="1" ht="12">
      <c r="A378" s="13"/>
      <c r="B378" s="252"/>
      <c r="C378" s="253"/>
      <c r="D378" s="241" t="s">
        <v>291</v>
      </c>
      <c r="E378" s="254" t="s">
        <v>1</v>
      </c>
      <c r="F378" s="255" t="s">
        <v>6088</v>
      </c>
      <c r="G378" s="253"/>
      <c r="H378" s="256">
        <v>5.46</v>
      </c>
      <c r="I378" s="257"/>
      <c r="J378" s="253"/>
      <c r="K378" s="253"/>
      <c r="L378" s="258"/>
      <c r="M378" s="259"/>
      <c r="N378" s="260"/>
      <c r="O378" s="260"/>
      <c r="P378" s="260"/>
      <c r="Q378" s="260"/>
      <c r="R378" s="260"/>
      <c r="S378" s="260"/>
      <c r="T378" s="261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2" t="s">
        <v>291</v>
      </c>
      <c r="AU378" s="262" t="s">
        <v>86</v>
      </c>
      <c r="AV378" s="13" t="s">
        <v>86</v>
      </c>
      <c r="AW378" s="13" t="s">
        <v>32</v>
      </c>
      <c r="AX378" s="13" t="s">
        <v>84</v>
      </c>
      <c r="AY378" s="262" t="s">
        <v>168</v>
      </c>
    </row>
    <row r="379" spans="1:65" s="2" customFormat="1" ht="24.15" customHeight="1">
      <c r="A379" s="39"/>
      <c r="B379" s="40"/>
      <c r="C379" s="228" t="s">
        <v>1716</v>
      </c>
      <c r="D379" s="228" t="s">
        <v>171</v>
      </c>
      <c r="E379" s="229" t="s">
        <v>6089</v>
      </c>
      <c r="F379" s="230" t="s">
        <v>6090</v>
      </c>
      <c r="G379" s="231" t="s">
        <v>2104</v>
      </c>
      <c r="H379" s="308"/>
      <c r="I379" s="233"/>
      <c r="J379" s="234">
        <f>ROUND(I379*H379,2)</f>
        <v>0</v>
      </c>
      <c r="K379" s="230" t="s">
        <v>175</v>
      </c>
      <c r="L379" s="45"/>
      <c r="M379" s="235" t="s">
        <v>1</v>
      </c>
      <c r="N379" s="236" t="s">
        <v>42</v>
      </c>
      <c r="O379" s="92"/>
      <c r="P379" s="237">
        <f>O379*H379</f>
        <v>0</v>
      </c>
      <c r="Q379" s="237">
        <v>0</v>
      </c>
      <c r="R379" s="237">
        <f>Q379*H379</f>
        <v>0</v>
      </c>
      <c r="S379" s="237">
        <v>0</v>
      </c>
      <c r="T379" s="238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9" t="s">
        <v>437</v>
      </c>
      <c r="AT379" s="239" t="s">
        <v>171</v>
      </c>
      <c r="AU379" s="239" t="s">
        <v>86</v>
      </c>
      <c r="AY379" s="18" t="s">
        <v>168</v>
      </c>
      <c r="BE379" s="240">
        <f>IF(N379="základní",J379,0)</f>
        <v>0</v>
      </c>
      <c r="BF379" s="240">
        <f>IF(N379="snížená",J379,0)</f>
        <v>0</v>
      </c>
      <c r="BG379" s="240">
        <f>IF(N379="zákl. přenesená",J379,0)</f>
        <v>0</v>
      </c>
      <c r="BH379" s="240">
        <f>IF(N379="sníž. přenesená",J379,0)</f>
        <v>0</v>
      </c>
      <c r="BI379" s="240">
        <f>IF(N379="nulová",J379,0)</f>
        <v>0</v>
      </c>
      <c r="BJ379" s="18" t="s">
        <v>84</v>
      </c>
      <c r="BK379" s="240">
        <f>ROUND(I379*H379,2)</f>
        <v>0</v>
      </c>
      <c r="BL379" s="18" t="s">
        <v>437</v>
      </c>
      <c r="BM379" s="239" t="s">
        <v>6091</v>
      </c>
    </row>
    <row r="380" spans="1:63" s="12" customFormat="1" ht="22.8" customHeight="1">
      <c r="A380" s="12"/>
      <c r="B380" s="212"/>
      <c r="C380" s="213"/>
      <c r="D380" s="214" t="s">
        <v>76</v>
      </c>
      <c r="E380" s="226" t="s">
        <v>703</v>
      </c>
      <c r="F380" s="226" t="s">
        <v>704</v>
      </c>
      <c r="G380" s="213"/>
      <c r="H380" s="213"/>
      <c r="I380" s="216"/>
      <c r="J380" s="227">
        <f>BK380</f>
        <v>0</v>
      </c>
      <c r="K380" s="213"/>
      <c r="L380" s="218"/>
      <c r="M380" s="219"/>
      <c r="N380" s="220"/>
      <c r="O380" s="220"/>
      <c r="P380" s="221">
        <f>SUM(P381:P385)</f>
        <v>0</v>
      </c>
      <c r="Q380" s="220"/>
      <c r="R380" s="221">
        <f>SUM(R381:R385)</f>
        <v>0.97584292</v>
      </c>
      <c r="S380" s="220"/>
      <c r="T380" s="222">
        <f>SUM(T381:T385)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23" t="s">
        <v>86</v>
      </c>
      <c r="AT380" s="224" t="s">
        <v>76</v>
      </c>
      <c r="AU380" s="224" t="s">
        <v>84</v>
      </c>
      <c r="AY380" s="223" t="s">
        <v>168</v>
      </c>
      <c r="BK380" s="225">
        <f>SUM(BK381:BK385)</f>
        <v>0</v>
      </c>
    </row>
    <row r="381" spans="1:65" s="2" customFormat="1" ht="24.15" customHeight="1">
      <c r="A381" s="39"/>
      <c r="B381" s="40"/>
      <c r="C381" s="228" t="s">
        <v>1730</v>
      </c>
      <c r="D381" s="228" t="s">
        <v>171</v>
      </c>
      <c r="E381" s="229" t="s">
        <v>6092</v>
      </c>
      <c r="F381" s="230" t="s">
        <v>6093</v>
      </c>
      <c r="G381" s="231" t="s">
        <v>203</v>
      </c>
      <c r="H381" s="232">
        <v>23.906</v>
      </c>
      <c r="I381" s="233"/>
      <c r="J381" s="234">
        <f>ROUND(I381*H381,2)</f>
        <v>0</v>
      </c>
      <c r="K381" s="230" t="s">
        <v>1</v>
      </c>
      <c r="L381" s="45"/>
      <c r="M381" s="235" t="s">
        <v>1</v>
      </c>
      <c r="N381" s="236" t="s">
        <v>42</v>
      </c>
      <c r="O381" s="92"/>
      <c r="P381" s="237">
        <f>O381*H381</f>
        <v>0</v>
      </c>
      <c r="Q381" s="237">
        <v>0.04082</v>
      </c>
      <c r="R381" s="237">
        <f>Q381*H381</f>
        <v>0.97584292</v>
      </c>
      <c r="S381" s="237">
        <v>0</v>
      </c>
      <c r="T381" s="238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9" t="s">
        <v>437</v>
      </c>
      <c r="AT381" s="239" t="s">
        <v>171</v>
      </c>
      <c r="AU381" s="239" t="s">
        <v>86</v>
      </c>
      <c r="AY381" s="18" t="s">
        <v>168</v>
      </c>
      <c r="BE381" s="240">
        <f>IF(N381="základní",J381,0)</f>
        <v>0</v>
      </c>
      <c r="BF381" s="240">
        <f>IF(N381="snížená",J381,0)</f>
        <v>0</v>
      </c>
      <c r="BG381" s="240">
        <f>IF(N381="zákl. přenesená",J381,0)</f>
        <v>0</v>
      </c>
      <c r="BH381" s="240">
        <f>IF(N381="sníž. přenesená",J381,0)</f>
        <v>0</v>
      </c>
      <c r="BI381" s="240">
        <f>IF(N381="nulová",J381,0)</f>
        <v>0</v>
      </c>
      <c r="BJ381" s="18" t="s">
        <v>84</v>
      </c>
      <c r="BK381" s="240">
        <f>ROUND(I381*H381,2)</f>
        <v>0</v>
      </c>
      <c r="BL381" s="18" t="s">
        <v>437</v>
      </c>
      <c r="BM381" s="239" t="s">
        <v>6094</v>
      </c>
    </row>
    <row r="382" spans="1:51" s="13" customFormat="1" ht="12">
      <c r="A382" s="13"/>
      <c r="B382" s="252"/>
      <c r="C382" s="253"/>
      <c r="D382" s="241" t="s">
        <v>291</v>
      </c>
      <c r="E382" s="254" t="s">
        <v>1</v>
      </c>
      <c r="F382" s="255" t="s">
        <v>5693</v>
      </c>
      <c r="G382" s="253"/>
      <c r="H382" s="256">
        <v>19.91</v>
      </c>
      <c r="I382" s="257"/>
      <c r="J382" s="253"/>
      <c r="K382" s="253"/>
      <c r="L382" s="258"/>
      <c r="M382" s="259"/>
      <c r="N382" s="260"/>
      <c r="O382" s="260"/>
      <c r="P382" s="260"/>
      <c r="Q382" s="260"/>
      <c r="R382" s="260"/>
      <c r="S382" s="260"/>
      <c r="T382" s="261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2" t="s">
        <v>291</v>
      </c>
      <c r="AU382" s="262" t="s">
        <v>86</v>
      </c>
      <c r="AV382" s="13" t="s">
        <v>86</v>
      </c>
      <c r="AW382" s="13" t="s">
        <v>32</v>
      </c>
      <c r="AX382" s="13" t="s">
        <v>77</v>
      </c>
      <c r="AY382" s="262" t="s">
        <v>168</v>
      </c>
    </row>
    <row r="383" spans="1:51" s="13" customFormat="1" ht="12">
      <c r="A383" s="13"/>
      <c r="B383" s="252"/>
      <c r="C383" s="253"/>
      <c r="D383" s="241" t="s">
        <v>291</v>
      </c>
      <c r="E383" s="254" t="s">
        <v>1</v>
      </c>
      <c r="F383" s="255" t="s">
        <v>6095</v>
      </c>
      <c r="G383" s="253"/>
      <c r="H383" s="256">
        <v>3.996</v>
      </c>
      <c r="I383" s="257"/>
      <c r="J383" s="253"/>
      <c r="K383" s="253"/>
      <c r="L383" s="258"/>
      <c r="M383" s="259"/>
      <c r="N383" s="260"/>
      <c r="O383" s="260"/>
      <c r="P383" s="260"/>
      <c r="Q383" s="260"/>
      <c r="R383" s="260"/>
      <c r="S383" s="260"/>
      <c r="T383" s="261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2" t="s">
        <v>291</v>
      </c>
      <c r="AU383" s="262" t="s">
        <v>86</v>
      </c>
      <c r="AV383" s="13" t="s">
        <v>86</v>
      </c>
      <c r="AW383" s="13" t="s">
        <v>32</v>
      </c>
      <c r="AX383" s="13" t="s">
        <v>77</v>
      </c>
      <c r="AY383" s="262" t="s">
        <v>168</v>
      </c>
    </row>
    <row r="384" spans="1:51" s="14" customFormat="1" ht="12">
      <c r="A384" s="14"/>
      <c r="B384" s="263"/>
      <c r="C384" s="264"/>
      <c r="D384" s="241" t="s">
        <v>291</v>
      </c>
      <c r="E384" s="265" t="s">
        <v>1</v>
      </c>
      <c r="F384" s="266" t="s">
        <v>295</v>
      </c>
      <c r="G384" s="264"/>
      <c r="H384" s="267">
        <v>23.906</v>
      </c>
      <c r="I384" s="268"/>
      <c r="J384" s="264"/>
      <c r="K384" s="264"/>
      <c r="L384" s="269"/>
      <c r="M384" s="270"/>
      <c r="N384" s="271"/>
      <c r="O384" s="271"/>
      <c r="P384" s="271"/>
      <c r="Q384" s="271"/>
      <c r="R384" s="271"/>
      <c r="S384" s="271"/>
      <c r="T384" s="272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3" t="s">
        <v>291</v>
      </c>
      <c r="AU384" s="273" t="s">
        <v>86</v>
      </c>
      <c r="AV384" s="14" t="s">
        <v>189</v>
      </c>
      <c r="AW384" s="14" t="s">
        <v>32</v>
      </c>
      <c r="AX384" s="14" t="s">
        <v>84</v>
      </c>
      <c r="AY384" s="273" t="s">
        <v>168</v>
      </c>
    </row>
    <row r="385" spans="1:65" s="2" customFormat="1" ht="24.15" customHeight="1">
      <c r="A385" s="39"/>
      <c r="B385" s="40"/>
      <c r="C385" s="228" t="s">
        <v>1852</v>
      </c>
      <c r="D385" s="228" t="s">
        <v>171</v>
      </c>
      <c r="E385" s="229" t="s">
        <v>6096</v>
      </c>
      <c r="F385" s="230" t="s">
        <v>6097</v>
      </c>
      <c r="G385" s="231" t="s">
        <v>2104</v>
      </c>
      <c r="H385" s="308"/>
      <c r="I385" s="233"/>
      <c r="J385" s="234">
        <f>ROUND(I385*H385,2)</f>
        <v>0</v>
      </c>
      <c r="K385" s="230" t="s">
        <v>175</v>
      </c>
      <c r="L385" s="45"/>
      <c r="M385" s="235" t="s">
        <v>1</v>
      </c>
      <c r="N385" s="236" t="s">
        <v>42</v>
      </c>
      <c r="O385" s="92"/>
      <c r="P385" s="237">
        <f>O385*H385</f>
        <v>0</v>
      </c>
      <c r="Q385" s="237">
        <v>0</v>
      </c>
      <c r="R385" s="237">
        <f>Q385*H385</f>
        <v>0</v>
      </c>
      <c r="S385" s="237">
        <v>0</v>
      </c>
      <c r="T385" s="238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9" t="s">
        <v>437</v>
      </c>
      <c r="AT385" s="239" t="s">
        <v>171</v>
      </c>
      <c r="AU385" s="239" t="s">
        <v>86</v>
      </c>
      <c r="AY385" s="18" t="s">
        <v>168</v>
      </c>
      <c r="BE385" s="240">
        <f>IF(N385="základní",J385,0)</f>
        <v>0</v>
      </c>
      <c r="BF385" s="240">
        <f>IF(N385="snížená",J385,0)</f>
        <v>0</v>
      </c>
      <c r="BG385" s="240">
        <f>IF(N385="zákl. přenesená",J385,0)</f>
        <v>0</v>
      </c>
      <c r="BH385" s="240">
        <f>IF(N385="sníž. přenesená",J385,0)</f>
        <v>0</v>
      </c>
      <c r="BI385" s="240">
        <f>IF(N385="nulová",J385,0)</f>
        <v>0</v>
      </c>
      <c r="BJ385" s="18" t="s">
        <v>84</v>
      </c>
      <c r="BK385" s="240">
        <f>ROUND(I385*H385,2)</f>
        <v>0</v>
      </c>
      <c r="BL385" s="18" t="s">
        <v>437</v>
      </c>
      <c r="BM385" s="239" t="s">
        <v>6098</v>
      </c>
    </row>
    <row r="386" spans="1:63" s="12" customFormat="1" ht="22.8" customHeight="1">
      <c r="A386" s="12"/>
      <c r="B386" s="212"/>
      <c r="C386" s="213"/>
      <c r="D386" s="214" t="s">
        <v>76</v>
      </c>
      <c r="E386" s="226" t="s">
        <v>759</v>
      </c>
      <c r="F386" s="226" t="s">
        <v>760</v>
      </c>
      <c r="G386" s="213"/>
      <c r="H386" s="213"/>
      <c r="I386" s="216"/>
      <c r="J386" s="227">
        <f>BK386</f>
        <v>0</v>
      </c>
      <c r="K386" s="213"/>
      <c r="L386" s="218"/>
      <c r="M386" s="219"/>
      <c r="N386" s="220"/>
      <c r="O386" s="220"/>
      <c r="P386" s="221">
        <f>SUM(P387:P406)</f>
        <v>0</v>
      </c>
      <c r="Q386" s="220"/>
      <c r="R386" s="221">
        <f>SUM(R387:R406)</f>
        <v>0.22084222</v>
      </c>
      <c r="S386" s="220"/>
      <c r="T386" s="222">
        <f>SUM(T387:T406)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23" t="s">
        <v>86</v>
      </c>
      <c r="AT386" s="224" t="s">
        <v>76</v>
      </c>
      <c r="AU386" s="224" t="s">
        <v>84</v>
      </c>
      <c r="AY386" s="223" t="s">
        <v>168</v>
      </c>
      <c r="BK386" s="225">
        <f>SUM(BK387:BK406)</f>
        <v>0</v>
      </c>
    </row>
    <row r="387" spans="1:65" s="2" customFormat="1" ht="33" customHeight="1">
      <c r="A387" s="39"/>
      <c r="B387" s="40"/>
      <c r="C387" s="228" t="s">
        <v>1735</v>
      </c>
      <c r="D387" s="228" t="s">
        <v>171</v>
      </c>
      <c r="E387" s="229" t="s">
        <v>6099</v>
      </c>
      <c r="F387" s="230" t="s">
        <v>6100</v>
      </c>
      <c r="G387" s="231" t="s">
        <v>203</v>
      </c>
      <c r="H387" s="232">
        <v>19.91</v>
      </c>
      <c r="I387" s="233"/>
      <c r="J387" s="234">
        <f>ROUND(I387*H387,2)</f>
        <v>0</v>
      </c>
      <c r="K387" s="230" t="s">
        <v>175</v>
      </c>
      <c r="L387" s="45"/>
      <c r="M387" s="235" t="s">
        <v>1</v>
      </c>
      <c r="N387" s="236" t="s">
        <v>42</v>
      </c>
      <c r="O387" s="92"/>
      <c r="P387" s="237">
        <f>O387*H387</f>
        <v>0</v>
      </c>
      <c r="Q387" s="237">
        <v>0.00589</v>
      </c>
      <c r="R387" s="237">
        <f>Q387*H387</f>
        <v>0.11726990000000001</v>
      </c>
      <c r="S387" s="237">
        <v>0</v>
      </c>
      <c r="T387" s="238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9" t="s">
        <v>437</v>
      </c>
      <c r="AT387" s="239" t="s">
        <v>171</v>
      </c>
      <c r="AU387" s="239" t="s">
        <v>86</v>
      </c>
      <c r="AY387" s="18" t="s">
        <v>168</v>
      </c>
      <c r="BE387" s="240">
        <f>IF(N387="základní",J387,0)</f>
        <v>0</v>
      </c>
      <c r="BF387" s="240">
        <f>IF(N387="snížená",J387,0)</f>
        <v>0</v>
      </c>
      <c r="BG387" s="240">
        <f>IF(N387="zákl. přenesená",J387,0)</f>
        <v>0</v>
      </c>
      <c r="BH387" s="240">
        <f>IF(N387="sníž. přenesená",J387,0)</f>
        <v>0</v>
      </c>
      <c r="BI387" s="240">
        <f>IF(N387="nulová",J387,0)</f>
        <v>0</v>
      </c>
      <c r="BJ387" s="18" t="s">
        <v>84</v>
      </c>
      <c r="BK387" s="240">
        <f>ROUND(I387*H387,2)</f>
        <v>0</v>
      </c>
      <c r="BL387" s="18" t="s">
        <v>437</v>
      </c>
      <c r="BM387" s="239" t="s">
        <v>6101</v>
      </c>
    </row>
    <row r="388" spans="1:47" s="2" customFormat="1" ht="12">
      <c r="A388" s="39"/>
      <c r="B388" s="40"/>
      <c r="C388" s="41"/>
      <c r="D388" s="241" t="s">
        <v>178</v>
      </c>
      <c r="E388" s="41"/>
      <c r="F388" s="242" t="s">
        <v>6102</v>
      </c>
      <c r="G388" s="41"/>
      <c r="H388" s="41"/>
      <c r="I388" s="243"/>
      <c r="J388" s="41"/>
      <c r="K388" s="41"/>
      <c r="L388" s="45"/>
      <c r="M388" s="244"/>
      <c r="N388" s="245"/>
      <c r="O388" s="92"/>
      <c r="P388" s="92"/>
      <c r="Q388" s="92"/>
      <c r="R388" s="92"/>
      <c r="S388" s="92"/>
      <c r="T388" s="93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178</v>
      </c>
      <c r="AU388" s="18" t="s">
        <v>86</v>
      </c>
    </row>
    <row r="389" spans="1:51" s="15" customFormat="1" ht="12">
      <c r="A389" s="15"/>
      <c r="B389" s="274"/>
      <c r="C389" s="275"/>
      <c r="D389" s="241" t="s">
        <v>291</v>
      </c>
      <c r="E389" s="276" t="s">
        <v>1</v>
      </c>
      <c r="F389" s="277" t="s">
        <v>5802</v>
      </c>
      <c r="G389" s="275"/>
      <c r="H389" s="276" t="s">
        <v>1</v>
      </c>
      <c r="I389" s="278"/>
      <c r="J389" s="275"/>
      <c r="K389" s="275"/>
      <c r="L389" s="279"/>
      <c r="M389" s="280"/>
      <c r="N389" s="281"/>
      <c r="O389" s="281"/>
      <c r="P389" s="281"/>
      <c r="Q389" s="281"/>
      <c r="R389" s="281"/>
      <c r="S389" s="281"/>
      <c r="T389" s="282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83" t="s">
        <v>291</v>
      </c>
      <c r="AU389" s="283" t="s">
        <v>86</v>
      </c>
      <c r="AV389" s="15" t="s">
        <v>84</v>
      </c>
      <c r="AW389" s="15" t="s">
        <v>32</v>
      </c>
      <c r="AX389" s="15" t="s">
        <v>77</v>
      </c>
      <c r="AY389" s="283" t="s">
        <v>168</v>
      </c>
    </row>
    <row r="390" spans="1:51" s="15" customFormat="1" ht="12">
      <c r="A390" s="15"/>
      <c r="B390" s="274"/>
      <c r="C390" s="275"/>
      <c r="D390" s="241" t="s">
        <v>291</v>
      </c>
      <c r="E390" s="276" t="s">
        <v>1</v>
      </c>
      <c r="F390" s="277" t="s">
        <v>6103</v>
      </c>
      <c r="G390" s="275"/>
      <c r="H390" s="276" t="s">
        <v>1</v>
      </c>
      <c r="I390" s="278"/>
      <c r="J390" s="275"/>
      <c r="K390" s="275"/>
      <c r="L390" s="279"/>
      <c r="M390" s="280"/>
      <c r="N390" s="281"/>
      <c r="O390" s="281"/>
      <c r="P390" s="281"/>
      <c r="Q390" s="281"/>
      <c r="R390" s="281"/>
      <c r="S390" s="281"/>
      <c r="T390" s="282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83" t="s">
        <v>291</v>
      </c>
      <c r="AU390" s="283" t="s">
        <v>86</v>
      </c>
      <c r="AV390" s="15" t="s">
        <v>84</v>
      </c>
      <c r="AW390" s="15" t="s">
        <v>32</v>
      </c>
      <c r="AX390" s="15" t="s">
        <v>77</v>
      </c>
      <c r="AY390" s="283" t="s">
        <v>168</v>
      </c>
    </row>
    <row r="391" spans="1:51" s="13" customFormat="1" ht="12">
      <c r="A391" s="13"/>
      <c r="B391" s="252"/>
      <c r="C391" s="253"/>
      <c r="D391" s="241" t="s">
        <v>291</v>
      </c>
      <c r="E391" s="254" t="s">
        <v>1</v>
      </c>
      <c r="F391" s="255" t="s">
        <v>6104</v>
      </c>
      <c r="G391" s="253"/>
      <c r="H391" s="256">
        <v>19.91</v>
      </c>
      <c r="I391" s="257"/>
      <c r="J391" s="253"/>
      <c r="K391" s="253"/>
      <c r="L391" s="258"/>
      <c r="M391" s="259"/>
      <c r="N391" s="260"/>
      <c r="O391" s="260"/>
      <c r="P391" s="260"/>
      <c r="Q391" s="260"/>
      <c r="R391" s="260"/>
      <c r="S391" s="260"/>
      <c r="T391" s="261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2" t="s">
        <v>291</v>
      </c>
      <c r="AU391" s="262" t="s">
        <v>86</v>
      </c>
      <c r="AV391" s="13" t="s">
        <v>86</v>
      </c>
      <c r="AW391" s="13" t="s">
        <v>32</v>
      </c>
      <c r="AX391" s="13" t="s">
        <v>77</v>
      </c>
      <c r="AY391" s="262" t="s">
        <v>168</v>
      </c>
    </row>
    <row r="392" spans="1:51" s="16" customFormat="1" ht="12">
      <c r="A392" s="16"/>
      <c r="B392" s="287"/>
      <c r="C392" s="288"/>
      <c r="D392" s="241" t="s">
        <v>291</v>
      </c>
      <c r="E392" s="289" t="s">
        <v>5693</v>
      </c>
      <c r="F392" s="290" t="s">
        <v>1109</v>
      </c>
      <c r="G392" s="288"/>
      <c r="H392" s="291">
        <v>19.91</v>
      </c>
      <c r="I392" s="292"/>
      <c r="J392" s="288"/>
      <c r="K392" s="288"/>
      <c r="L392" s="293"/>
      <c r="M392" s="294"/>
      <c r="N392" s="295"/>
      <c r="O392" s="295"/>
      <c r="P392" s="295"/>
      <c r="Q392" s="295"/>
      <c r="R392" s="295"/>
      <c r="S392" s="295"/>
      <c r="T392" s="29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T392" s="297" t="s">
        <v>291</v>
      </c>
      <c r="AU392" s="297" t="s">
        <v>86</v>
      </c>
      <c r="AV392" s="16" t="s">
        <v>106</v>
      </c>
      <c r="AW392" s="16" t="s">
        <v>32</v>
      </c>
      <c r="AX392" s="16" t="s">
        <v>77</v>
      </c>
      <c r="AY392" s="297" t="s">
        <v>168</v>
      </c>
    </row>
    <row r="393" spans="1:51" s="14" customFormat="1" ht="12">
      <c r="A393" s="14"/>
      <c r="B393" s="263"/>
      <c r="C393" s="264"/>
      <c r="D393" s="241" t="s">
        <v>291</v>
      </c>
      <c r="E393" s="265" t="s">
        <v>1</v>
      </c>
      <c r="F393" s="266" t="s">
        <v>295</v>
      </c>
      <c r="G393" s="264"/>
      <c r="H393" s="267">
        <v>19.91</v>
      </c>
      <c r="I393" s="268"/>
      <c r="J393" s="264"/>
      <c r="K393" s="264"/>
      <c r="L393" s="269"/>
      <c r="M393" s="270"/>
      <c r="N393" s="271"/>
      <c r="O393" s="271"/>
      <c r="P393" s="271"/>
      <c r="Q393" s="271"/>
      <c r="R393" s="271"/>
      <c r="S393" s="271"/>
      <c r="T393" s="272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73" t="s">
        <v>291</v>
      </c>
      <c r="AU393" s="273" t="s">
        <v>86</v>
      </c>
      <c r="AV393" s="14" t="s">
        <v>189</v>
      </c>
      <c r="AW393" s="14" t="s">
        <v>32</v>
      </c>
      <c r="AX393" s="14" t="s">
        <v>84</v>
      </c>
      <c r="AY393" s="273" t="s">
        <v>168</v>
      </c>
    </row>
    <row r="394" spans="1:65" s="2" customFormat="1" ht="24.15" customHeight="1">
      <c r="A394" s="39"/>
      <c r="B394" s="40"/>
      <c r="C394" s="228" t="s">
        <v>1739</v>
      </c>
      <c r="D394" s="228" t="s">
        <v>171</v>
      </c>
      <c r="E394" s="229" t="s">
        <v>6105</v>
      </c>
      <c r="F394" s="230" t="s">
        <v>6106</v>
      </c>
      <c r="G394" s="231" t="s">
        <v>416</v>
      </c>
      <c r="H394" s="232">
        <v>10.9</v>
      </c>
      <c r="I394" s="233"/>
      <c r="J394" s="234">
        <f>ROUND(I394*H394,2)</f>
        <v>0</v>
      </c>
      <c r="K394" s="230" t="s">
        <v>1</v>
      </c>
      <c r="L394" s="45"/>
      <c r="M394" s="235" t="s">
        <v>1</v>
      </c>
      <c r="N394" s="236" t="s">
        <v>42</v>
      </c>
      <c r="O394" s="92"/>
      <c r="P394" s="237">
        <f>O394*H394</f>
        <v>0</v>
      </c>
      <c r="Q394" s="237">
        <v>0.00297</v>
      </c>
      <c r="R394" s="237">
        <f>Q394*H394</f>
        <v>0.032373</v>
      </c>
      <c r="S394" s="237">
        <v>0</v>
      </c>
      <c r="T394" s="238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9" t="s">
        <v>437</v>
      </c>
      <c r="AT394" s="239" t="s">
        <v>171</v>
      </c>
      <c r="AU394" s="239" t="s">
        <v>86</v>
      </c>
      <c r="AY394" s="18" t="s">
        <v>168</v>
      </c>
      <c r="BE394" s="240">
        <f>IF(N394="základní",J394,0)</f>
        <v>0</v>
      </c>
      <c r="BF394" s="240">
        <f>IF(N394="snížená",J394,0)</f>
        <v>0</v>
      </c>
      <c r="BG394" s="240">
        <f>IF(N394="zákl. přenesená",J394,0)</f>
        <v>0</v>
      </c>
      <c r="BH394" s="240">
        <f>IF(N394="sníž. přenesená",J394,0)</f>
        <v>0</v>
      </c>
      <c r="BI394" s="240">
        <f>IF(N394="nulová",J394,0)</f>
        <v>0</v>
      </c>
      <c r="BJ394" s="18" t="s">
        <v>84</v>
      </c>
      <c r="BK394" s="240">
        <f>ROUND(I394*H394,2)</f>
        <v>0</v>
      </c>
      <c r="BL394" s="18" t="s">
        <v>437</v>
      </c>
      <c r="BM394" s="239" t="s">
        <v>6107</v>
      </c>
    </row>
    <row r="395" spans="1:51" s="15" customFormat="1" ht="12">
      <c r="A395" s="15"/>
      <c r="B395" s="274"/>
      <c r="C395" s="275"/>
      <c r="D395" s="241" t="s">
        <v>291</v>
      </c>
      <c r="E395" s="276" t="s">
        <v>1</v>
      </c>
      <c r="F395" s="277" t="s">
        <v>5802</v>
      </c>
      <c r="G395" s="275"/>
      <c r="H395" s="276" t="s">
        <v>1</v>
      </c>
      <c r="I395" s="278"/>
      <c r="J395" s="275"/>
      <c r="K395" s="275"/>
      <c r="L395" s="279"/>
      <c r="M395" s="280"/>
      <c r="N395" s="281"/>
      <c r="O395" s="281"/>
      <c r="P395" s="281"/>
      <c r="Q395" s="281"/>
      <c r="R395" s="281"/>
      <c r="S395" s="281"/>
      <c r="T395" s="282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83" t="s">
        <v>291</v>
      </c>
      <c r="AU395" s="283" t="s">
        <v>86</v>
      </c>
      <c r="AV395" s="15" t="s">
        <v>84</v>
      </c>
      <c r="AW395" s="15" t="s">
        <v>32</v>
      </c>
      <c r="AX395" s="15" t="s">
        <v>77</v>
      </c>
      <c r="AY395" s="283" t="s">
        <v>168</v>
      </c>
    </row>
    <row r="396" spans="1:51" s="13" customFormat="1" ht="12">
      <c r="A396" s="13"/>
      <c r="B396" s="252"/>
      <c r="C396" s="253"/>
      <c r="D396" s="241" t="s">
        <v>291</v>
      </c>
      <c r="E396" s="254" t="s">
        <v>1</v>
      </c>
      <c r="F396" s="255" t="s">
        <v>6108</v>
      </c>
      <c r="G396" s="253"/>
      <c r="H396" s="256">
        <v>10.9</v>
      </c>
      <c r="I396" s="257"/>
      <c r="J396" s="253"/>
      <c r="K396" s="253"/>
      <c r="L396" s="258"/>
      <c r="M396" s="259"/>
      <c r="N396" s="260"/>
      <c r="O396" s="260"/>
      <c r="P396" s="260"/>
      <c r="Q396" s="260"/>
      <c r="R396" s="260"/>
      <c r="S396" s="260"/>
      <c r="T396" s="261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2" t="s">
        <v>291</v>
      </c>
      <c r="AU396" s="262" t="s">
        <v>86</v>
      </c>
      <c r="AV396" s="13" t="s">
        <v>86</v>
      </c>
      <c r="AW396" s="13" t="s">
        <v>32</v>
      </c>
      <c r="AX396" s="13" t="s">
        <v>84</v>
      </c>
      <c r="AY396" s="262" t="s">
        <v>168</v>
      </c>
    </row>
    <row r="397" spans="1:65" s="2" customFormat="1" ht="21.75" customHeight="1">
      <c r="A397" s="39"/>
      <c r="B397" s="40"/>
      <c r="C397" s="228" t="s">
        <v>1743</v>
      </c>
      <c r="D397" s="228" t="s">
        <v>171</v>
      </c>
      <c r="E397" s="229" t="s">
        <v>6109</v>
      </c>
      <c r="F397" s="230" t="s">
        <v>6110</v>
      </c>
      <c r="G397" s="231" t="s">
        <v>203</v>
      </c>
      <c r="H397" s="232">
        <v>3.996</v>
      </c>
      <c r="I397" s="233"/>
      <c r="J397" s="234">
        <f>ROUND(I397*H397,2)</f>
        <v>0</v>
      </c>
      <c r="K397" s="230" t="s">
        <v>1</v>
      </c>
      <c r="L397" s="45"/>
      <c r="M397" s="235" t="s">
        <v>1</v>
      </c>
      <c r="N397" s="236" t="s">
        <v>42</v>
      </c>
      <c r="O397" s="92"/>
      <c r="P397" s="237">
        <f>O397*H397</f>
        <v>0</v>
      </c>
      <c r="Q397" s="237">
        <v>0.00467</v>
      </c>
      <c r="R397" s="237">
        <f>Q397*H397</f>
        <v>0.01866132</v>
      </c>
      <c r="S397" s="237">
        <v>0</v>
      </c>
      <c r="T397" s="238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9" t="s">
        <v>437</v>
      </c>
      <c r="AT397" s="239" t="s">
        <v>171</v>
      </c>
      <c r="AU397" s="239" t="s">
        <v>86</v>
      </c>
      <c r="AY397" s="18" t="s">
        <v>168</v>
      </c>
      <c r="BE397" s="240">
        <f>IF(N397="základní",J397,0)</f>
        <v>0</v>
      </c>
      <c r="BF397" s="240">
        <f>IF(N397="snížená",J397,0)</f>
        <v>0</v>
      </c>
      <c r="BG397" s="240">
        <f>IF(N397="zákl. přenesená",J397,0)</f>
        <v>0</v>
      </c>
      <c r="BH397" s="240">
        <f>IF(N397="sníž. přenesená",J397,0)</f>
        <v>0</v>
      </c>
      <c r="BI397" s="240">
        <f>IF(N397="nulová",J397,0)</f>
        <v>0</v>
      </c>
      <c r="BJ397" s="18" t="s">
        <v>84</v>
      </c>
      <c r="BK397" s="240">
        <f>ROUND(I397*H397,2)</f>
        <v>0</v>
      </c>
      <c r="BL397" s="18" t="s">
        <v>437</v>
      </c>
      <c r="BM397" s="239" t="s">
        <v>6111</v>
      </c>
    </row>
    <row r="398" spans="1:51" s="15" customFormat="1" ht="12">
      <c r="A398" s="15"/>
      <c r="B398" s="274"/>
      <c r="C398" s="275"/>
      <c r="D398" s="241" t="s">
        <v>291</v>
      </c>
      <c r="E398" s="276" t="s">
        <v>1</v>
      </c>
      <c r="F398" s="277" t="s">
        <v>5802</v>
      </c>
      <c r="G398" s="275"/>
      <c r="H398" s="276" t="s">
        <v>1</v>
      </c>
      <c r="I398" s="278"/>
      <c r="J398" s="275"/>
      <c r="K398" s="275"/>
      <c r="L398" s="279"/>
      <c r="M398" s="280"/>
      <c r="N398" s="281"/>
      <c r="O398" s="281"/>
      <c r="P398" s="281"/>
      <c r="Q398" s="281"/>
      <c r="R398" s="281"/>
      <c r="S398" s="281"/>
      <c r="T398" s="282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83" t="s">
        <v>291</v>
      </c>
      <c r="AU398" s="283" t="s">
        <v>86</v>
      </c>
      <c r="AV398" s="15" t="s">
        <v>84</v>
      </c>
      <c r="AW398" s="15" t="s">
        <v>32</v>
      </c>
      <c r="AX398" s="15" t="s">
        <v>77</v>
      </c>
      <c r="AY398" s="283" t="s">
        <v>168</v>
      </c>
    </row>
    <row r="399" spans="1:51" s="13" customFormat="1" ht="12">
      <c r="A399" s="13"/>
      <c r="B399" s="252"/>
      <c r="C399" s="253"/>
      <c r="D399" s="241" t="s">
        <v>291</v>
      </c>
      <c r="E399" s="254" t="s">
        <v>1</v>
      </c>
      <c r="F399" s="255" t="s">
        <v>6112</v>
      </c>
      <c r="G399" s="253"/>
      <c r="H399" s="256">
        <v>3.996</v>
      </c>
      <c r="I399" s="257"/>
      <c r="J399" s="253"/>
      <c r="K399" s="253"/>
      <c r="L399" s="258"/>
      <c r="M399" s="259"/>
      <c r="N399" s="260"/>
      <c r="O399" s="260"/>
      <c r="P399" s="260"/>
      <c r="Q399" s="260"/>
      <c r="R399" s="260"/>
      <c r="S399" s="260"/>
      <c r="T399" s="261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2" t="s">
        <v>291</v>
      </c>
      <c r="AU399" s="262" t="s">
        <v>86</v>
      </c>
      <c r="AV399" s="13" t="s">
        <v>86</v>
      </c>
      <c r="AW399" s="13" t="s">
        <v>32</v>
      </c>
      <c r="AX399" s="13" t="s">
        <v>84</v>
      </c>
      <c r="AY399" s="262" t="s">
        <v>168</v>
      </c>
    </row>
    <row r="400" spans="1:65" s="2" customFormat="1" ht="21.75" customHeight="1">
      <c r="A400" s="39"/>
      <c r="B400" s="40"/>
      <c r="C400" s="228" t="s">
        <v>1748</v>
      </c>
      <c r="D400" s="228" t="s">
        <v>171</v>
      </c>
      <c r="E400" s="229" t="s">
        <v>6113</v>
      </c>
      <c r="F400" s="230" t="s">
        <v>6114</v>
      </c>
      <c r="G400" s="231" t="s">
        <v>416</v>
      </c>
      <c r="H400" s="232">
        <v>10.9</v>
      </c>
      <c r="I400" s="233"/>
      <c r="J400" s="234">
        <f>ROUND(I400*H400,2)</f>
        <v>0</v>
      </c>
      <c r="K400" s="230" t="s">
        <v>1</v>
      </c>
      <c r="L400" s="45"/>
      <c r="M400" s="235" t="s">
        <v>1</v>
      </c>
      <c r="N400" s="236" t="s">
        <v>42</v>
      </c>
      <c r="O400" s="92"/>
      <c r="P400" s="237">
        <f>O400*H400</f>
        <v>0</v>
      </c>
      <c r="Q400" s="237">
        <v>0.00085</v>
      </c>
      <c r="R400" s="237">
        <f>Q400*H400</f>
        <v>0.009264999999999999</v>
      </c>
      <c r="S400" s="237">
        <v>0</v>
      </c>
      <c r="T400" s="238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9" t="s">
        <v>437</v>
      </c>
      <c r="AT400" s="239" t="s">
        <v>171</v>
      </c>
      <c r="AU400" s="239" t="s">
        <v>86</v>
      </c>
      <c r="AY400" s="18" t="s">
        <v>168</v>
      </c>
      <c r="BE400" s="240">
        <f>IF(N400="základní",J400,0)</f>
        <v>0</v>
      </c>
      <c r="BF400" s="240">
        <f>IF(N400="snížená",J400,0)</f>
        <v>0</v>
      </c>
      <c r="BG400" s="240">
        <f>IF(N400="zákl. přenesená",J400,0)</f>
        <v>0</v>
      </c>
      <c r="BH400" s="240">
        <f>IF(N400="sníž. přenesená",J400,0)</f>
        <v>0</v>
      </c>
      <c r="BI400" s="240">
        <f>IF(N400="nulová",J400,0)</f>
        <v>0</v>
      </c>
      <c r="BJ400" s="18" t="s">
        <v>84</v>
      </c>
      <c r="BK400" s="240">
        <f>ROUND(I400*H400,2)</f>
        <v>0</v>
      </c>
      <c r="BL400" s="18" t="s">
        <v>437</v>
      </c>
      <c r="BM400" s="239" t="s">
        <v>6115</v>
      </c>
    </row>
    <row r="401" spans="1:51" s="15" customFormat="1" ht="12">
      <c r="A401" s="15"/>
      <c r="B401" s="274"/>
      <c r="C401" s="275"/>
      <c r="D401" s="241" t="s">
        <v>291</v>
      </c>
      <c r="E401" s="276" t="s">
        <v>1</v>
      </c>
      <c r="F401" s="277" t="s">
        <v>5802</v>
      </c>
      <c r="G401" s="275"/>
      <c r="H401" s="276" t="s">
        <v>1</v>
      </c>
      <c r="I401" s="278"/>
      <c r="J401" s="275"/>
      <c r="K401" s="275"/>
      <c r="L401" s="279"/>
      <c r="M401" s="280"/>
      <c r="N401" s="281"/>
      <c r="O401" s="281"/>
      <c r="P401" s="281"/>
      <c r="Q401" s="281"/>
      <c r="R401" s="281"/>
      <c r="S401" s="281"/>
      <c r="T401" s="282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83" t="s">
        <v>291</v>
      </c>
      <c r="AU401" s="283" t="s">
        <v>86</v>
      </c>
      <c r="AV401" s="15" t="s">
        <v>84</v>
      </c>
      <c r="AW401" s="15" t="s">
        <v>32</v>
      </c>
      <c r="AX401" s="15" t="s">
        <v>77</v>
      </c>
      <c r="AY401" s="283" t="s">
        <v>168</v>
      </c>
    </row>
    <row r="402" spans="1:51" s="13" customFormat="1" ht="12">
      <c r="A402" s="13"/>
      <c r="B402" s="252"/>
      <c r="C402" s="253"/>
      <c r="D402" s="241" t="s">
        <v>291</v>
      </c>
      <c r="E402" s="254" t="s">
        <v>1</v>
      </c>
      <c r="F402" s="255" t="s">
        <v>6116</v>
      </c>
      <c r="G402" s="253"/>
      <c r="H402" s="256">
        <v>10.9</v>
      </c>
      <c r="I402" s="257"/>
      <c r="J402" s="253"/>
      <c r="K402" s="253"/>
      <c r="L402" s="258"/>
      <c r="M402" s="259"/>
      <c r="N402" s="260"/>
      <c r="O402" s="260"/>
      <c r="P402" s="260"/>
      <c r="Q402" s="260"/>
      <c r="R402" s="260"/>
      <c r="S402" s="260"/>
      <c r="T402" s="26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2" t="s">
        <v>291</v>
      </c>
      <c r="AU402" s="262" t="s">
        <v>86</v>
      </c>
      <c r="AV402" s="13" t="s">
        <v>86</v>
      </c>
      <c r="AW402" s="13" t="s">
        <v>32</v>
      </c>
      <c r="AX402" s="13" t="s">
        <v>84</v>
      </c>
      <c r="AY402" s="262" t="s">
        <v>168</v>
      </c>
    </row>
    <row r="403" spans="1:65" s="2" customFormat="1" ht="24.15" customHeight="1">
      <c r="A403" s="39"/>
      <c r="B403" s="40"/>
      <c r="C403" s="228" t="s">
        <v>1762</v>
      </c>
      <c r="D403" s="228" t="s">
        <v>171</v>
      </c>
      <c r="E403" s="229" t="s">
        <v>6117</v>
      </c>
      <c r="F403" s="230" t="s">
        <v>6118</v>
      </c>
      <c r="G403" s="231" t="s">
        <v>416</v>
      </c>
      <c r="H403" s="232">
        <v>10.9</v>
      </c>
      <c r="I403" s="233"/>
      <c r="J403" s="234">
        <f>ROUND(I403*H403,2)</f>
        <v>0</v>
      </c>
      <c r="K403" s="230" t="s">
        <v>1</v>
      </c>
      <c r="L403" s="45"/>
      <c r="M403" s="235" t="s">
        <v>1</v>
      </c>
      <c r="N403" s="236" t="s">
        <v>42</v>
      </c>
      <c r="O403" s="92"/>
      <c r="P403" s="237">
        <f>O403*H403</f>
        <v>0</v>
      </c>
      <c r="Q403" s="237">
        <v>0.00397</v>
      </c>
      <c r="R403" s="237">
        <f>Q403*H403</f>
        <v>0.043273</v>
      </c>
      <c r="S403" s="237">
        <v>0</v>
      </c>
      <c r="T403" s="238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9" t="s">
        <v>437</v>
      </c>
      <c r="AT403" s="239" t="s">
        <v>171</v>
      </c>
      <c r="AU403" s="239" t="s">
        <v>86</v>
      </c>
      <c r="AY403" s="18" t="s">
        <v>168</v>
      </c>
      <c r="BE403" s="240">
        <f>IF(N403="základní",J403,0)</f>
        <v>0</v>
      </c>
      <c r="BF403" s="240">
        <f>IF(N403="snížená",J403,0)</f>
        <v>0</v>
      </c>
      <c r="BG403" s="240">
        <f>IF(N403="zákl. přenesená",J403,0)</f>
        <v>0</v>
      </c>
      <c r="BH403" s="240">
        <f>IF(N403="sníž. přenesená",J403,0)</f>
        <v>0</v>
      </c>
      <c r="BI403" s="240">
        <f>IF(N403="nulová",J403,0)</f>
        <v>0</v>
      </c>
      <c r="BJ403" s="18" t="s">
        <v>84</v>
      </c>
      <c r="BK403" s="240">
        <f>ROUND(I403*H403,2)</f>
        <v>0</v>
      </c>
      <c r="BL403" s="18" t="s">
        <v>437</v>
      </c>
      <c r="BM403" s="239" t="s">
        <v>6119</v>
      </c>
    </row>
    <row r="404" spans="1:51" s="15" customFormat="1" ht="12">
      <c r="A404" s="15"/>
      <c r="B404" s="274"/>
      <c r="C404" s="275"/>
      <c r="D404" s="241" t="s">
        <v>291</v>
      </c>
      <c r="E404" s="276" t="s">
        <v>1</v>
      </c>
      <c r="F404" s="277" t="s">
        <v>5802</v>
      </c>
      <c r="G404" s="275"/>
      <c r="H404" s="276" t="s">
        <v>1</v>
      </c>
      <c r="I404" s="278"/>
      <c r="J404" s="275"/>
      <c r="K404" s="275"/>
      <c r="L404" s="279"/>
      <c r="M404" s="280"/>
      <c r="N404" s="281"/>
      <c r="O404" s="281"/>
      <c r="P404" s="281"/>
      <c r="Q404" s="281"/>
      <c r="R404" s="281"/>
      <c r="S404" s="281"/>
      <c r="T404" s="282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83" t="s">
        <v>291</v>
      </c>
      <c r="AU404" s="283" t="s">
        <v>86</v>
      </c>
      <c r="AV404" s="15" t="s">
        <v>84</v>
      </c>
      <c r="AW404" s="15" t="s">
        <v>32</v>
      </c>
      <c r="AX404" s="15" t="s">
        <v>77</v>
      </c>
      <c r="AY404" s="283" t="s">
        <v>168</v>
      </c>
    </row>
    <row r="405" spans="1:51" s="13" customFormat="1" ht="12">
      <c r="A405" s="13"/>
      <c r="B405" s="252"/>
      <c r="C405" s="253"/>
      <c r="D405" s="241" t="s">
        <v>291</v>
      </c>
      <c r="E405" s="254" t="s">
        <v>1</v>
      </c>
      <c r="F405" s="255" t="s">
        <v>6120</v>
      </c>
      <c r="G405" s="253"/>
      <c r="H405" s="256">
        <v>10.9</v>
      </c>
      <c r="I405" s="257"/>
      <c r="J405" s="253"/>
      <c r="K405" s="253"/>
      <c r="L405" s="258"/>
      <c r="M405" s="259"/>
      <c r="N405" s="260"/>
      <c r="O405" s="260"/>
      <c r="P405" s="260"/>
      <c r="Q405" s="260"/>
      <c r="R405" s="260"/>
      <c r="S405" s="260"/>
      <c r="T405" s="261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2" t="s">
        <v>291</v>
      </c>
      <c r="AU405" s="262" t="s">
        <v>86</v>
      </c>
      <c r="AV405" s="13" t="s">
        <v>86</v>
      </c>
      <c r="AW405" s="13" t="s">
        <v>32</v>
      </c>
      <c r="AX405" s="13" t="s">
        <v>84</v>
      </c>
      <c r="AY405" s="262" t="s">
        <v>168</v>
      </c>
    </row>
    <row r="406" spans="1:65" s="2" customFormat="1" ht="24.15" customHeight="1">
      <c r="A406" s="39"/>
      <c r="B406" s="40"/>
      <c r="C406" s="228" t="s">
        <v>1766</v>
      </c>
      <c r="D406" s="228" t="s">
        <v>171</v>
      </c>
      <c r="E406" s="229" t="s">
        <v>6121</v>
      </c>
      <c r="F406" s="230" t="s">
        <v>6122</v>
      </c>
      <c r="G406" s="231" t="s">
        <v>2104</v>
      </c>
      <c r="H406" s="308"/>
      <c r="I406" s="233"/>
      <c r="J406" s="234">
        <f>ROUND(I406*H406,2)</f>
        <v>0</v>
      </c>
      <c r="K406" s="230" t="s">
        <v>175</v>
      </c>
      <c r="L406" s="45"/>
      <c r="M406" s="235" t="s">
        <v>1</v>
      </c>
      <c r="N406" s="236" t="s">
        <v>42</v>
      </c>
      <c r="O406" s="92"/>
      <c r="P406" s="237">
        <f>O406*H406</f>
        <v>0</v>
      </c>
      <c r="Q406" s="237">
        <v>0</v>
      </c>
      <c r="R406" s="237">
        <f>Q406*H406</f>
        <v>0</v>
      </c>
      <c r="S406" s="237">
        <v>0</v>
      </c>
      <c r="T406" s="238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9" t="s">
        <v>437</v>
      </c>
      <c r="AT406" s="239" t="s">
        <v>171</v>
      </c>
      <c r="AU406" s="239" t="s">
        <v>86</v>
      </c>
      <c r="AY406" s="18" t="s">
        <v>168</v>
      </c>
      <c r="BE406" s="240">
        <f>IF(N406="základní",J406,0)</f>
        <v>0</v>
      </c>
      <c r="BF406" s="240">
        <f>IF(N406="snížená",J406,0)</f>
        <v>0</v>
      </c>
      <c r="BG406" s="240">
        <f>IF(N406="zákl. přenesená",J406,0)</f>
        <v>0</v>
      </c>
      <c r="BH406" s="240">
        <f>IF(N406="sníž. přenesená",J406,0)</f>
        <v>0</v>
      </c>
      <c r="BI406" s="240">
        <f>IF(N406="nulová",J406,0)</f>
        <v>0</v>
      </c>
      <c r="BJ406" s="18" t="s">
        <v>84</v>
      </c>
      <c r="BK406" s="240">
        <f>ROUND(I406*H406,2)</f>
        <v>0</v>
      </c>
      <c r="BL406" s="18" t="s">
        <v>437</v>
      </c>
      <c r="BM406" s="239" t="s">
        <v>6123</v>
      </c>
    </row>
    <row r="407" spans="1:63" s="12" customFormat="1" ht="22.8" customHeight="1">
      <c r="A407" s="12"/>
      <c r="B407" s="212"/>
      <c r="C407" s="213"/>
      <c r="D407" s="214" t="s">
        <v>76</v>
      </c>
      <c r="E407" s="226" t="s">
        <v>6124</v>
      </c>
      <c r="F407" s="226" t="s">
        <v>6125</v>
      </c>
      <c r="G407" s="213"/>
      <c r="H407" s="213"/>
      <c r="I407" s="216"/>
      <c r="J407" s="227">
        <f>BK407</f>
        <v>0</v>
      </c>
      <c r="K407" s="213"/>
      <c r="L407" s="218"/>
      <c r="M407" s="219"/>
      <c r="N407" s="220"/>
      <c r="O407" s="220"/>
      <c r="P407" s="221">
        <f>SUM(P408:P413)</f>
        <v>0</v>
      </c>
      <c r="Q407" s="220"/>
      <c r="R407" s="221">
        <f>SUM(R408:R413)</f>
        <v>0.0197109</v>
      </c>
      <c r="S407" s="220"/>
      <c r="T407" s="222">
        <f>SUM(T408:T413)</f>
        <v>0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223" t="s">
        <v>86</v>
      </c>
      <c r="AT407" s="224" t="s">
        <v>76</v>
      </c>
      <c r="AU407" s="224" t="s">
        <v>84</v>
      </c>
      <c r="AY407" s="223" t="s">
        <v>168</v>
      </c>
      <c r="BK407" s="225">
        <f>SUM(BK408:BK413)</f>
        <v>0</v>
      </c>
    </row>
    <row r="408" spans="1:65" s="2" customFormat="1" ht="16.5" customHeight="1">
      <c r="A408" s="39"/>
      <c r="B408" s="40"/>
      <c r="C408" s="228" t="s">
        <v>1778</v>
      </c>
      <c r="D408" s="228" t="s">
        <v>171</v>
      </c>
      <c r="E408" s="229" t="s">
        <v>6126</v>
      </c>
      <c r="F408" s="230" t="s">
        <v>6127</v>
      </c>
      <c r="G408" s="231" t="s">
        <v>203</v>
      </c>
      <c r="H408" s="232">
        <v>19.91</v>
      </c>
      <c r="I408" s="233"/>
      <c r="J408" s="234">
        <f>ROUND(I408*H408,2)</f>
        <v>0</v>
      </c>
      <c r="K408" s="230" t="s">
        <v>175</v>
      </c>
      <c r="L408" s="45"/>
      <c r="M408" s="235" t="s">
        <v>1</v>
      </c>
      <c r="N408" s="236" t="s">
        <v>42</v>
      </c>
      <c r="O408" s="92"/>
      <c r="P408" s="237">
        <f>O408*H408</f>
        <v>0</v>
      </c>
      <c r="Q408" s="237">
        <v>0</v>
      </c>
      <c r="R408" s="237">
        <f>Q408*H408</f>
        <v>0</v>
      </c>
      <c r="S408" s="237">
        <v>0</v>
      </c>
      <c r="T408" s="238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9" t="s">
        <v>437</v>
      </c>
      <c r="AT408" s="239" t="s">
        <v>171</v>
      </c>
      <c r="AU408" s="239" t="s">
        <v>86</v>
      </c>
      <c r="AY408" s="18" t="s">
        <v>168</v>
      </c>
      <c r="BE408" s="240">
        <f>IF(N408="základní",J408,0)</f>
        <v>0</v>
      </c>
      <c r="BF408" s="240">
        <f>IF(N408="snížená",J408,0)</f>
        <v>0</v>
      </c>
      <c r="BG408" s="240">
        <f>IF(N408="zákl. přenesená",J408,0)</f>
        <v>0</v>
      </c>
      <c r="BH408" s="240">
        <f>IF(N408="sníž. přenesená",J408,0)</f>
        <v>0</v>
      </c>
      <c r="BI408" s="240">
        <f>IF(N408="nulová",J408,0)</f>
        <v>0</v>
      </c>
      <c r="BJ408" s="18" t="s">
        <v>84</v>
      </c>
      <c r="BK408" s="240">
        <f>ROUND(I408*H408,2)</f>
        <v>0</v>
      </c>
      <c r="BL408" s="18" t="s">
        <v>437</v>
      </c>
      <c r="BM408" s="239" t="s">
        <v>6128</v>
      </c>
    </row>
    <row r="409" spans="1:51" s="13" customFormat="1" ht="12">
      <c r="A409" s="13"/>
      <c r="B409" s="252"/>
      <c r="C409" s="253"/>
      <c r="D409" s="241" t="s">
        <v>291</v>
      </c>
      <c r="E409" s="254" t="s">
        <v>1</v>
      </c>
      <c r="F409" s="255" t="s">
        <v>5693</v>
      </c>
      <c r="G409" s="253"/>
      <c r="H409" s="256">
        <v>19.91</v>
      </c>
      <c r="I409" s="257"/>
      <c r="J409" s="253"/>
      <c r="K409" s="253"/>
      <c r="L409" s="258"/>
      <c r="M409" s="259"/>
      <c r="N409" s="260"/>
      <c r="O409" s="260"/>
      <c r="P409" s="260"/>
      <c r="Q409" s="260"/>
      <c r="R409" s="260"/>
      <c r="S409" s="260"/>
      <c r="T409" s="261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2" t="s">
        <v>291</v>
      </c>
      <c r="AU409" s="262" t="s">
        <v>86</v>
      </c>
      <c r="AV409" s="13" t="s">
        <v>86</v>
      </c>
      <c r="AW409" s="13" t="s">
        <v>32</v>
      </c>
      <c r="AX409" s="13" t="s">
        <v>84</v>
      </c>
      <c r="AY409" s="262" t="s">
        <v>168</v>
      </c>
    </row>
    <row r="410" spans="1:65" s="2" customFormat="1" ht="16.5" customHeight="1">
      <c r="A410" s="39"/>
      <c r="B410" s="40"/>
      <c r="C410" s="298" t="s">
        <v>1793</v>
      </c>
      <c r="D410" s="298" t="s">
        <v>1306</v>
      </c>
      <c r="E410" s="299" t="s">
        <v>6129</v>
      </c>
      <c r="F410" s="300" t="s">
        <v>6130</v>
      </c>
      <c r="G410" s="301" t="s">
        <v>203</v>
      </c>
      <c r="H410" s="302">
        <v>21.901</v>
      </c>
      <c r="I410" s="303"/>
      <c r="J410" s="304">
        <f>ROUND(I410*H410,2)</f>
        <v>0</v>
      </c>
      <c r="K410" s="300" t="s">
        <v>175</v>
      </c>
      <c r="L410" s="305"/>
      <c r="M410" s="306" t="s">
        <v>1</v>
      </c>
      <c r="N410" s="307" t="s">
        <v>42</v>
      </c>
      <c r="O410" s="92"/>
      <c r="P410" s="237">
        <f>O410*H410</f>
        <v>0</v>
      </c>
      <c r="Q410" s="237">
        <v>0.0009</v>
      </c>
      <c r="R410" s="237">
        <f>Q410*H410</f>
        <v>0.0197109</v>
      </c>
      <c r="S410" s="237">
        <v>0</v>
      </c>
      <c r="T410" s="238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9" t="s">
        <v>352</v>
      </c>
      <c r="AT410" s="239" t="s">
        <v>1306</v>
      </c>
      <c r="AU410" s="239" t="s">
        <v>86</v>
      </c>
      <c r="AY410" s="18" t="s">
        <v>168</v>
      </c>
      <c r="BE410" s="240">
        <f>IF(N410="základní",J410,0)</f>
        <v>0</v>
      </c>
      <c r="BF410" s="240">
        <f>IF(N410="snížená",J410,0)</f>
        <v>0</v>
      </c>
      <c r="BG410" s="240">
        <f>IF(N410="zákl. přenesená",J410,0)</f>
        <v>0</v>
      </c>
      <c r="BH410" s="240">
        <f>IF(N410="sníž. přenesená",J410,0)</f>
        <v>0</v>
      </c>
      <c r="BI410" s="240">
        <f>IF(N410="nulová",J410,0)</f>
        <v>0</v>
      </c>
      <c r="BJ410" s="18" t="s">
        <v>84</v>
      </c>
      <c r="BK410" s="240">
        <f>ROUND(I410*H410,2)</f>
        <v>0</v>
      </c>
      <c r="BL410" s="18" t="s">
        <v>437</v>
      </c>
      <c r="BM410" s="239" t="s">
        <v>6131</v>
      </c>
    </row>
    <row r="411" spans="1:47" s="2" customFormat="1" ht="12">
      <c r="A411" s="39"/>
      <c r="B411" s="40"/>
      <c r="C411" s="41"/>
      <c r="D411" s="241" t="s">
        <v>178</v>
      </c>
      <c r="E411" s="41"/>
      <c r="F411" s="242" t="s">
        <v>6132</v>
      </c>
      <c r="G411" s="41"/>
      <c r="H411" s="41"/>
      <c r="I411" s="243"/>
      <c r="J411" s="41"/>
      <c r="K411" s="41"/>
      <c r="L411" s="45"/>
      <c r="M411" s="244"/>
      <c r="N411" s="245"/>
      <c r="O411" s="92"/>
      <c r="P411" s="92"/>
      <c r="Q411" s="92"/>
      <c r="R411" s="92"/>
      <c r="S411" s="92"/>
      <c r="T411" s="93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178</v>
      </c>
      <c r="AU411" s="18" t="s">
        <v>86</v>
      </c>
    </row>
    <row r="412" spans="1:51" s="13" customFormat="1" ht="12">
      <c r="A412" s="13"/>
      <c r="B412" s="252"/>
      <c r="C412" s="253"/>
      <c r="D412" s="241" t="s">
        <v>291</v>
      </c>
      <c r="E412" s="254" t="s">
        <v>1</v>
      </c>
      <c r="F412" s="255" t="s">
        <v>6133</v>
      </c>
      <c r="G412" s="253"/>
      <c r="H412" s="256">
        <v>21.901</v>
      </c>
      <c r="I412" s="257"/>
      <c r="J412" s="253"/>
      <c r="K412" s="253"/>
      <c r="L412" s="258"/>
      <c r="M412" s="259"/>
      <c r="N412" s="260"/>
      <c r="O412" s="260"/>
      <c r="P412" s="260"/>
      <c r="Q412" s="260"/>
      <c r="R412" s="260"/>
      <c r="S412" s="260"/>
      <c r="T412" s="261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2" t="s">
        <v>291</v>
      </c>
      <c r="AU412" s="262" t="s">
        <v>86</v>
      </c>
      <c r="AV412" s="13" t="s">
        <v>86</v>
      </c>
      <c r="AW412" s="13" t="s">
        <v>32</v>
      </c>
      <c r="AX412" s="13" t="s">
        <v>84</v>
      </c>
      <c r="AY412" s="262" t="s">
        <v>168</v>
      </c>
    </row>
    <row r="413" spans="1:65" s="2" customFormat="1" ht="24.15" customHeight="1">
      <c r="A413" s="39"/>
      <c r="B413" s="40"/>
      <c r="C413" s="228" t="s">
        <v>1797</v>
      </c>
      <c r="D413" s="228" t="s">
        <v>171</v>
      </c>
      <c r="E413" s="229" t="s">
        <v>6134</v>
      </c>
      <c r="F413" s="230" t="s">
        <v>6135</v>
      </c>
      <c r="G413" s="231" t="s">
        <v>2104</v>
      </c>
      <c r="H413" s="308"/>
      <c r="I413" s="233"/>
      <c r="J413" s="234">
        <f>ROUND(I413*H413,2)</f>
        <v>0</v>
      </c>
      <c r="K413" s="230" t="s">
        <v>175</v>
      </c>
      <c r="L413" s="45"/>
      <c r="M413" s="235" t="s">
        <v>1</v>
      </c>
      <c r="N413" s="236" t="s">
        <v>42</v>
      </c>
      <c r="O413" s="92"/>
      <c r="P413" s="237">
        <f>O413*H413</f>
        <v>0</v>
      </c>
      <c r="Q413" s="237">
        <v>0</v>
      </c>
      <c r="R413" s="237">
        <f>Q413*H413</f>
        <v>0</v>
      </c>
      <c r="S413" s="237">
        <v>0</v>
      </c>
      <c r="T413" s="238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9" t="s">
        <v>437</v>
      </c>
      <c r="AT413" s="239" t="s">
        <v>171</v>
      </c>
      <c r="AU413" s="239" t="s">
        <v>86</v>
      </c>
      <c r="AY413" s="18" t="s">
        <v>168</v>
      </c>
      <c r="BE413" s="240">
        <f>IF(N413="základní",J413,0)</f>
        <v>0</v>
      </c>
      <c r="BF413" s="240">
        <f>IF(N413="snížená",J413,0)</f>
        <v>0</v>
      </c>
      <c r="BG413" s="240">
        <f>IF(N413="zákl. přenesená",J413,0)</f>
        <v>0</v>
      </c>
      <c r="BH413" s="240">
        <f>IF(N413="sníž. přenesená",J413,0)</f>
        <v>0</v>
      </c>
      <c r="BI413" s="240">
        <f>IF(N413="nulová",J413,0)</f>
        <v>0</v>
      </c>
      <c r="BJ413" s="18" t="s">
        <v>84</v>
      </c>
      <c r="BK413" s="240">
        <f>ROUND(I413*H413,2)</f>
        <v>0</v>
      </c>
      <c r="BL413" s="18" t="s">
        <v>437</v>
      </c>
      <c r="BM413" s="239" t="s">
        <v>6136</v>
      </c>
    </row>
    <row r="414" spans="1:63" s="12" customFormat="1" ht="22.8" customHeight="1">
      <c r="A414" s="12"/>
      <c r="B414" s="212"/>
      <c r="C414" s="213"/>
      <c r="D414" s="214" t="s">
        <v>76</v>
      </c>
      <c r="E414" s="226" t="s">
        <v>3028</v>
      </c>
      <c r="F414" s="226" t="s">
        <v>3029</v>
      </c>
      <c r="G414" s="213"/>
      <c r="H414" s="213"/>
      <c r="I414" s="216"/>
      <c r="J414" s="227">
        <f>BK414</f>
        <v>0</v>
      </c>
      <c r="K414" s="213"/>
      <c r="L414" s="218"/>
      <c r="M414" s="219"/>
      <c r="N414" s="220"/>
      <c r="O414" s="220"/>
      <c r="P414" s="221">
        <f>SUM(P415:P437)</f>
        <v>0</v>
      </c>
      <c r="Q414" s="220"/>
      <c r="R414" s="221">
        <f>SUM(R415:R437)</f>
        <v>0.2223947</v>
      </c>
      <c r="S414" s="220"/>
      <c r="T414" s="222">
        <f>SUM(T415:T437)</f>
        <v>0.36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23" t="s">
        <v>86</v>
      </c>
      <c r="AT414" s="224" t="s">
        <v>76</v>
      </c>
      <c r="AU414" s="224" t="s">
        <v>84</v>
      </c>
      <c r="AY414" s="223" t="s">
        <v>168</v>
      </c>
      <c r="BK414" s="225">
        <f>SUM(BK415:BK437)</f>
        <v>0</v>
      </c>
    </row>
    <row r="415" spans="1:65" s="2" customFormat="1" ht="21.75" customHeight="1">
      <c r="A415" s="39"/>
      <c r="B415" s="40"/>
      <c r="C415" s="228" t="s">
        <v>1801</v>
      </c>
      <c r="D415" s="228" t="s">
        <v>171</v>
      </c>
      <c r="E415" s="229" t="s">
        <v>3031</v>
      </c>
      <c r="F415" s="230" t="s">
        <v>6137</v>
      </c>
      <c r="G415" s="231" t="s">
        <v>174</v>
      </c>
      <c r="H415" s="232">
        <v>1</v>
      </c>
      <c r="I415" s="233"/>
      <c r="J415" s="234">
        <f>ROUND(I415*H415,2)</f>
        <v>0</v>
      </c>
      <c r="K415" s="230" t="s">
        <v>1</v>
      </c>
      <c r="L415" s="45"/>
      <c r="M415" s="235" t="s">
        <v>1</v>
      </c>
      <c r="N415" s="236" t="s">
        <v>42</v>
      </c>
      <c r="O415" s="92"/>
      <c r="P415" s="237">
        <f>O415*H415</f>
        <v>0</v>
      </c>
      <c r="Q415" s="237">
        <v>0</v>
      </c>
      <c r="R415" s="237">
        <f>Q415*H415</f>
        <v>0</v>
      </c>
      <c r="S415" s="237">
        <v>0</v>
      </c>
      <c r="T415" s="238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9" t="s">
        <v>437</v>
      </c>
      <c r="AT415" s="239" t="s">
        <v>171</v>
      </c>
      <c r="AU415" s="239" t="s">
        <v>86</v>
      </c>
      <c r="AY415" s="18" t="s">
        <v>168</v>
      </c>
      <c r="BE415" s="240">
        <f>IF(N415="základní",J415,0)</f>
        <v>0</v>
      </c>
      <c r="BF415" s="240">
        <f>IF(N415="snížená",J415,0)</f>
        <v>0</v>
      </c>
      <c r="BG415" s="240">
        <f>IF(N415="zákl. přenesená",J415,0)</f>
        <v>0</v>
      </c>
      <c r="BH415" s="240">
        <f>IF(N415="sníž. přenesená",J415,0)</f>
        <v>0</v>
      </c>
      <c r="BI415" s="240">
        <f>IF(N415="nulová",J415,0)</f>
        <v>0</v>
      </c>
      <c r="BJ415" s="18" t="s">
        <v>84</v>
      </c>
      <c r="BK415" s="240">
        <f>ROUND(I415*H415,2)</f>
        <v>0</v>
      </c>
      <c r="BL415" s="18" t="s">
        <v>437</v>
      </c>
      <c r="BM415" s="239" t="s">
        <v>6138</v>
      </c>
    </row>
    <row r="416" spans="1:65" s="2" customFormat="1" ht="21.75" customHeight="1">
      <c r="A416" s="39"/>
      <c r="B416" s="40"/>
      <c r="C416" s="228" t="s">
        <v>1812</v>
      </c>
      <c r="D416" s="228" t="s">
        <v>171</v>
      </c>
      <c r="E416" s="229" t="s">
        <v>3036</v>
      </c>
      <c r="F416" s="230" t="s">
        <v>6139</v>
      </c>
      <c r="G416" s="231" t="s">
        <v>416</v>
      </c>
      <c r="H416" s="232">
        <v>9.8</v>
      </c>
      <c r="I416" s="233"/>
      <c r="J416" s="234">
        <f>ROUND(I416*H416,2)</f>
        <v>0</v>
      </c>
      <c r="K416" s="230" t="s">
        <v>1</v>
      </c>
      <c r="L416" s="45"/>
      <c r="M416" s="235" t="s">
        <v>1</v>
      </c>
      <c r="N416" s="236" t="s">
        <v>42</v>
      </c>
      <c r="O416" s="92"/>
      <c r="P416" s="237">
        <f>O416*H416</f>
        <v>0</v>
      </c>
      <c r="Q416" s="237">
        <v>0</v>
      </c>
      <c r="R416" s="237">
        <f>Q416*H416</f>
        <v>0</v>
      </c>
      <c r="S416" s="237">
        <v>0</v>
      </c>
      <c r="T416" s="238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9" t="s">
        <v>437</v>
      </c>
      <c r="AT416" s="239" t="s">
        <v>171</v>
      </c>
      <c r="AU416" s="239" t="s">
        <v>86</v>
      </c>
      <c r="AY416" s="18" t="s">
        <v>168</v>
      </c>
      <c r="BE416" s="240">
        <f>IF(N416="základní",J416,0)</f>
        <v>0</v>
      </c>
      <c r="BF416" s="240">
        <f>IF(N416="snížená",J416,0)</f>
        <v>0</v>
      </c>
      <c r="BG416" s="240">
        <f>IF(N416="zákl. přenesená",J416,0)</f>
        <v>0</v>
      </c>
      <c r="BH416" s="240">
        <f>IF(N416="sníž. přenesená",J416,0)</f>
        <v>0</v>
      </c>
      <c r="BI416" s="240">
        <f>IF(N416="nulová",J416,0)</f>
        <v>0</v>
      </c>
      <c r="BJ416" s="18" t="s">
        <v>84</v>
      </c>
      <c r="BK416" s="240">
        <f>ROUND(I416*H416,2)</f>
        <v>0</v>
      </c>
      <c r="BL416" s="18" t="s">
        <v>437</v>
      </c>
      <c r="BM416" s="239" t="s">
        <v>6140</v>
      </c>
    </row>
    <row r="417" spans="1:47" s="2" customFormat="1" ht="12">
      <c r="A417" s="39"/>
      <c r="B417" s="40"/>
      <c r="C417" s="41"/>
      <c r="D417" s="241" t="s">
        <v>178</v>
      </c>
      <c r="E417" s="41"/>
      <c r="F417" s="242" t="s">
        <v>6141</v>
      </c>
      <c r="G417" s="41"/>
      <c r="H417" s="41"/>
      <c r="I417" s="243"/>
      <c r="J417" s="41"/>
      <c r="K417" s="41"/>
      <c r="L417" s="45"/>
      <c r="M417" s="244"/>
      <c r="N417" s="245"/>
      <c r="O417" s="92"/>
      <c r="P417" s="92"/>
      <c r="Q417" s="92"/>
      <c r="R417" s="92"/>
      <c r="S417" s="92"/>
      <c r="T417" s="93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178</v>
      </c>
      <c r="AU417" s="18" t="s">
        <v>86</v>
      </c>
    </row>
    <row r="418" spans="1:65" s="2" customFormat="1" ht="21.75" customHeight="1">
      <c r="A418" s="39"/>
      <c r="B418" s="40"/>
      <c r="C418" s="228" t="s">
        <v>1818</v>
      </c>
      <c r="D418" s="228" t="s">
        <v>171</v>
      </c>
      <c r="E418" s="229" t="s">
        <v>3040</v>
      </c>
      <c r="F418" s="230" t="s">
        <v>6142</v>
      </c>
      <c r="G418" s="231" t="s">
        <v>416</v>
      </c>
      <c r="H418" s="232">
        <v>2.7</v>
      </c>
      <c r="I418" s="233"/>
      <c r="J418" s="234">
        <f>ROUND(I418*H418,2)</f>
        <v>0</v>
      </c>
      <c r="K418" s="230" t="s">
        <v>1</v>
      </c>
      <c r="L418" s="45"/>
      <c r="M418" s="235" t="s">
        <v>1</v>
      </c>
      <c r="N418" s="236" t="s">
        <v>42</v>
      </c>
      <c r="O418" s="92"/>
      <c r="P418" s="237">
        <f>O418*H418</f>
        <v>0</v>
      </c>
      <c r="Q418" s="237">
        <v>0</v>
      </c>
      <c r="R418" s="237">
        <f>Q418*H418</f>
        <v>0</v>
      </c>
      <c r="S418" s="237">
        <v>0</v>
      </c>
      <c r="T418" s="238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39" t="s">
        <v>437</v>
      </c>
      <c r="AT418" s="239" t="s">
        <v>171</v>
      </c>
      <c r="AU418" s="239" t="s">
        <v>86</v>
      </c>
      <c r="AY418" s="18" t="s">
        <v>168</v>
      </c>
      <c r="BE418" s="240">
        <f>IF(N418="základní",J418,0)</f>
        <v>0</v>
      </c>
      <c r="BF418" s="240">
        <f>IF(N418="snížená",J418,0)</f>
        <v>0</v>
      </c>
      <c r="BG418" s="240">
        <f>IF(N418="zákl. přenesená",J418,0)</f>
        <v>0</v>
      </c>
      <c r="BH418" s="240">
        <f>IF(N418="sníž. přenesená",J418,0)</f>
        <v>0</v>
      </c>
      <c r="BI418" s="240">
        <f>IF(N418="nulová",J418,0)</f>
        <v>0</v>
      </c>
      <c r="BJ418" s="18" t="s">
        <v>84</v>
      </c>
      <c r="BK418" s="240">
        <f>ROUND(I418*H418,2)</f>
        <v>0</v>
      </c>
      <c r="BL418" s="18" t="s">
        <v>437</v>
      </c>
      <c r="BM418" s="239" t="s">
        <v>6143</v>
      </c>
    </row>
    <row r="419" spans="1:47" s="2" customFormat="1" ht="12">
      <c r="A419" s="39"/>
      <c r="B419" s="40"/>
      <c r="C419" s="41"/>
      <c r="D419" s="241" t="s">
        <v>178</v>
      </c>
      <c r="E419" s="41"/>
      <c r="F419" s="242" t="s">
        <v>6141</v>
      </c>
      <c r="G419" s="41"/>
      <c r="H419" s="41"/>
      <c r="I419" s="243"/>
      <c r="J419" s="41"/>
      <c r="K419" s="41"/>
      <c r="L419" s="45"/>
      <c r="M419" s="244"/>
      <c r="N419" s="245"/>
      <c r="O419" s="92"/>
      <c r="P419" s="92"/>
      <c r="Q419" s="92"/>
      <c r="R419" s="92"/>
      <c r="S419" s="92"/>
      <c r="T419" s="93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178</v>
      </c>
      <c r="AU419" s="18" t="s">
        <v>86</v>
      </c>
    </row>
    <row r="420" spans="1:65" s="2" customFormat="1" ht="24.15" customHeight="1">
      <c r="A420" s="39"/>
      <c r="B420" s="40"/>
      <c r="C420" s="228" t="s">
        <v>1824</v>
      </c>
      <c r="D420" s="228" t="s">
        <v>171</v>
      </c>
      <c r="E420" s="229" t="s">
        <v>3044</v>
      </c>
      <c r="F420" s="230" t="s">
        <v>6144</v>
      </c>
      <c r="G420" s="231" t="s">
        <v>1561</v>
      </c>
      <c r="H420" s="232">
        <v>801.374</v>
      </c>
      <c r="I420" s="233"/>
      <c r="J420" s="234">
        <f>ROUND(I420*H420,2)</f>
        <v>0</v>
      </c>
      <c r="K420" s="230" t="s">
        <v>1</v>
      </c>
      <c r="L420" s="45"/>
      <c r="M420" s="235" t="s">
        <v>1</v>
      </c>
      <c r="N420" s="236" t="s">
        <v>42</v>
      </c>
      <c r="O420" s="92"/>
      <c r="P420" s="237">
        <f>O420*H420</f>
        <v>0</v>
      </c>
      <c r="Q420" s="237">
        <v>0</v>
      </c>
      <c r="R420" s="237">
        <f>Q420*H420</f>
        <v>0</v>
      </c>
      <c r="S420" s="237">
        <v>0</v>
      </c>
      <c r="T420" s="238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9" t="s">
        <v>437</v>
      </c>
      <c r="AT420" s="239" t="s">
        <v>171</v>
      </c>
      <c r="AU420" s="239" t="s">
        <v>86</v>
      </c>
      <c r="AY420" s="18" t="s">
        <v>168</v>
      </c>
      <c r="BE420" s="240">
        <f>IF(N420="základní",J420,0)</f>
        <v>0</v>
      </c>
      <c r="BF420" s="240">
        <f>IF(N420="snížená",J420,0)</f>
        <v>0</v>
      </c>
      <c r="BG420" s="240">
        <f>IF(N420="zákl. přenesená",J420,0)</f>
        <v>0</v>
      </c>
      <c r="BH420" s="240">
        <f>IF(N420="sníž. přenesená",J420,0)</f>
        <v>0</v>
      </c>
      <c r="BI420" s="240">
        <f>IF(N420="nulová",J420,0)</f>
        <v>0</v>
      </c>
      <c r="BJ420" s="18" t="s">
        <v>84</v>
      </c>
      <c r="BK420" s="240">
        <f>ROUND(I420*H420,2)</f>
        <v>0</v>
      </c>
      <c r="BL420" s="18" t="s">
        <v>437</v>
      </c>
      <c r="BM420" s="239" t="s">
        <v>6145</v>
      </c>
    </row>
    <row r="421" spans="1:47" s="2" customFormat="1" ht="12">
      <c r="A421" s="39"/>
      <c r="B421" s="40"/>
      <c r="C421" s="41"/>
      <c r="D421" s="241" t="s">
        <v>178</v>
      </c>
      <c r="E421" s="41"/>
      <c r="F421" s="242" t="s">
        <v>6146</v>
      </c>
      <c r="G421" s="41"/>
      <c r="H421" s="41"/>
      <c r="I421" s="243"/>
      <c r="J421" s="41"/>
      <c r="K421" s="41"/>
      <c r="L421" s="45"/>
      <c r="M421" s="244"/>
      <c r="N421" s="245"/>
      <c r="O421" s="92"/>
      <c r="P421" s="92"/>
      <c r="Q421" s="92"/>
      <c r="R421" s="92"/>
      <c r="S421" s="92"/>
      <c r="T421" s="93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178</v>
      </c>
      <c r="AU421" s="18" t="s">
        <v>86</v>
      </c>
    </row>
    <row r="422" spans="1:51" s="13" customFormat="1" ht="12">
      <c r="A422" s="13"/>
      <c r="B422" s="252"/>
      <c r="C422" s="253"/>
      <c r="D422" s="241" t="s">
        <v>291</v>
      </c>
      <c r="E422" s="254" t="s">
        <v>1</v>
      </c>
      <c r="F422" s="255" t="s">
        <v>6147</v>
      </c>
      <c r="G422" s="253"/>
      <c r="H422" s="256">
        <v>146.64</v>
      </c>
      <c r="I422" s="257"/>
      <c r="J422" s="253"/>
      <c r="K422" s="253"/>
      <c r="L422" s="258"/>
      <c r="M422" s="259"/>
      <c r="N422" s="260"/>
      <c r="O422" s="260"/>
      <c r="P422" s="260"/>
      <c r="Q422" s="260"/>
      <c r="R422" s="260"/>
      <c r="S422" s="260"/>
      <c r="T422" s="261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2" t="s">
        <v>291</v>
      </c>
      <c r="AU422" s="262" t="s">
        <v>86</v>
      </c>
      <c r="AV422" s="13" t="s">
        <v>86</v>
      </c>
      <c r="AW422" s="13" t="s">
        <v>32</v>
      </c>
      <c r="AX422" s="13" t="s">
        <v>77</v>
      </c>
      <c r="AY422" s="262" t="s">
        <v>168</v>
      </c>
    </row>
    <row r="423" spans="1:51" s="13" customFormat="1" ht="12">
      <c r="A423" s="13"/>
      <c r="B423" s="252"/>
      <c r="C423" s="253"/>
      <c r="D423" s="241" t="s">
        <v>291</v>
      </c>
      <c r="E423" s="254" t="s">
        <v>1</v>
      </c>
      <c r="F423" s="255" t="s">
        <v>6148</v>
      </c>
      <c r="G423" s="253"/>
      <c r="H423" s="256">
        <v>70.84</v>
      </c>
      <c r="I423" s="257"/>
      <c r="J423" s="253"/>
      <c r="K423" s="253"/>
      <c r="L423" s="258"/>
      <c r="M423" s="259"/>
      <c r="N423" s="260"/>
      <c r="O423" s="260"/>
      <c r="P423" s="260"/>
      <c r="Q423" s="260"/>
      <c r="R423" s="260"/>
      <c r="S423" s="260"/>
      <c r="T423" s="261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2" t="s">
        <v>291</v>
      </c>
      <c r="AU423" s="262" t="s">
        <v>86</v>
      </c>
      <c r="AV423" s="13" t="s">
        <v>86</v>
      </c>
      <c r="AW423" s="13" t="s">
        <v>32</v>
      </c>
      <c r="AX423" s="13" t="s">
        <v>77</v>
      </c>
      <c r="AY423" s="262" t="s">
        <v>168</v>
      </c>
    </row>
    <row r="424" spans="1:51" s="13" customFormat="1" ht="12">
      <c r="A424" s="13"/>
      <c r="B424" s="252"/>
      <c r="C424" s="253"/>
      <c r="D424" s="241" t="s">
        <v>291</v>
      </c>
      <c r="E424" s="254" t="s">
        <v>1</v>
      </c>
      <c r="F424" s="255" t="s">
        <v>6149</v>
      </c>
      <c r="G424" s="253"/>
      <c r="H424" s="256">
        <v>24.282</v>
      </c>
      <c r="I424" s="257"/>
      <c r="J424" s="253"/>
      <c r="K424" s="253"/>
      <c r="L424" s="258"/>
      <c r="M424" s="259"/>
      <c r="N424" s="260"/>
      <c r="O424" s="260"/>
      <c r="P424" s="260"/>
      <c r="Q424" s="260"/>
      <c r="R424" s="260"/>
      <c r="S424" s="260"/>
      <c r="T424" s="261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2" t="s">
        <v>291</v>
      </c>
      <c r="AU424" s="262" t="s">
        <v>86</v>
      </c>
      <c r="AV424" s="13" t="s">
        <v>86</v>
      </c>
      <c r="AW424" s="13" t="s">
        <v>32</v>
      </c>
      <c r="AX424" s="13" t="s">
        <v>77</v>
      </c>
      <c r="AY424" s="262" t="s">
        <v>168</v>
      </c>
    </row>
    <row r="425" spans="1:51" s="13" customFormat="1" ht="12">
      <c r="A425" s="13"/>
      <c r="B425" s="252"/>
      <c r="C425" s="253"/>
      <c r="D425" s="241" t="s">
        <v>291</v>
      </c>
      <c r="E425" s="254" t="s">
        <v>1</v>
      </c>
      <c r="F425" s="255" t="s">
        <v>6150</v>
      </c>
      <c r="G425" s="253"/>
      <c r="H425" s="256">
        <v>383.94</v>
      </c>
      <c r="I425" s="257"/>
      <c r="J425" s="253"/>
      <c r="K425" s="253"/>
      <c r="L425" s="258"/>
      <c r="M425" s="259"/>
      <c r="N425" s="260"/>
      <c r="O425" s="260"/>
      <c r="P425" s="260"/>
      <c r="Q425" s="260"/>
      <c r="R425" s="260"/>
      <c r="S425" s="260"/>
      <c r="T425" s="26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2" t="s">
        <v>291</v>
      </c>
      <c r="AU425" s="262" t="s">
        <v>86</v>
      </c>
      <c r="AV425" s="13" t="s">
        <v>86</v>
      </c>
      <c r="AW425" s="13" t="s">
        <v>32</v>
      </c>
      <c r="AX425" s="13" t="s">
        <v>77</v>
      </c>
      <c r="AY425" s="262" t="s">
        <v>168</v>
      </c>
    </row>
    <row r="426" spans="1:51" s="13" customFormat="1" ht="12">
      <c r="A426" s="13"/>
      <c r="B426" s="252"/>
      <c r="C426" s="253"/>
      <c r="D426" s="241" t="s">
        <v>291</v>
      </c>
      <c r="E426" s="254" t="s">
        <v>1</v>
      </c>
      <c r="F426" s="255" t="s">
        <v>6151</v>
      </c>
      <c r="G426" s="253"/>
      <c r="H426" s="256">
        <v>102.82</v>
      </c>
      <c r="I426" s="257"/>
      <c r="J426" s="253"/>
      <c r="K426" s="253"/>
      <c r="L426" s="258"/>
      <c r="M426" s="259"/>
      <c r="N426" s="260"/>
      <c r="O426" s="260"/>
      <c r="P426" s="260"/>
      <c r="Q426" s="260"/>
      <c r="R426" s="260"/>
      <c r="S426" s="260"/>
      <c r="T426" s="261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2" t="s">
        <v>291</v>
      </c>
      <c r="AU426" s="262" t="s">
        <v>86</v>
      </c>
      <c r="AV426" s="13" t="s">
        <v>86</v>
      </c>
      <c r="AW426" s="13" t="s">
        <v>32</v>
      </c>
      <c r="AX426" s="13" t="s">
        <v>77</v>
      </c>
      <c r="AY426" s="262" t="s">
        <v>168</v>
      </c>
    </row>
    <row r="427" spans="1:51" s="16" customFormat="1" ht="12">
      <c r="A427" s="16"/>
      <c r="B427" s="287"/>
      <c r="C427" s="288"/>
      <c r="D427" s="241" t="s">
        <v>291</v>
      </c>
      <c r="E427" s="289" t="s">
        <v>1</v>
      </c>
      <c r="F427" s="290" t="s">
        <v>1109</v>
      </c>
      <c r="G427" s="288"/>
      <c r="H427" s="291">
        <v>728.522</v>
      </c>
      <c r="I427" s="292"/>
      <c r="J427" s="288"/>
      <c r="K427" s="288"/>
      <c r="L427" s="293"/>
      <c r="M427" s="294"/>
      <c r="N427" s="295"/>
      <c r="O427" s="295"/>
      <c r="P427" s="295"/>
      <c r="Q427" s="295"/>
      <c r="R427" s="295"/>
      <c r="S427" s="295"/>
      <c r="T427" s="29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T427" s="297" t="s">
        <v>291</v>
      </c>
      <c r="AU427" s="297" t="s">
        <v>86</v>
      </c>
      <c r="AV427" s="16" t="s">
        <v>106</v>
      </c>
      <c r="AW427" s="16" t="s">
        <v>32</v>
      </c>
      <c r="AX427" s="16" t="s">
        <v>77</v>
      </c>
      <c r="AY427" s="297" t="s">
        <v>168</v>
      </c>
    </row>
    <row r="428" spans="1:51" s="13" customFormat="1" ht="12">
      <c r="A428" s="13"/>
      <c r="B428" s="252"/>
      <c r="C428" s="253"/>
      <c r="D428" s="241" t="s">
        <v>291</v>
      </c>
      <c r="E428" s="254" t="s">
        <v>1</v>
      </c>
      <c r="F428" s="255" t="s">
        <v>6152</v>
      </c>
      <c r="G428" s="253"/>
      <c r="H428" s="256">
        <v>72.852</v>
      </c>
      <c r="I428" s="257"/>
      <c r="J428" s="253"/>
      <c r="K428" s="253"/>
      <c r="L428" s="258"/>
      <c r="M428" s="259"/>
      <c r="N428" s="260"/>
      <c r="O428" s="260"/>
      <c r="P428" s="260"/>
      <c r="Q428" s="260"/>
      <c r="R428" s="260"/>
      <c r="S428" s="260"/>
      <c r="T428" s="261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2" t="s">
        <v>291</v>
      </c>
      <c r="AU428" s="262" t="s">
        <v>86</v>
      </c>
      <c r="AV428" s="13" t="s">
        <v>86</v>
      </c>
      <c r="AW428" s="13" t="s">
        <v>32</v>
      </c>
      <c r="AX428" s="13" t="s">
        <v>77</v>
      </c>
      <c r="AY428" s="262" t="s">
        <v>168</v>
      </c>
    </row>
    <row r="429" spans="1:51" s="14" customFormat="1" ht="12">
      <c r="A429" s="14"/>
      <c r="B429" s="263"/>
      <c r="C429" s="264"/>
      <c r="D429" s="241" t="s">
        <v>291</v>
      </c>
      <c r="E429" s="265" t="s">
        <v>1</v>
      </c>
      <c r="F429" s="266" t="s">
        <v>295</v>
      </c>
      <c r="G429" s="264"/>
      <c r="H429" s="267">
        <v>801.374</v>
      </c>
      <c r="I429" s="268"/>
      <c r="J429" s="264"/>
      <c r="K429" s="264"/>
      <c r="L429" s="269"/>
      <c r="M429" s="270"/>
      <c r="N429" s="271"/>
      <c r="O429" s="271"/>
      <c r="P429" s="271"/>
      <c r="Q429" s="271"/>
      <c r="R429" s="271"/>
      <c r="S429" s="271"/>
      <c r="T429" s="272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73" t="s">
        <v>291</v>
      </c>
      <c r="AU429" s="273" t="s">
        <v>86</v>
      </c>
      <c r="AV429" s="14" t="s">
        <v>189</v>
      </c>
      <c r="AW429" s="14" t="s">
        <v>32</v>
      </c>
      <c r="AX429" s="14" t="s">
        <v>84</v>
      </c>
      <c r="AY429" s="273" t="s">
        <v>168</v>
      </c>
    </row>
    <row r="430" spans="1:65" s="2" customFormat="1" ht="24.15" customHeight="1">
      <c r="A430" s="39"/>
      <c r="B430" s="40"/>
      <c r="C430" s="228" t="s">
        <v>1830</v>
      </c>
      <c r="D430" s="228" t="s">
        <v>171</v>
      </c>
      <c r="E430" s="229" t="s">
        <v>6153</v>
      </c>
      <c r="F430" s="230" t="s">
        <v>6154</v>
      </c>
      <c r="G430" s="231" t="s">
        <v>416</v>
      </c>
      <c r="H430" s="232">
        <v>22.5</v>
      </c>
      <c r="I430" s="233"/>
      <c r="J430" s="234">
        <f>ROUND(I430*H430,2)</f>
        <v>0</v>
      </c>
      <c r="K430" s="230" t="s">
        <v>175</v>
      </c>
      <c r="L430" s="45"/>
      <c r="M430" s="235" t="s">
        <v>1</v>
      </c>
      <c r="N430" s="236" t="s">
        <v>42</v>
      </c>
      <c r="O430" s="92"/>
      <c r="P430" s="237">
        <f>O430*H430</f>
        <v>0</v>
      </c>
      <c r="Q430" s="237">
        <v>0</v>
      </c>
      <c r="R430" s="237">
        <f>Q430*H430</f>
        <v>0</v>
      </c>
      <c r="S430" s="237">
        <v>0.016</v>
      </c>
      <c r="T430" s="238">
        <f>S430*H430</f>
        <v>0.36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9" t="s">
        <v>437</v>
      </c>
      <c r="AT430" s="239" t="s">
        <v>171</v>
      </c>
      <c r="AU430" s="239" t="s">
        <v>86</v>
      </c>
      <c r="AY430" s="18" t="s">
        <v>168</v>
      </c>
      <c r="BE430" s="240">
        <f>IF(N430="základní",J430,0)</f>
        <v>0</v>
      </c>
      <c r="BF430" s="240">
        <f>IF(N430="snížená",J430,0)</f>
        <v>0</v>
      </c>
      <c r="BG430" s="240">
        <f>IF(N430="zákl. přenesená",J430,0)</f>
        <v>0</v>
      </c>
      <c r="BH430" s="240">
        <f>IF(N430="sníž. přenesená",J430,0)</f>
        <v>0</v>
      </c>
      <c r="BI430" s="240">
        <f>IF(N430="nulová",J430,0)</f>
        <v>0</v>
      </c>
      <c r="BJ430" s="18" t="s">
        <v>84</v>
      </c>
      <c r="BK430" s="240">
        <f>ROUND(I430*H430,2)</f>
        <v>0</v>
      </c>
      <c r="BL430" s="18" t="s">
        <v>437</v>
      </c>
      <c r="BM430" s="239" t="s">
        <v>6155</v>
      </c>
    </row>
    <row r="431" spans="1:51" s="13" customFormat="1" ht="12">
      <c r="A431" s="13"/>
      <c r="B431" s="252"/>
      <c r="C431" s="253"/>
      <c r="D431" s="241" t="s">
        <v>291</v>
      </c>
      <c r="E431" s="254" t="s">
        <v>1</v>
      </c>
      <c r="F431" s="255" t="s">
        <v>6156</v>
      </c>
      <c r="G431" s="253"/>
      <c r="H431" s="256">
        <v>22.5</v>
      </c>
      <c r="I431" s="257"/>
      <c r="J431" s="253"/>
      <c r="K431" s="253"/>
      <c r="L431" s="258"/>
      <c r="M431" s="259"/>
      <c r="N431" s="260"/>
      <c r="O431" s="260"/>
      <c r="P431" s="260"/>
      <c r="Q431" s="260"/>
      <c r="R431" s="260"/>
      <c r="S431" s="260"/>
      <c r="T431" s="261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2" t="s">
        <v>291</v>
      </c>
      <c r="AU431" s="262" t="s">
        <v>86</v>
      </c>
      <c r="AV431" s="13" t="s">
        <v>86</v>
      </c>
      <c r="AW431" s="13" t="s">
        <v>32</v>
      </c>
      <c r="AX431" s="13" t="s">
        <v>84</v>
      </c>
      <c r="AY431" s="262" t="s">
        <v>168</v>
      </c>
    </row>
    <row r="432" spans="1:65" s="2" customFormat="1" ht="16.5" customHeight="1">
      <c r="A432" s="39"/>
      <c r="B432" s="40"/>
      <c r="C432" s="228" t="s">
        <v>1835</v>
      </c>
      <c r="D432" s="228" t="s">
        <v>171</v>
      </c>
      <c r="E432" s="229" t="s">
        <v>6157</v>
      </c>
      <c r="F432" s="230" t="s">
        <v>6158</v>
      </c>
      <c r="G432" s="231" t="s">
        <v>203</v>
      </c>
      <c r="H432" s="232">
        <v>19.91</v>
      </c>
      <c r="I432" s="233"/>
      <c r="J432" s="234">
        <f>ROUND(I432*H432,2)</f>
        <v>0</v>
      </c>
      <c r="K432" s="230" t="s">
        <v>175</v>
      </c>
      <c r="L432" s="45"/>
      <c r="M432" s="235" t="s">
        <v>1</v>
      </c>
      <c r="N432" s="236" t="s">
        <v>42</v>
      </c>
      <c r="O432" s="92"/>
      <c r="P432" s="237">
        <f>O432*H432</f>
        <v>0</v>
      </c>
      <c r="Q432" s="237">
        <v>0.00028</v>
      </c>
      <c r="R432" s="237">
        <f>Q432*H432</f>
        <v>0.0055747999999999995</v>
      </c>
      <c r="S432" s="237">
        <v>0</v>
      </c>
      <c r="T432" s="238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9" t="s">
        <v>437</v>
      </c>
      <c r="AT432" s="239" t="s">
        <v>171</v>
      </c>
      <c r="AU432" s="239" t="s">
        <v>86</v>
      </c>
      <c r="AY432" s="18" t="s">
        <v>168</v>
      </c>
      <c r="BE432" s="240">
        <f>IF(N432="základní",J432,0)</f>
        <v>0</v>
      </c>
      <c r="BF432" s="240">
        <f>IF(N432="snížená",J432,0)</f>
        <v>0</v>
      </c>
      <c r="BG432" s="240">
        <f>IF(N432="zákl. přenesená",J432,0)</f>
        <v>0</v>
      </c>
      <c r="BH432" s="240">
        <f>IF(N432="sníž. přenesená",J432,0)</f>
        <v>0</v>
      </c>
      <c r="BI432" s="240">
        <f>IF(N432="nulová",J432,0)</f>
        <v>0</v>
      </c>
      <c r="BJ432" s="18" t="s">
        <v>84</v>
      </c>
      <c r="BK432" s="240">
        <f>ROUND(I432*H432,2)</f>
        <v>0</v>
      </c>
      <c r="BL432" s="18" t="s">
        <v>437</v>
      </c>
      <c r="BM432" s="239" t="s">
        <v>6159</v>
      </c>
    </row>
    <row r="433" spans="1:51" s="15" customFormat="1" ht="12">
      <c r="A433" s="15"/>
      <c r="B433" s="274"/>
      <c r="C433" s="275"/>
      <c r="D433" s="241" t="s">
        <v>291</v>
      </c>
      <c r="E433" s="276" t="s">
        <v>1</v>
      </c>
      <c r="F433" s="277" t="s">
        <v>5802</v>
      </c>
      <c r="G433" s="275"/>
      <c r="H433" s="276" t="s">
        <v>1</v>
      </c>
      <c r="I433" s="278"/>
      <c r="J433" s="275"/>
      <c r="K433" s="275"/>
      <c r="L433" s="279"/>
      <c r="M433" s="280"/>
      <c r="N433" s="281"/>
      <c r="O433" s="281"/>
      <c r="P433" s="281"/>
      <c r="Q433" s="281"/>
      <c r="R433" s="281"/>
      <c r="S433" s="281"/>
      <c r="T433" s="282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83" t="s">
        <v>291</v>
      </c>
      <c r="AU433" s="283" t="s">
        <v>86</v>
      </c>
      <c r="AV433" s="15" t="s">
        <v>84</v>
      </c>
      <c r="AW433" s="15" t="s">
        <v>32</v>
      </c>
      <c r="AX433" s="15" t="s">
        <v>77</v>
      </c>
      <c r="AY433" s="283" t="s">
        <v>168</v>
      </c>
    </row>
    <row r="434" spans="1:51" s="13" customFormat="1" ht="12">
      <c r="A434" s="13"/>
      <c r="B434" s="252"/>
      <c r="C434" s="253"/>
      <c r="D434" s="241" t="s">
        <v>291</v>
      </c>
      <c r="E434" s="254" t="s">
        <v>1</v>
      </c>
      <c r="F434" s="255" t="s">
        <v>5693</v>
      </c>
      <c r="G434" s="253"/>
      <c r="H434" s="256">
        <v>19.91</v>
      </c>
      <c r="I434" s="257"/>
      <c r="J434" s="253"/>
      <c r="K434" s="253"/>
      <c r="L434" s="258"/>
      <c r="M434" s="259"/>
      <c r="N434" s="260"/>
      <c r="O434" s="260"/>
      <c r="P434" s="260"/>
      <c r="Q434" s="260"/>
      <c r="R434" s="260"/>
      <c r="S434" s="260"/>
      <c r="T434" s="261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2" t="s">
        <v>291</v>
      </c>
      <c r="AU434" s="262" t="s">
        <v>86</v>
      </c>
      <c r="AV434" s="13" t="s">
        <v>86</v>
      </c>
      <c r="AW434" s="13" t="s">
        <v>32</v>
      </c>
      <c r="AX434" s="13" t="s">
        <v>84</v>
      </c>
      <c r="AY434" s="262" t="s">
        <v>168</v>
      </c>
    </row>
    <row r="435" spans="1:65" s="2" customFormat="1" ht="16.5" customHeight="1">
      <c r="A435" s="39"/>
      <c r="B435" s="40"/>
      <c r="C435" s="298" t="s">
        <v>1839</v>
      </c>
      <c r="D435" s="298" t="s">
        <v>1306</v>
      </c>
      <c r="E435" s="299" t="s">
        <v>6160</v>
      </c>
      <c r="F435" s="300" t="s">
        <v>6161</v>
      </c>
      <c r="G435" s="301" t="s">
        <v>203</v>
      </c>
      <c r="H435" s="302">
        <v>21.901</v>
      </c>
      <c r="I435" s="303"/>
      <c r="J435" s="304">
        <f>ROUND(I435*H435,2)</f>
        <v>0</v>
      </c>
      <c r="K435" s="300" t="s">
        <v>1</v>
      </c>
      <c r="L435" s="305"/>
      <c r="M435" s="306" t="s">
        <v>1</v>
      </c>
      <c r="N435" s="307" t="s">
        <v>42</v>
      </c>
      <c r="O435" s="92"/>
      <c r="P435" s="237">
        <f>O435*H435</f>
        <v>0</v>
      </c>
      <c r="Q435" s="237">
        <v>0.0099</v>
      </c>
      <c r="R435" s="237">
        <f>Q435*H435</f>
        <v>0.2168199</v>
      </c>
      <c r="S435" s="237">
        <v>0</v>
      </c>
      <c r="T435" s="238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9" t="s">
        <v>352</v>
      </c>
      <c r="AT435" s="239" t="s">
        <v>1306</v>
      </c>
      <c r="AU435" s="239" t="s">
        <v>86</v>
      </c>
      <c r="AY435" s="18" t="s">
        <v>168</v>
      </c>
      <c r="BE435" s="240">
        <f>IF(N435="základní",J435,0)</f>
        <v>0</v>
      </c>
      <c r="BF435" s="240">
        <f>IF(N435="snížená",J435,0)</f>
        <v>0</v>
      </c>
      <c r="BG435" s="240">
        <f>IF(N435="zákl. přenesená",J435,0)</f>
        <v>0</v>
      </c>
      <c r="BH435" s="240">
        <f>IF(N435="sníž. přenesená",J435,0)</f>
        <v>0</v>
      </c>
      <c r="BI435" s="240">
        <f>IF(N435="nulová",J435,0)</f>
        <v>0</v>
      </c>
      <c r="BJ435" s="18" t="s">
        <v>84</v>
      </c>
      <c r="BK435" s="240">
        <f>ROUND(I435*H435,2)</f>
        <v>0</v>
      </c>
      <c r="BL435" s="18" t="s">
        <v>437</v>
      </c>
      <c r="BM435" s="239" t="s">
        <v>6162</v>
      </c>
    </row>
    <row r="436" spans="1:51" s="13" customFormat="1" ht="12">
      <c r="A436" s="13"/>
      <c r="B436" s="252"/>
      <c r="C436" s="253"/>
      <c r="D436" s="241" t="s">
        <v>291</v>
      </c>
      <c r="E436" s="254" t="s">
        <v>1</v>
      </c>
      <c r="F436" s="255" t="s">
        <v>6133</v>
      </c>
      <c r="G436" s="253"/>
      <c r="H436" s="256">
        <v>21.901</v>
      </c>
      <c r="I436" s="257"/>
      <c r="J436" s="253"/>
      <c r="K436" s="253"/>
      <c r="L436" s="258"/>
      <c r="M436" s="259"/>
      <c r="N436" s="260"/>
      <c r="O436" s="260"/>
      <c r="P436" s="260"/>
      <c r="Q436" s="260"/>
      <c r="R436" s="260"/>
      <c r="S436" s="260"/>
      <c r="T436" s="261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2" t="s">
        <v>291</v>
      </c>
      <c r="AU436" s="262" t="s">
        <v>86</v>
      </c>
      <c r="AV436" s="13" t="s">
        <v>86</v>
      </c>
      <c r="AW436" s="13" t="s">
        <v>32</v>
      </c>
      <c r="AX436" s="13" t="s">
        <v>84</v>
      </c>
      <c r="AY436" s="262" t="s">
        <v>168</v>
      </c>
    </row>
    <row r="437" spans="1:65" s="2" customFormat="1" ht="24.15" customHeight="1">
      <c r="A437" s="39"/>
      <c r="B437" s="40"/>
      <c r="C437" s="228" t="s">
        <v>1844</v>
      </c>
      <c r="D437" s="228" t="s">
        <v>171</v>
      </c>
      <c r="E437" s="229" t="s">
        <v>6163</v>
      </c>
      <c r="F437" s="230" t="s">
        <v>6164</v>
      </c>
      <c r="G437" s="231" t="s">
        <v>2104</v>
      </c>
      <c r="H437" s="308"/>
      <c r="I437" s="233"/>
      <c r="J437" s="234">
        <f>ROUND(I437*H437,2)</f>
        <v>0</v>
      </c>
      <c r="K437" s="230" t="s">
        <v>175</v>
      </c>
      <c r="L437" s="45"/>
      <c r="M437" s="235" t="s">
        <v>1</v>
      </c>
      <c r="N437" s="236" t="s">
        <v>42</v>
      </c>
      <c r="O437" s="92"/>
      <c r="P437" s="237">
        <f>O437*H437</f>
        <v>0</v>
      </c>
      <c r="Q437" s="237">
        <v>0</v>
      </c>
      <c r="R437" s="237">
        <f>Q437*H437</f>
        <v>0</v>
      </c>
      <c r="S437" s="237">
        <v>0</v>
      </c>
      <c r="T437" s="238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9" t="s">
        <v>437</v>
      </c>
      <c r="AT437" s="239" t="s">
        <v>171</v>
      </c>
      <c r="AU437" s="239" t="s">
        <v>86</v>
      </c>
      <c r="AY437" s="18" t="s">
        <v>168</v>
      </c>
      <c r="BE437" s="240">
        <f>IF(N437="základní",J437,0)</f>
        <v>0</v>
      </c>
      <c r="BF437" s="240">
        <f>IF(N437="snížená",J437,0)</f>
        <v>0</v>
      </c>
      <c r="BG437" s="240">
        <f>IF(N437="zákl. přenesená",J437,0)</f>
        <v>0</v>
      </c>
      <c r="BH437" s="240">
        <f>IF(N437="sníž. přenesená",J437,0)</f>
        <v>0</v>
      </c>
      <c r="BI437" s="240">
        <f>IF(N437="nulová",J437,0)</f>
        <v>0</v>
      </c>
      <c r="BJ437" s="18" t="s">
        <v>84</v>
      </c>
      <c r="BK437" s="240">
        <f>ROUND(I437*H437,2)</f>
        <v>0</v>
      </c>
      <c r="BL437" s="18" t="s">
        <v>437</v>
      </c>
      <c r="BM437" s="239" t="s">
        <v>6165</v>
      </c>
    </row>
    <row r="438" spans="1:63" s="12" customFormat="1" ht="25.9" customHeight="1">
      <c r="A438" s="12"/>
      <c r="B438" s="212"/>
      <c r="C438" s="213"/>
      <c r="D438" s="214" t="s">
        <v>76</v>
      </c>
      <c r="E438" s="215" t="s">
        <v>3634</v>
      </c>
      <c r="F438" s="215" t="s">
        <v>3635</v>
      </c>
      <c r="G438" s="213"/>
      <c r="H438" s="213"/>
      <c r="I438" s="216"/>
      <c r="J438" s="217">
        <f>BK438</f>
        <v>0</v>
      </c>
      <c r="K438" s="213"/>
      <c r="L438" s="218"/>
      <c r="M438" s="219"/>
      <c r="N438" s="220"/>
      <c r="O438" s="220"/>
      <c r="P438" s="221">
        <f>SUM(P439:P440)</f>
        <v>0</v>
      </c>
      <c r="Q438" s="220"/>
      <c r="R438" s="221">
        <f>SUM(R439:R440)</f>
        <v>0</v>
      </c>
      <c r="S438" s="220"/>
      <c r="T438" s="222">
        <f>SUM(T439:T440)</f>
        <v>0</v>
      </c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R438" s="223" t="s">
        <v>189</v>
      </c>
      <c r="AT438" s="224" t="s">
        <v>76</v>
      </c>
      <c r="AU438" s="224" t="s">
        <v>77</v>
      </c>
      <c r="AY438" s="223" t="s">
        <v>168</v>
      </c>
      <c r="BK438" s="225">
        <f>SUM(BK439:BK440)</f>
        <v>0</v>
      </c>
    </row>
    <row r="439" spans="1:65" s="2" customFormat="1" ht="16.5" customHeight="1">
      <c r="A439" s="39"/>
      <c r="B439" s="40"/>
      <c r="C439" s="228" t="s">
        <v>1848</v>
      </c>
      <c r="D439" s="228" t="s">
        <v>171</v>
      </c>
      <c r="E439" s="229" t="s">
        <v>3637</v>
      </c>
      <c r="F439" s="230" t="s">
        <v>6166</v>
      </c>
      <c r="G439" s="231" t="s">
        <v>174</v>
      </c>
      <c r="H439" s="232">
        <v>1</v>
      </c>
      <c r="I439" s="233"/>
      <c r="J439" s="234">
        <f>ROUND(I439*H439,2)</f>
        <v>0</v>
      </c>
      <c r="K439" s="230" t="s">
        <v>1</v>
      </c>
      <c r="L439" s="45"/>
      <c r="M439" s="235" t="s">
        <v>1</v>
      </c>
      <c r="N439" s="236" t="s">
        <v>42</v>
      </c>
      <c r="O439" s="92"/>
      <c r="P439" s="237">
        <f>O439*H439</f>
        <v>0</v>
      </c>
      <c r="Q439" s="237">
        <v>0</v>
      </c>
      <c r="R439" s="237">
        <f>Q439*H439</f>
        <v>0</v>
      </c>
      <c r="S439" s="237">
        <v>0</v>
      </c>
      <c r="T439" s="238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9" t="s">
        <v>3332</v>
      </c>
      <c r="AT439" s="239" t="s">
        <v>171</v>
      </c>
      <c r="AU439" s="239" t="s">
        <v>84</v>
      </c>
      <c r="AY439" s="18" t="s">
        <v>168</v>
      </c>
      <c r="BE439" s="240">
        <f>IF(N439="základní",J439,0)</f>
        <v>0</v>
      </c>
      <c r="BF439" s="240">
        <f>IF(N439="snížená",J439,0)</f>
        <v>0</v>
      </c>
      <c r="BG439" s="240">
        <f>IF(N439="zákl. přenesená",J439,0)</f>
        <v>0</v>
      </c>
      <c r="BH439" s="240">
        <f>IF(N439="sníž. přenesená",J439,0)</f>
        <v>0</v>
      </c>
      <c r="BI439" s="240">
        <f>IF(N439="nulová",J439,0)</f>
        <v>0</v>
      </c>
      <c r="BJ439" s="18" t="s">
        <v>84</v>
      </c>
      <c r="BK439" s="240">
        <f>ROUND(I439*H439,2)</f>
        <v>0</v>
      </c>
      <c r="BL439" s="18" t="s">
        <v>3332</v>
      </c>
      <c r="BM439" s="239" t="s">
        <v>6167</v>
      </c>
    </row>
    <row r="440" spans="1:47" s="2" customFormat="1" ht="12">
      <c r="A440" s="39"/>
      <c r="B440" s="40"/>
      <c r="C440" s="41"/>
      <c r="D440" s="241" t="s">
        <v>178</v>
      </c>
      <c r="E440" s="41"/>
      <c r="F440" s="242" t="s">
        <v>6168</v>
      </c>
      <c r="G440" s="41"/>
      <c r="H440" s="41"/>
      <c r="I440" s="243"/>
      <c r="J440" s="41"/>
      <c r="K440" s="41"/>
      <c r="L440" s="45"/>
      <c r="M440" s="246"/>
      <c r="N440" s="247"/>
      <c r="O440" s="248"/>
      <c r="P440" s="248"/>
      <c r="Q440" s="248"/>
      <c r="R440" s="248"/>
      <c r="S440" s="248"/>
      <c r="T440" s="24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178</v>
      </c>
      <c r="AU440" s="18" t="s">
        <v>84</v>
      </c>
    </row>
    <row r="441" spans="1:31" s="2" customFormat="1" ht="6.95" customHeight="1">
      <c r="A441" s="39"/>
      <c r="B441" s="67"/>
      <c r="C441" s="68"/>
      <c r="D441" s="68"/>
      <c r="E441" s="68"/>
      <c r="F441" s="68"/>
      <c r="G441" s="68"/>
      <c r="H441" s="68"/>
      <c r="I441" s="68"/>
      <c r="J441" s="68"/>
      <c r="K441" s="68"/>
      <c r="L441" s="45"/>
      <c r="M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</row>
  </sheetData>
  <sheetProtection password="CC35" sheet="1" objects="1" scenarios="1" formatColumns="0" formatRows="0" autoFilter="0"/>
  <autoFilter ref="C137:K44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6:H126"/>
    <mergeCell ref="E128:H128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134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16.5" customHeight="1">
      <c r="B7" s="21"/>
      <c r="E7" s="153" t="str">
        <f>'Rekapitulace stavby'!K6</f>
        <v>Centrum odborného vzdělávání Volanovská, Trutnov</v>
      </c>
      <c r="F7" s="152"/>
      <c r="G7" s="152"/>
      <c r="H7" s="152"/>
      <c r="L7" s="21"/>
    </row>
    <row r="8" spans="2:12" s="1" customFormat="1" ht="12" customHeight="1">
      <c r="B8" s="21"/>
      <c r="D8" s="152" t="s">
        <v>139</v>
      </c>
      <c r="L8" s="21"/>
    </row>
    <row r="9" spans="1:31" s="2" customFormat="1" ht="16.5" customHeight="1">
      <c r="A9" s="39"/>
      <c r="B9" s="45"/>
      <c r="C9" s="39"/>
      <c r="D9" s="39"/>
      <c r="E9" s="153" t="s">
        <v>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6169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3652</v>
      </c>
      <c r="G14" s="39"/>
      <c r="H14" s="39"/>
      <c r="I14" s="152" t="s">
        <v>22</v>
      </c>
      <c r="J14" s="155" t="str">
        <f>'Rekapitulace stavby'!AN8</f>
        <v>23. 3. 2022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ATIP a.s. Trutnov</v>
      </c>
      <c r="F23" s="39"/>
      <c r="G23" s="39"/>
      <c r="H23" s="39"/>
      <c r="I23" s="152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Ing. Lenka Kasperová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ROUND(J133,2)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ROUND((SUM(BE133:BE336)),2)</f>
        <v>0</v>
      </c>
      <c r="G35" s="39"/>
      <c r="H35" s="39"/>
      <c r="I35" s="166">
        <v>0.21</v>
      </c>
      <c r="J35" s="165">
        <f>ROUND(((SUM(BE133:BE336))*I35),2)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ROUND((SUM(BF133:BF336)),2)</f>
        <v>0</v>
      </c>
      <c r="G36" s="39"/>
      <c r="H36" s="39"/>
      <c r="I36" s="166">
        <v>0.15</v>
      </c>
      <c r="J36" s="165">
        <f>ROUND(((SUM(BF133:BF336))*I36),2)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ROUND((SUM(BG133:BG336)),2)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ROUND((SUM(BH133:BH336)),2)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ROUND((SUM(BI133:BI336)),2)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01-012 - Venkovní kanalizace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23. 3. 2022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Královehradecký kraj, Hrade Králové</v>
      </c>
      <c r="G93" s="41"/>
      <c r="H93" s="41"/>
      <c r="I93" s="33" t="s">
        <v>30</v>
      </c>
      <c r="J93" s="37" t="str">
        <f>E23</f>
        <v>ATIP a.s. Trutnov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Lenka Kasperová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144</v>
      </c>
      <c r="D96" s="187"/>
      <c r="E96" s="187"/>
      <c r="F96" s="187"/>
      <c r="G96" s="187"/>
      <c r="H96" s="187"/>
      <c r="I96" s="187"/>
      <c r="J96" s="188" t="s">
        <v>145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146</v>
      </c>
      <c r="D98" s="41"/>
      <c r="E98" s="41"/>
      <c r="F98" s="41"/>
      <c r="G98" s="41"/>
      <c r="H98" s="41"/>
      <c r="I98" s="41"/>
      <c r="J98" s="111">
        <f>J133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147</v>
      </c>
    </row>
    <row r="99" spans="1:31" s="9" customFormat="1" ht="24.95" customHeight="1">
      <c r="A99" s="9"/>
      <c r="B99" s="190"/>
      <c r="C99" s="191"/>
      <c r="D99" s="192" t="s">
        <v>6170</v>
      </c>
      <c r="E99" s="193"/>
      <c r="F99" s="193"/>
      <c r="G99" s="193"/>
      <c r="H99" s="193"/>
      <c r="I99" s="193"/>
      <c r="J99" s="194">
        <f>J134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6171</v>
      </c>
      <c r="E100" s="198"/>
      <c r="F100" s="198"/>
      <c r="G100" s="198"/>
      <c r="H100" s="198"/>
      <c r="I100" s="198"/>
      <c r="J100" s="199">
        <f>J135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6172</v>
      </c>
      <c r="E101" s="198"/>
      <c r="F101" s="198"/>
      <c r="G101" s="198"/>
      <c r="H101" s="198"/>
      <c r="I101" s="198"/>
      <c r="J101" s="199">
        <f>J143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6173</v>
      </c>
      <c r="E102" s="198"/>
      <c r="F102" s="198"/>
      <c r="G102" s="198"/>
      <c r="H102" s="198"/>
      <c r="I102" s="198"/>
      <c r="J102" s="199">
        <f>J150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0"/>
      <c r="C103" s="191"/>
      <c r="D103" s="192" t="s">
        <v>6174</v>
      </c>
      <c r="E103" s="193"/>
      <c r="F103" s="193"/>
      <c r="G103" s="193"/>
      <c r="H103" s="193"/>
      <c r="I103" s="193"/>
      <c r="J103" s="194">
        <f>J152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6"/>
      <c r="C104" s="134"/>
      <c r="D104" s="197" t="s">
        <v>6171</v>
      </c>
      <c r="E104" s="198"/>
      <c r="F104" s="198"/>
      <c r="G104" s="198"/>
      <c r="H104" s="198"/>
      <c r="I104" s="198"/>
      <c r="J104" s="199">
        <f>J153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6172</v>
      </c>
      <c r="E105" s="198"/>
      <c r="F105" s="198"/>
      <c r="G105" s="198"/>
      <c r="H105" s="198"/>
      <c r="I105" s="198"/>
      <c r="J105" s="199">
        <f>J162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6175</v>
      </c>
      <c r="E106" s="198"/>
      <c r="F106" s="198"/>
      <c r="G106" s="198"/>
      <c r="H106" s="198"/>
      <c r="I106" s="198"/>
      <c r="J106" s="199">
        <f>J233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6"/>
      <c r="C107" s="134"/>
      <c r="D107" s="197" t="s">
        <v>6173</v>
      </c>
      <c r="E107" s="198"/>
      <c r="F107" s="198"/>
      <c r="G107" s="198"/>
      <c r="H107" s="198"/>
      <c r="I107" s="198"/>
      <c r="J107" s="199">
        <f>J244</f>
        <v>0</v>
      </c>
      <c r="K107" s="134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90"/>
      <c r="C108" s="191"/>
      <c r="D108" s="192" t="s">
        <v>6176</v>
      </c>
      <c r="E108" s="193"/>
      <c r="F108" s="193"/>
      <c r="G108" s="193"/>
      <c r="H108" s="193"/>
      <c r="I108" s="193"/>
      <c r="J108" s="194">
        <f>J246</f>
        <v>0</v>
      </c>
      <c r="K108" s="191"/>
      <c r="L108" s="19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96"/>
      <c r="C109" s="134"/>
      <c r="D109" s="197" t="s">
        <v>6171</v>
      </c>
      <c r="E109" s="198"/>
      <c r="F109" s="198"/>
      <c r="G109" s="198"/>
      <c r="H109" s="198"/>
      <c r="I109" s="198"/>
      <c r="J109" s="199">
        <f>J247</f>
        <v>0</v>
      </c>
      <c r="K109" s="134"/>
      <c r="L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6"/>
      <c r="C110" s="134"/>
      <c r="D110" s="197" t="s">
        <v>6172</v>
      </c>
      <c r="E110" s="198"/>
      <c r="F110" s="198"/>
      <c r="G110" s="198"/>
      <c r="H110" s="198"/>
      <c r="I110" s="198"/>
      <c r="J110" s="199">
        <f>J256</f>
        <v>0</v>
      </c>
      <c r="K110" s="134"/>
      <c r="L110" s="20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6"/>
      <c r="C111" s="134"/>
      <c r="D111" s="197" t="s">
        <v>6173</v>
      </c>
      <c r="E111" s="198"/>
      <c r="F111" s="198"/>
      <c r="G111" s="198"/>
      <c r="H111" s="198"/>
      <c r="I111" s="198"/>
      <c r="J111" s="199">
        <f>J335</f>
        <v>0</v>
      </c>
      <c r="K111" s="134"/>
      <c r="L111" s="20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7" spans="1:31" s="2" customFormat="1" ht="6.95" customHeight="1">
      <c r="A117" s="39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4.95" customHeight="1">
      <c r="A118" s="39"/>
      <c r="B118" s="40"/>
      <c r="C118" s="24" t="s">
        <v>152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16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185" t="str">
        <f>E7</f>
        <v>Centrum odborného vzdělávání Volanovská, Trutnov</v>
      </c>
      <c r="F121" s="33"/>
      <c r="G121" s="33"/>
      <c r="H121" s="33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2:12" s="1" customFormat="1" ht="12" customHeight="1">
      <c r="B122" s="22"/>
      <c r="C122" s="33" t="s">
        <v>139</v>
      </c>
      <c r="D122" s="23"/>
      <c r="E122" s="23"/>
      <c r="F122" s="23"/>
      <c r="G122" s="23"/>
      <c r="H122" s="23"/>
      <c r="I122" s="23"/>
      <c r="J122" s="23"/>
      <c r="K122" s="23"/>
      <c r="L122" s="21"/>
    </row>
    <row r="123" spans="1:31" s="2" customFormat="1" ht="16.5" customHeight="1">
      <c r="A123" s="39"/>
      <c r="B123" s="40"/>
      <c r="C123" s="41"/>
      <c r="D123" s="41"/>
      <c r="E123" s="185" t="s">
        <v>140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141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77" t="str">
        <f>E11</f>
        <v>01-012 - Venkovní kanalizace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20</v>
      </c>
      <c r="D127" s="41"/>
      <c r="E127" s="41"/>
      <c r="F127" s="28" t="str">
        <f>F14</f>
        <v xml:space="preserve"> </v>
      </c>
      <c r="G127" s="41"/>
      <c r="H127" s="41"/>
      <c r="I127" s="33" t="s">
        <v>22</v>
      </c>
      <c r="J127" s="80" t="str">
        <f>IF(J14="","",J14)</f>
        <v>23. 3. 2022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24</v>
      </c>
      <c r="D129" s="41"/>
      <c r="E129" s="41"/>
      <c r="F129" s="28" t="str">
        <f>E17</f>
        <v>Královehradecký kraj, Hrade Králové</v>
      </c>
      <c r="G129" s="41"/>
      <c r="H129" s="41"/>
      <c r="I129" s="33" t="s">
        <v>30</v>
      </c>
      <c r="J129" s="37" t="str">
        <f>E23</f>
        <v>ATIP a.s. Trutnov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3" t="s">
        <v>28</v>
      </c>
      <c r="D130" s="41"/>
      <c r="E130" s="41"/>
      <c r="F130" s="28" t="str">
        <f>IF(E20="","",E20)</f>
        <v>Vyplň údaj</v>
      </c>
      <c r="G130" s="41"/>
      <c r="H130" s="41"/>
      <c r="I130" s="33" t="s">
        <v>33</v>
      </c>
      <c r="J130" s="37" t="str">
        <f>E26</f>
        <v>Ing. Lenka Kasperová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0.3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1" customFormat="1" ht="29.25" customHeight="1">
      <c r="A132" s="201"/>
      <c r="B132" s="202"/>
      <c r="C132" s="203" t="s">
        <v>153</v>
      </c>
      <c r="D132" s="204" t="s">
        <v>62</v>
      </c>
      <c r="E132" s="204" t="s">
        <v>58</v>
      </c>
      <c r="F132" s="204" t="s">
        <v>59</v>
      </c>
      <c r="G132" s="204" t="s">
        <v>154</v>
      </c>
      <c r="H132" s="204" t="s">
        <v>155</v>
      </c>
      <c r="I132" s="204" t="s">
        <v>156</v>
      </c>
      <c r="J132" s="204" t="s">
        <v>145</v>
      </c>
      <c r="K132" s="205" t="s">
        <v>157</v>
      </c>
      <c r="L132" s="206"/>
      <c r="M132" s="101" t="s">
        <v>1</v>
      </c>
      <c r="N132" s="102" t="s">
        <v>41</v>
      </c>
      <c r="O132" s="102" t="s">
        <v>158</v>
      </c>
      <c r="P132" s="102" t="s">
        <v>159</v>
      </c>
      <c r="Q132" s="102" t="s">
        <v>160</v>
      </c>
      <c r="R132" s="102" t="s">
        <v>161</v>
      </c>
      <c r="S132" s="102" t="s">
        <v>162</v>
      </c>
      <c r="T132" s="103" t="s">
        <v>163</v>
      </c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</row>
    <row r="133" spans="1:63" s="2" customFormat="1" ht="22.8" customHeight="1">
      <c r="A133" s="39"/>
      <c r="B133" s="40"/>
      <c r="C133" s="108" t="s">
        <v>164</v>
      </c>
      <c r="D133" s="41"/>
      <c r="E133" s="41"/>
      <c r="F133" s="41"/>
      <c r="G133" s="41"/>
      <c r="H133" s="41"/>
      <c r="I133" s="41"/>
      <c r="J133" s="207">
        <f>BK133</f>
        <v>0</v>
      </c>
      <c r="K133" s="41"/>
      <c r="L133" s="45"/>
      <c r="M133" s="104"/>
      <c r="N133" s="208"/>
      <c r="O133" s="105"/>
      <c r="P133" s="209">
        <f>P134+P152+P246</f>
        <v>0</v>
      </c>
      <c r="Q133" s="105"/>
      <c r="R133" s="209">
        <f>R134+R152+R246</f>
        <v>0</v>
      </c>
      <c r="S133" s="105"/>
      <c r="T133" s="210">
        <f>T134+T152+T246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76</v>
      </c>
      <c r="AU133" s="18" t="s">
        <v>147</v>
      </c>
      <c r="BK133" s="211">
        <f>BK134+BK152+BK246</f>
        <v>0</v>
      </c>
    </row>
    <row r="134" spans="1:63" s="12" customFormat="1" ht="25.9" customHeight="1">
      <c r="A134" s="12"/>
      <c r="B134" s="212"/>
      <c r="C134" s="213"/>
      <c r="D134" s="214" t="s">
        <v>76</v>
      </c>
      <c r="E134" s="215" t="s">
        <v>3657</v>
      </c>
      <c r="F134" s="215" t="s">
        <v>6177</v>
      </c>
      <c r="G134" s="213"/>
      <c r="H134" s="213"/>
      <c r="I134" s="216"/>
      <c r="J134" s="217">
        <f>BK134</f>
        <v>0</v>
      </c>
      <c r="K134" s="213"/>
      <c r="L134" s="218"/>
      <c r="M134" s="219"/>
      <c r="N134" s="220"/>
      <c r="O134" s="220"/>
      <c r="P134" s="221">
        <f>P135+P143+P150</f>
        <v>0</v>
      </c>
      <c r="Q134" s="220"/>
      <c r="R134" s="221">
        <f>R135+R143+R150</f>
        <v>0</v>
      </c>
      <c r="S134" s="220"/>
      <c r="T134" s="222">
        <f>T135+T143+T150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84</v>
      </c>
      <c r="AT134" s="224" t="s">
        <v>76</v>
      </c>
      <c r="AU134" s="224" t="s">
        <v>77</v>
      </c>
      <c r="AY134" s="223" t="s">
        <v>168</v>
      </c>
      <c r="BK134" s="225">
        <f>BK135+BK143+BK150</f>
        <v>0</v>
      </c>
    </row>
    <row r="135" spans="1:63" s="12" customFormat="1" ht="22.8" customHeight="1">
      <c r="A135" s="12"/>
      <c r="B135" s="212"/>
      <c r="C135" s="213"/>
      <c r="D135" s="214" t="s">
        <v>76</v>
      </c>
      <c r="E135" s="226" t="s">
        <v>3741</v>
      </c>
      <c r="F135" s="226" t="s">
        <v>4543</v>
      </c>
      <c r="G135" s="213"/>
      <c r="H135" s="213"/>
      <c r="I135" s="216"/>
      <c r="J135" s="227">
        <f>BK135</f>
        <v>0</v>
      </c>
      <c r="K135" s="213"/>
      <c r="L135" s="218"/>
      <c r="M135" s="219"/>
      <c r="N135" s="220"/>
      <c r="O135" s="220"/>
      <c r="P135" s="221">
        <f>SUM(P136:P142)</f>
        <v>0</v>
      </c>
      <c r="Q135" s="220"/>
      <c r="R135" s="221">
        <f>SUM(R136:R142)</f>
        <v>0</v>
      </c>
      <c r="S135" s="220"/>
      <c r="T135" s="222">
        <f>SUM(T136:T142)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3" t="s">
        <v>84</v>
      </c>
      <c r="AT135" s="224" t="s">
        <v>76</v>
      </c>
      <c r="AU135" s="224" t="s">
        <v>84</v>
      </c>
      <c r="AY135" s="223" t="s">
        <v>168</v>
      </c>
      <c r="BK135" s="225">
        <f>SUM(BK136:BK142)</f>
        <v>0</v>
      </c>
    </row>
    <row r="136" spans="1:65" s="2" customFormat="1" ht="33" customHeight="1">
      <c r="A136" s="39"/>
      <c r="B136" s="40"/>
      <c r="C136" s="228" t="s">
        <v>84</v>
      </c>
      <c r="D136" s="228" t="s">
        <v>171</v>
      </c>
      <c r="E136" s="229" t="s">
        <v>4544</v>
      </c>
      <c r="F136" s="230" t="s">
        <v>4545</v>
      </c>
      <c r="G136" s="231" t="s">
        <v>289</v>
      </c>
      <c r="H136" s="232">
        <v>9.6</v>
      </c>
      <c r="I136" s="233"/>
      <c r="J136" s="234">
        <f>ROUND(I136*H136,2)</f>
        <v>0</v>
      </c>
      <c r="K136" s="230" t="s">
        <v>4546</v>
      </c>
      <c r="L136" s="45"/>
      <c r="M136" s="235" t="s">
        <v>1</v>
      </c>
      <c r="N136" s="236" t="s">
        <v>42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189</v>
      </c>
      <c r="AT136" s="239" t="s">
        <v>171</v>
      </c>
      <c r="AU136" s="239" t="s">
        <v>86</v>
      </c>
      <c r="AY136" s="18" t="s">
        <v>168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189</v>
      </c>
      <c r="BM136" s="239" t="s">
        <v>86</v>
      </c>
    </row>
    <row r="137" spans="1:65" s="2" customFormat="1" ht="37.8" customHeight="1">
      <c r="A137" s="39"/>
      <c r="B137" s="40"/>
      <c r="C137" s="228" t="s">
        <v>86</v>
      </c>
      <c r="D137" s="228" t="s">
        <v>171</v>
      </c>
      <c r="E137" s="229" t="s">
        <v>305</v>
      </c>
      <c r="F137" s="230" t="s">
        <v>306</v>
      </c>
      <c r="G137" s="231" t="s">
        <v>289</v>
      </c>
      <c r="H137" s="232">
        <v>3.5</v>
      </c>
      <c r="I137" s="233"/>
      <c r="J137" s="234">
        <f>ROUND(I137*H137,2)</f>
        <v>0</v>
      </c>
      <c r="K137" s="230" t="s">
        <v>4546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189</v>
      </c>
      <c r="AT137" s="239" t="s">
        <v>171</v>
      </c>
      <c r="AU137" s="239" t="s">
        <v>86</v>
      </c>
      <c r="AY137" s="18" t="s">
        <v>168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189</v>
      </c>
      <c r="BM137" s="239" t="s">
        <v>189</v>
      </c>
    </row>
    <row r="138" spans="1:65" s="2" customFormat="1" ht="24.15" customHeight="1">
      <c r="A138" s="39"/>
      <c r="B138" s="40"/>
      <c r="C138" s="228" t="s">
        <v>106</v>
      </c>
      <c r="D138" s="228" t="s">
        <v>171</v>
      </c>
      <c r="E138" s="229" t="s">
        <v>4547</v>
      </c>
      <c r="F138" s="230" t="s">
        <v>4548</v>
      </c>
      <c r="G138" s="231" t="s">
        <v>289</v>
      </c>
      <c r="H138" s="232">
        <v>3.5</v>
      </c>
      <c r="I138" s="233"/>
      <c r="J138" s="234">
        <f>ROUND(I138*H138,2)</f>
        <v>0</v>
      </c>
      <c r="K138" s="230" t="s">
        <v>4546</v>
      </c>
      <c r="L138" s="45"/>
      <c r="M138" s="235" t="s">
        <v>1</v>
      </c>
      <c r="N138" s="236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189</v>
      </c>
      <c r="AT138" s="239" t="s">
        <v>171</v>
      </c>
      <c r="AU138" s="239" t="s">
        <v>86</v>
      </c>
      <c r="AY138" s="18" t="s">
        <v>168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189</v>
      </c>
      <c r="BM138" s="239" t="s">
        <v>314</v>
      </c>
    </row>
    <row r="139" spans="1:65" s="2" customFormat="1" ht="16.5" customHeight="1">
      <c r="A139" s="39"/>
      <c r="B139" s="40"/>
      <c r="C139" s="228" t="s">
        <v>189</v>
      </c>
      <c r="D139" s="228" t="s">
        <v>171</v>
      </c>
      <c r="E139" s="229" t="s">
        <v>315</v>
      </c>
      <c r="F139" s="230" t="s">
        <v>316</v>
      </c>
      <c r="G139" s="231" t="s">
        <v>289</v>
      </c>
      <c r="H139" s="232">
        <v>3.5</v>
      </c>
      <c r="I139" s="233"/>
      <c r="J139" s="234">
        <f>ROUND(I139*H139,2)</f>
        <v>0</v>
      </c>
      <c r="K139" s="230" t="s">
        <v>4546</v>
      </c>
      <c r="L139" s="45"/>
      <c r="M139" s="235" t="s">
        <v>1</v>
      </c>
      <c r="N139" s="236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189</v>
      </c>
      <c r="AT139" s="239" t="s">
        <v>171</v>
      </c>
      <c r="AU139" s="239" t="s">
        <v>86</v>
      </c>
      <c r="AY139" s="18" t="s">
        <v>168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189</v>
      </c>
      <c r="BM139" s="239" t="s">
        <v>326</v>
      </c>
    </row>
    <row r="140" spans="1:65" s="2" customFormat="1" ht="24.15" customHeight="1">
      <c r="A140" s="39"/>
      <c r="B140" s="40"/>
      <c r="C140" s="228" t="s">
        <v>167</v>
      </c>
      <c r="D140" s="228" t="s">
        <v>171</v>
      </c>
      <c r="E140" s="229" t="s">
        <v>309</v>
      </c>
      <c r="F140" s="230" t="s">
        <v>310</v>
      </c>
      <c r="G140" s="231" t="s">
        <v>311</v>
      </c>
      <c r="H140" s="232">
        <v>5.6</v>
      </c>
      <c r="I140" s="233"/>
      <c r="J140" s="234">
        <f>ROUND(I140*H140,2)</f>
        <v>0</v>
      </c>
      <c r="K140" s="230" t="s">
        <v>4546</v>
      </c>
      <c r="L140" s="45"/>
      <c r="M140" s="235" t="s">
        <v>1</v>
      </c>
      <c r="N140" s="236" t="s">
        <v>42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189</v>
      </c>
      <c r="AT140" s="239" t="s">
        <v>171</v>
      </c>
      <c r="AU140" s="239" t="s">
        <v>86</v>
      </c>
      <c r="AY140" s="18" t="s">
        <v>168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84</v>
      </c>
      <c r="BK140" s="240">
        <f>ROUND(I140*H140,2)</f>
        <v>0</v>
      </c>
      <c r="BL140" s="18" t="s">
        <v>189</v>
      </c>
      <c r="BM140" s="239" t="s">
        <v>368</v>
      </c>
    </row>
    <row r="141" spans="1:65" s="2" customFormat="1" ht="24.15" customHeight="1">
      <c r="A141" s="39"/>
      <c r="B141" s="40"/>
      <c r="C141" s="228" t="s">
        <v>314</v>
      </c>
      <c r="D141" s="228" t="s">
        <v>171</v>
      </c>
      <c r="E141" s="229" t="s">
        <v>1032</v>
      </c>
      <c r="F141" s="230" t="s">
        <v>1033</v>
      </c>
      <c r="G141" s="231" t="s">
        <v>289</v>
      </c>
      <c r="H141" s="232">
        <v>6.2</v>
      </c>
      <c r="I141" s="233"/>
      <c r="J141" s="234">
        <f>ROUND(I141*H141,2)</f>
        <v>0</v>
      </c>
      <c r="K141" s="230" t="s">
        <v>4546</v>
      </c>
      <c r="L141" s="45"/>
      <c r="M141" s="235" t="s">
        <v>1</v>
      </c>
      <c r="N141" s="236" t="s">
        <v>42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189</v>
      </c>
      <c r="AT141" s="239" t="s">
        <v>171</v>
      </c>
      <c r="AU141" s="239" t="s">
        <v>86</v>
      </c>
      <c r="AY141" s="18" t="s">
        <v>168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84</v>
      </c>
      <c r="BK141" s="240">
        <f>ROUND(I141*H141,2)</f>
        <v>0</v>
      </c>
      <c r="BL141" s="18" t="s">
        <v>189</v>
      </c>
      <c r="BM141" s="239" t="s">
        <v>400</v>
      </c>
    </row>
    <row r="142" spans="1:65" s="2" customFormat="1" ht="24.15" customHeight="1">
      <c r="A142" s="39"/>
      <c r="B142" s="40"/>
      <c r="C142" s="228" t="s">
        <v>321</v>
      </c>
      <c r="D142" s="228" t="s">
        <v>171</v>
      </c>
      <c r="E142" s="229" t="s">
        <v>4549</v>
      </c>
      <c r="F142" s="230" t="s">
        <v>4550</v>
      </c>
      <c r="G142" s="231" t="s">
        <v>289</v>
      </c>
      <c r="H142" s="232">
        <v>2.6</v>
      </c>
      <c r="I142" s="233"/>
      <c r="J142" s="234">
        <f>ROUND(I142*H142,2)</f>
        <v>0</v>
      </c>
      <c r="K142" s="230" t="s">
        <v>4546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189</v>
      </c>
      <c r="AT142" s="239" t="s">
        <v>171</v>
      </c>
      <c r="AU142" s="239" t="s">
        <v>86</v>
      </c>
      <c r="AY142" s="18" t="s">
        <v>168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189</v>
      </c>
      <c r="BM142" s="239" t="s">
        <v>413</v>
      </c>
    </row>
    <row r="143" spans="1:63" s="12" customFormat="1" ht="22.8" customHeight="1">
      <c r="A143" s="12"/>
      <c r="B143" s="212"/>
      <c r="C143" s="213"/>
      <c r="D143" s="214" t="s">
        <v>76</v>
      </c>
      <c r="E143" s="226" t="s">
        <v>3757</v>
      </c>
      <c r="F143" s="226" t="s">
        <v>4552</v>
      </c>
      <c r="G143" s="213"/>
      <c r="H143" s="213"/>
      <c r="I143" s="216"/>
      <c r="J143" s="227">
        <f>BK143</f>
        <v>0</v>
      </c>
      <c r="K143" s="213"/>
      <c r="L143" s="218"/>
      <c r="M143" s="219"/>
      <c r="N143" s="220"/>
      <c r="O143" s="220"/>
      <c r="P143" s="221">
        <f>SUM(P144:P149)</f>
        <v>0</v>
      </c>
      <c r="Q143" s="220"/>
      <c r="R143" s="221">
        <f>SUM(R144:R149)</f>
        <v>0</v>
      </c>
      <c r="S143" s="220"/>
      <c r="T143" s="222">
        <f>SUM(T144:T149)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3" t="s">
        <v>84</v>
      </c>
      <c r="AT143" s="224" t="s">
        <v>76</v>
      </c>
      <c r="AU143" s="224" t="s">
        <v>84</v>
      </c>
      <c r="AY143" s="223" t="s">
        <v>168</v>
      </c>
      <c r="BK143" s="225">
        <f>SUM(BK144:BK149)</f>
        <v>0</v>
      </c>
    </row>
    <row r="144" spans="1:65" s="2" customFormat="1" ht="21.75" customHeight="1">
      <c r="A144" s="39"/>
      <c r="B144" s="40"/>
      <c r="C144" s="228" t="s">
        <v>326</v>
      </c>
      <c r="D144" s="228" t="s">
        <v>171</v>
      </c>
      <c r="E144" s="229" t="s">
        <v>4553</v>
      </c>
      <c r="F144" s="230" t="s">
        <v>4554</v>
      </c>
      <c r="G144" s="231" t="s">
        <v>289</v>
      </c>
      <c r="H144" s="232">
        <v>0.8</v>
      </c>
      <c r="I144" s="233"/>
      <c r="J144" s="234">
        <f>ROUND(I144*H144,2)</f>
        <v>0</v>
      </c>
      <c r="K144" s="230" t="s">
        <v>4546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189</v>
      </c>
      <c r="AT144" s="239" t="s">
        <v>171</v>
      </c>
      <c r="AU144" s="239" t="s">
        <v>86</v>
      </c>
      <c r="AY144" s="18" t="s">
        <v>168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189</v>
      </c>
      <c r="BM144" s="239" t="s">
        <v>437</v>
      </c>
    </row>
    <row r="145" spans="1:65" s="2" customFormat="1" ht="16.5" customHeight="1">
      <c r="A145" s="39"/>
      <c r="B145" s="40"/>
      <c r="C145" s="228" t="s">
        <v>319</v>
      </c>
      <c r="D145" s="228" t="s">
        <v>171</v>
      </c>
      <c r="E145" s="229" t="s">
        <v>4555</v>
      </c>
      <c r="F145" s="230" t="s">
        <v>4556</v>
      </c>
      <c r="G145" s="231" t="s">
        <v>311</v>
      </c>
      <c r="H145" s="232">
        <v>4.68</v>
      </c>
      <c r="I145" s="233"/>
      <c r="J145" s="234">
        <f>ROUND(I145*H145,2)</f>
        <v>0</v>
      </c>
      <c r="K145" s="230" t="s">
        <v>4546</v>
      </c>
      <c r="L145" s="45"/>
      <c r="M145" s="235" t="s">
        <v>1</v>
      </c>
      <c r="N145" s="236" t="s">
        <v>42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189</v>
      </c>
      <c r="AT145" s="239" t="s">
        <v>171</v>
      </c>
      <c r="AU145" s="239" t="s">
        <v>86</v>
      </c>
      <c r="AY145" s="18" t="s">
        <v>168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84</v>
      </c>
      <c r="BK145" s="240">
        <f>ROUND(I145*H145,2)</f>
        <v>0</v>
      </c>
      <c r="BL145" s="18" t="s">
        <v>189</v>
      </c>
      <c r="BM145" s="239" t="s">
        <v>453</v>
      </c>
    </row>
    <row r="146" spans="1:65" s="2" customFormat="1" ht="21.75" customHeight="1">
      <c r="A146" s="39"/>
      <c r="B146" s="40"/>
      <c r="C146" s="228" t="s">
        <v>368</v>
      </c>
      <c r="D146" s="228" t="s">
        <v>171</v>
      </c>
      <c r="E146" s="229" t="s">
        <v>4559</v>
      </c>
      <c r="F146" s="230" t="s">
        <v>6178</v>
      </c>
      <c r="G146" s="231" t="s">
        <v>416</v>
      </c>
      <c r="H146" s="232">
        <v>8</v>
      </c>
      <c r="I146" s="233"/>
      <c r="J146" s="234">
        <f>ROUND(I146*H146,2)</f>
        <v>0</v>
      </c>
      <c r="K146" s="230" t="s">
        <v>1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189</v>
      </c>
      <c r="AT146" s="239" t="s">
        <v>171</v>
      </c>
      <c r="AU146" s="239" t="s">
        <v>86</v>
      </c>
      <c r="AY146" s="18" t="s">
        <v>168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189</v>
      </c>
      <c r="BM146" s="239" t="s">
        <v>468</v>
      </c>
    </row>
    <row r="147" spans="1:65" s="2" customFormat="1" ht="24.15" customHeight="1">
      <c r="A147" s="39"/>
      <c r="B147" s="40"/>
      <c r="C147" s="228" t="s">
        <v>395</v>
      </c>
      <c r="D147" s="228" t="s">
        <v>171</v>
      </c>
      <c r="E147" s="229" t="s">
        <v>6179</v>
      </c>
      <c r="F147" s="230" t="s">
        <v>6180</v>
      </c>
      <c r="G147" s="231" t="s">
        <v>416</v>
      </c>
      <c r="H147" s="232">
        <v>8</v>
      </c>
      <c r="I147" s="233"/>
      <c r="J147" s="234">
        <f>ROUND(I147*H147,2)</f>
        <v>0</v>
      </c>
      <c r="K147" s="230" t="s">
        <v>4546</v>
      </c>
      <c r="L147" s="45"/>
      <c r="M147" s="235" t="s">
        <v>1</v>
      </c>
      <c r="N147" s="236" t="s">
        <v>42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189</v>
      </c>
      <c r="AT147" s="239" t="s">
        <v>171</v>
      </c>
      <c r="AU147" s="239" t="s">
        <v>86</v>
      </c>
      <c r="AY147" s="18" t="s">
        <v>168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84</v>
      </c>
      <c r="BK147" s="240">
        <f>ROUND(I147*H147,2)</f>
        <v>0</v>
      </c>
      <c r="BL147" s="18" t="s">
        <v>189</v>
      </c>
      <c r="BM147" s="239" t="s">
        <v>484</v>
      </c>
    </row>
    <row r="148" spans="1:65" s="2" customFormat="1" ht="24.15" customHeight="1">
      <c r="A148" s="39"/>
      <c r="B148" s="40"/>
      <c r="C148" s="228" t="s">
        <v>400</v>
      </c>
      <c r="D148" s="228" t="s">
        <v>171</v>
      </c>
      <c r="E148" s="229" t="s">
        <v>6181</v>
      </c>
      <c r="F148" s="230" t="s">
        <v>6182</v>
      </c>
      <c r="G148" s="231" t="s">
        <v>3891</v>
      </c>
      <c r="H148" s="232">
        <v>1</v>
      </c>
      <c r="I148" s="233"/>
      <c r="J148" s="234">
        <f>ROUND(I148*H148,2)</f>
        <v>0</v>
      </c>
      <c r="K148" s="230" t="s">
        <v>1</v>
      </c>
      <c r="L148" s="45"/>
      <c r="M148" s="235" t="s">
        <v>1</v>
      </c>
      <c r="N148" s="236" t="s">
        <v>42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189</v>
      </c>
      <c r="AT148" s="239" t="s">
        <v>171</v>
      </c>
      <c r="AU148" s="239" t="s">
        <v>86</v>
      </c>
      <c r="AY148" s="18" t="s">
        <v>168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84</v>
      </c>
      <c r="BK148" s="240">
        <f>ROUND(I148*H148,2)</f>
        <v>0</v>
      </c>
      <c r="BL148" s="18" t="s">
        <v>189</v>
      </c>
      <c r="BM148" s="239" t="s">
        <v>495</v>
      </c>
    </row>
    <row r="149" spans="1:65" s="2" customFormat="1" ht="16.5" customHeight="1">
      <c r="A149" s="39"/>
      <c r="B149" s="40"/>
      <c r="C149" s="228" t="s">
        <v>407</v>
      </c>
      <c r="D149" s="228" t="s">
        <v>171</v>
      </c>
      <c r="E149" s="229" t="s">
        <v>6183</v>
      </c>
      <c r="F149" s="230" t="s">
        <v>6184</v>
      </c>
      <c r="G149" s="231" t="s">
        <v>416</v>
      </c>
      <c r="H149" s="232">
        <v>135</v>
      </c>
      <c r="I149" s="233"/>
      <c r="J149" s="234">
        <f>ROUND(I149*H149,2)</f>
        <v>0</v>
      </c>
      <c r="K149" s="230" t="s">
        <v>4546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189</v>
      </c>
      <c r="AT149" s="239" t="s">
        <v>171</v>
      </c>
      <c r="AU149" s="239" t="s">
        <v>86</v>
      </c>
      <c r="AY149" s="18" t="s">
        <v>168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189</v>
      </c>
      <c r="BM149" s="239" t="s">
        <v>512</v>
      </c>
    </row>
    <row r="150" spans="1:63" s="12" customFormat="1" ht="22.8" customHeight="1">
      <c r="A150" s="12"/>
      <c r="B150" s="212"/>
      <c r="C150" s="213"/>
      <c r="D150" s="214" t="s">
        <v>76</v>
      </c>
      <c r="E150" s="226" t="s">
        <v>3759</v>
      </c>
      <c r="F150" s="226" t="s">
        <v>4562</v>
      </c>
      <c r="G150" s="213"/>
      <c r="H150" s="213"/>
      <c r="I150" s="216"/>
      <c r="J150" s="227">
        <f>BK150</f>
        <v>0</v>
      </c>
      <c r="K150" s="213"/>
      <c r="L150" s="218"/>
      <c r="M150" s="219"/>
      <c r="N150" s="220"/>
      <c r="O150" s="220"/>
      <c r="P150" s="221">
        <f>P151</f>
        <v>0</v>
      </c>
      <c r="Q150" s="220"/>
      <c r="R150" s="221">
        <f>R151</f>
        <v>0</v>
      </c>
      <c r="S150" s="220"/>
      <c r="T150" s="222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3" t="s">
        <v>84</v>
      </c>
      <c r="AT150" s="224" t="s">
        <v>76</v>
      </c>
      <c r="AU150" s="224" t="s">
        <v>84</v>
      </c>
      <c r="AY150" s="223" t="s">
        <v>168</v>
      </c>
      <c r="BK150" s="225">
        <f>BK151</f>
        <v>0</v>
      </c>
    </row>
    <row r="151" spans="1:65" s="2" customFormat="1" ht="24.15" customHeight="1">
      <c r="A151" s="39"/>
      <c r="B151" s="40"/>
      <c r="C151" s="228" t="s">
        <v>413</v>
      </c>
      <c r="D151" s="228" t="s">
        <v>171</v>
      </c>
      <c r="E151" s="229" t="s">
        <v>4563</v>
      </c>
      <c r="F151" s="230" t="s">
        <v>4564</v>
      </c>
      <c r="G151" s="231" t="s">
        <v>311</v>
      </c>
      <c r="H151" s="232">
        <v>6.201</v>
      </c>
      <c r="I151" s="233"/>
      <c r="J151" s="234">
        <f>ROUND(I151*H151,2)</f>
        <v>0</v>
      </c>
      <c r="K151" s="230" t="s">
        <v>4546</v>
      </c>
      <c r="L151" s="45"/>
      <c r="M151" s="235" t="s">
        <v>1</v>
      </c>
      <c r="N151" s="236" t="s">
        <v>42</v>
      </c>
      <c r="O151" s="92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189</v>
      </c>
      <c r="AT151" s="239" t="s">
        <v>171</v>
      </c>
      <c r="AU151" s="239" t="s">
        <v>86</v>
      </c>
      <c r="AY151" s="18" t="s">
        <v>168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84</v>
      </c>
      <c r="BK151" s="240">
        <f>ROUND(I151*H151,2)</f>
        <v>0</v>
      </c>
      <c r="BL151" s="18" t="s">
        <v>189</v>
      </c>
      <c r="BM151" s="239" t="s">
        <v>534</v>
      </c>
    </row>
    <row r="152" spans="1:63" s="12" customFormat="1" ht="25.9" customHeight="1">
      <c r="A152" s="12"/>
      <c r="B152" s="212"/>
      <c r="C152" s="213"/>
      <c r="D152" s="214" t="s">
        <v>76</v>
      </c>
      <c r="E152" s="215" t="s">
        <v>4459</v>
      </c>
      <c r="F152" s="215" t="s">
        <v>6185</v>
      </c>
      <c r="G152" s="213"/>
      <c r="H152" s="213"/>
      <c r="I152" s="216"/>
      <c r="J152" s="217">
        <f>BK152</f>
        <v>0</v>
      </c>
      <c r="K152" s="213"/>
      <c r="L152" s="218"/>
      <c r="M152" s="219"/>
      <c r="N152" s="220"/>
      <c r="O152" s="220"/>
      <c r="P152" s="221">
        <f>P153+P162+P233+P244</f>
        <v>0</v>
      </c>
      <c r="Q152" s="220"/>
      <c r="R152" s="221">
        <f>R153+R162+R233+R244</f>
        <v>0</v>
      </c>
      <c r="S152" s="220"/>
      <c r="T152" s="222">
        <f>T153+T162+T233+T244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3" t="s">
        <v>84</v>
      </c>
      <c r="AT152" s="224" t="s">
        <v>76</v>
      </c>
      <c r="AU152" s="224" t="s">
        <v>77</v>
      </c>
      <c r="AY152" s="223" t="s">
        <v>168</v>
      </c>
      <c r="BK152" s="225">
        <f>BK153+BK162+BK233+BK244</f>
        <v>0</v>
      </c>
    </row>
    <row r="153" spans="1:63" s="12" customFormat="1" ht="22.8" customHeight="1">
      <c r="A153" s="12"/>
      <c r="B153" s="212"/>
      <c r="C153" s="213"/>
      <c r="D153" s="214" t="s">
        <v>76</v>
      </c>
      <c r="E153" s="226" t="s">
        <v>3741</v>
      </c>
      <c r="F153" s="226" t="s">
        <v>4543</v>
      </c>
      <c r="G153" s="213"/>
      <c r="H153" s="213"/>
      <c r="I153" s="216"/>
      <c r="J153" s="227">
        <f>BK153</f>
        <v>0</v>
      </c>
      <c r="K153" s="213"/>
      <c r="L153" s="218"/>
      <c r="M153" s="219"/>
      <c r="N153" s="220"/>
      <c r="O153" s="220"/>
      <c r="P153" s="221">
        <f>SUM(P154:P161)</f>
        <v>0</v>
      </c>
      <c r="Q153" s="220"/>
      <c r="R153" s="221">
        <f>SUM(R154:R161)</f>
        <v>0</v>
      </c>
      <c r="S153" s="220"/>
      <c r="T153" s="222">
        <f>SUM(T154:T161)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3" t="s">
        <v>84</v>
      </c>
      <c r="AT153" s="224" t="s">
        <v>76</v>
      </c>
      <c r="AU153" s="224" t="s">
        <v>84</v>
      </c>
      <c r="AY153" s="223" t="s">
        <v>168</v>
      </c>
      <c r="BK153" s="225">
        <f>SUM(BK154:BK161)</f>
        <v>0</v>
      </c>
    </row>
    <row r="154" spans="1:65" s="2" customFormat="1" ht="33" customHeight="1">
      <c r="A154" s="39"/>
      <c r="B154" s="40"/>
      <c r="C154" s="228" t="s">
        <v>8</v>
      </c>
      <c r="D154" s="228" t="s">
        <v>171</v>
      </c>
      <c r="E154" s="229" t="s">
        <v>954</v>
      </c>
      <c r="F154" s="230" t="s">
        <v>955</v>
      </c>
      <c r="G154" s="231" t="s">
        <v>289</v>
      </c>
      <c r="H154" s="232">
        <v>57</v>
      </c>
      <c r="I154" s="233"/>
      <c r="J154" s="234">
        <f>ROUND(I154*H154,2)</f>
        <v>0</v>
      </c>
      <c r="K154" s="230" t="s">
        <v>4546</v>
      </c>
      <c r="L154" s="45"/>
      <c r="M154" s="235" t="s">
        <v>1</v>
      </c>
      <c r="N154" s="236" t="s">
        <v>42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189</v>
      </c>
      <c r="AT154" s="239" t="s">
        <v>171</v>
      </c>
      <c r="AU154" s="239" t="s">
        <v>86</v>
      </c>
      <c r="AY154" s="18" t="s">
        <v>168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84</v>
      </c>
      <c r="BK154" s="240">
        <f>ROUND(I154*H154,2)</f>
        <v>0</v>
      </c>
      <c r="BL154" s="18" t="s">
        <v>189</v>
      </c>
      <c r="BM154" s="239" t="s">
        <v>567</v>
      </c>
    </row>
    <row r="155" spans="1:65" s="2" customFormat="1" ht="33" customHeight="1">
      <c r="A155" s="39"/>
      <c r="B155" s="40"/>
      <c r="C155" s="228" t="s">
        <v>437</v>
      </c>
      <c r="D155" s="228" t="s">
        <v>171</v>
      </c>
      <c r="E155" s="229" t="s">
        <v>1014</v>
      </c>
      <c r="F155" s="230" t="s">
        <v>1015</v>
      </c>
      <c r="G155" s="231" t="s">
        <v>289</v>
      </c>
      <c r="H155" s="232">
        <v>82.8</v>
      </c>
      <c r="I155" s="233"/>
      <c r="J155" s="234">
        <f>ROUND(I155*H155,2)</f>
        <v>0</v>
      </c>
      <c r="K155" s="230" t="s">
        <v>4546</v>
      </c>
      <c r="L155" s="45"/>
      <c r="M155" s="235" t="s">
        <v>1</v>
      </c>
      <c r="N155" s="236" t="s">
        <v>42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189</v>
      </c>
      <c r="AT155" s="239" t="s">
        <v>171</v>
      </c>
      <c r="AU155" s="239" t="s">
        <v>86</v>
      </c>
      <c r="AY155" s="18" t="s">
        <v>168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84</v>
      </c>
      <c r="BK155" s="240">
        <f>ROUND(I155*H155,2)</f>
        <v>0</v>
      </c>
      <c r="BL155" s="18" t="s">
        <v>189</v>
      </c>
      <c r="BM155" s="239" t="s">
        <v>352</v>
      </c>
    </row>
    <row r="156" spans="1:65" s="2" customFormat="1" ht="37.8" customHeight="1">
      <c r="A156" s="39"/>
      <c r="B156" s="40"/>
      <c r="C156" s="228" t="s">
        <v>448</v>
      </c>
      <c r="D156" s="228" t="s">
        <v>171</v>
      </c>
      <c r="E156" s="229" t="s">
        <v>305</v>
      </c>
      <c r="F156" s="230" t="s">
        <v>306</v>
      </c>
      <c r="G156" s="231" t="s">
        <v>289</v>
      </c>
      <c r="H156" s="232">
        <v>56.6</v>
      </c>
      <c r="I156" s="233"/>
      <c r="J156" s="234">
        <f>ROUND(I156*H156,2)</f>
        <v>0</v>
      </c>
      <c r="K156" s="230" t="s">
        <v>4546</v>
      </c>
      <c r="L156" s="45"/>
      <c r="M156" s="235" t="s">
        <v>1</v>
      </c>
      <c r="N156" s="236" t="s">
        <v>42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189</v>
      </c>
      <c r="AT156" s="239" t="s">
        <v>171</v>
      </c>
      <c r="AU156" s="239" t="s">
        <v>86</v>
      </c>
      <c r="AY156" s="18" t="s">
        <v>168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84</v>
      </c>
      <c r="BK156" s="240">
        <f>ROUND(I156*H156,2)</f>
        <v>0</v>
      </c>
      <c r="BL156" s="18" t="s">
        <v>189</v>
      </c>
      <c r="BM156" s="239" t="s">
        <v>643</v>
      </c>
    </row>
    <row r="157" spans="1:65" s="2" customFormat="1" ht="24.15" customHeight="1">
      <c r="A157" s="39"/>
      <c r="B157" s="40"/>
      <c r="C157" s="228" t="s">
        <v>453</v>
      </c>
      <c r="D157" s="228" t="s">
        <v>171</v>
      </c>
      <c r="E157" s="229" t="s">
        <v>4547</v>
      </c>
      <c r="F157" s="230" t="s">
        <v>4548</v>
      </c>
      <c r="G157" s="231" t="s">
        <v>289</v>
      </c>
      <c r="H157" s="232">
        <v>56.6</v>
      </c>
      <c r="I157" s="233"/>
      <c r="J157" s="234">
        <f>ROUND(I157*H157,2)</f>
        <v>0</v>
      </c>
      <c r="K157" s="230" t="s">
        <v>4546</v>
      </c>
      <c r="L157" s="45"/>
      <c r="M157" s="235" t="s">
        <v>1</v>
      </c>
      <c r="N157" s="236" t="s">
        <v>42</v>
      </c>
      <c r="O157" s="92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189</v>
      </c>
      <c r="AT157" s="239" t="s">
        <v>171</v>
      </c>
      <c r="AU157" s="239" t="s">
        <v>86</v>
      </c>
      <c r="AY157" s="18" t="s">
        <v>168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84</v>
      </c>
      <c r="BK157" s="240">
        <f>ROUND(I157*H157,2)</f>
        <v>0</v>
      </c>
      <c r="BL157" s="18" t="s">
        <v>189</v>
      </c>
      <c r="BM157" s="239" t="s">
        <v>654</v>
      </c>
    </row>
    <row r="158" spans="1:65" s="2" customFormat="1" ht="16.5" customHeight="1">
      <c r="A158" s="39"/>
      <c r="B158" s="40"/>
      <c r="C158" s="228" t="s">
        <v>462</v>
      </c>
      <c r="D158" s="228" t="s">
        <v>171</v>
      </c>
      <c r="E158" s="229" t="s">
        <v>315</v>
      </c>
      <c r="F158" s="230" t="s">
        <v>316</v>
      </c>
      <c r="G158" s="231" t="s">
        <v>289</v>
      </c>
      <c r="H158" s="232">
        <v>56.6</v>
      </c>
      <c r="I158" s="233"/>
      <c r="J158" s="234">
        <f>ROUND(I158*H158,2)</f>
        <v>0</v>
      </c>
      <c r="K158" s="230" t="s">
        <v>4546</v>
      </c>
      <c r="L158" s="45"/>
      <c r="M158" s="235" t="s">
        <v>1</v>
      </c>
      <c r="N158" s="236" t="s">
        <v>42</v>
      </c>
      <c r="O158" s="92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9" t="s">
        <v>189</v>
      </c>
      <c r="AT158" s="239" t="s">
        <v>171</v>
      </c>
      <c r="AU158" s="239" t="s">
        <v>86</v>
      </c>
      <c r="AY158" s="18" t="s">
        <v>168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8" t="s">
        <v>84</v>
      </c>
      <c r="BK158" s="240">
        <f>ROUND(I158*H158,2)</f>
        <v>0</v>
      </c>
      <c r="BL158" s="18" t="s">
        <v>189</v>
      </c>
      <c r="BM158" s="239" t="s">
        <v>662</v>
      </c>
    </row>
    <row r="159" spans="1:65" s="2" customFormat="1" ht="24.15" customHeight="1">
      <c r="A159" s="39"/>
      <c r="B159" s="40"/>
      <c r="C159" s="228" t="s">
        <v>468</v>
      </c>
      <c r="D159" s="228" t="s">
        <v>171</v>
      </c>
      <c r="E159" s="229" t="s">
        <v>309</v>
      </c>
      <c r="F159" s="230" t="s">
        <v>310</v>
      </c>
      <c r="G159" s="231" t="s">
        <v>311</v>
      </c>
      <c r="H159" s="232">
        <v>90.56</v>
      </c>
      <c r="I159" s="233"/>
      <c r="J159" s="234">
        <f>ROUND(I159*H159,2)</f>
        <v>0</v>
      </c>
      <c r="K159" s="230" t="s">
        <v>4546</v>
      </c>
      <c r="L159" s="45"/>
      <c r="M159" s="235" t="s">
        <v>1</v>
      </c>
      <c r="N159" s="236" t="s">
        <v>42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189</v>
      </c>
      <c r="AT159" s="239" t="s">
        <v>171</v>
      </c>
      <c r="AU159" s="239" t="s">
        <v>86</v>
      </c>
      <c r="AY159" s="18" t="s">
        <v>168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84</v>
      </c>
      <c r="BK159" s="240">
        <f>ROUND(I159*H159,2)</f>
        <v>0</v>
      </c>
      <c r="BL159" s="18" t="s">
        <v>189</v>
      </c>
      <c r="BM159" s="239" t="s">
        <v>675</v>
      </c>
    </row>
    <row r="160" spans="1:65" s="2" customFormat="1" ht="24.15" customHeight="1">
      <c r="A160" s="39"/>
      <c r="B160" s="40"/>
      <c r="C160" s="228" t="s">
        <v>7</v>
      </c>
      <c r="D160" s="228" t="s">
        <v>171</v>
      </c>
      <c r="E160" s="229" t="s">
        <v>1032</v>
      </c>
      <c r="F160" s="230" t="s">
        <v>1033</v>
      </c>
      <c r="G160" s="231" t="s">
        <v>289</v>
      </c>
      <c r="H160" s="232">
        <v>83.2</v>
      </c>
      <c r="I160" s="233"/>
      <c r="J160" s="234">
        <f>ROUND(I160*H160,2)</f>
        <v>0</v>
      </c>
      <c r="K160" s="230" t="s">
        <v>4546</v>
      </c>
      <c r="L160" s="45"/>
      <c r="M160" s="235" t="s">
        <v>1</v>
      </c>
      <c r="N160" s="236" t="s">
        <v>42</v>
      </c>
      <c r="O160" s="9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189</v>
      </c>
      <c r="AT160" s="239" t="s">
        <v>171</v>
      </c>
      <c r="AU160" s="239" t="s">
        <v>86</v>
      </c>
      <c r="AY160" s="18" t="s">
        <v>168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84</v>
      </c>
      <c r="BK160" s="240">
        <f>ROUND(I160*H160,2)</f>
        <v>0</v>
      </c>
      <c r="BL160" s="18" t="s">
        <v>189</v>
      </c>
      <c r="BM160" s="239" t="s">
        <v>695</v>
      </c>
    </row>
    <row r="161" spans="1:65" s="2" customFormat="1" ht="24.15" customHeight="1">
      <c r="A161" s="39"/>
      <c r="B161" s="40"/>
      <c r="C161" s="228" t="s">
        <v>484</v>
      </c>
      <c r="D161" s="228" t="s">
        <v>171</v>
      </c>
      <c r="E161" s="229" t="s">
        <v>4549</v>
      </c>
      <c r="F161" s="230" t="s">
        <v>4550</v>
      </c>
      <c r="G161" s="231" t="s">
        <v>289</v>
      </c>
      <c r="H161" s="232">
        <v>21.4</v>
      </c>
      <c r="I161" s="233"/>
      <c r="J161" s="234">
        <f>ROUND(I161*H161,2)</f>
        <v>0</v>
      </c>
      <c r="K161" s="230" t="s">
        <v>4546</v>
      </c>
      <c r="L161" s="45"/>
      <c r="M161" s="235" t="s">
        <v>1</v>
      </c>
      <c r="N161" s="236" t="s">
        <v>42</v>
      </c>
      <c r="O161" s="9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189</v>
      </c>
      <c r="AT161" s="239" t="s">
        <v>171</v>
      </c>
      <c r="AU161" s="239" t="s">
        <v>86</v>
      </c>
      <c r="AY161" s="18" t="s">
        <v>168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84</v>
      </c>
      <c r="BK161" s="240">
        <f>ROUND(I161*H161,2)</f>
        <v>0</v>
      </c>
      <c r="BL161" s="18" t="s">
        <v>189</v>
      </c>
      <c r="BM161" s="239" t="s">
        <v>705</v>
      </c>
    </row>
    <row r="162" spans="1:63" s="12" customFormat="1" ht="22.8" customHeight="1">
      <c r="A162" s="12"/>
      <c r="B162" s="212"/>
      <c r="C162" s="213"/>
      <c r="D162" s="214" t="s">
        <v>76</v>
      </c>
      <c r="E162" s="226" t="s">
        <v>3757</v>
      </c>
      <c r="F162" s="226" t="s">
        <v>4552</v>
      </c>
      <c r="G162" s="213"/>
      <c r="H162" s="213"/>
      <c r="I162" s="216"/>
      <c r="J162" s="227">
        <f>BK162</f>
        <v>0</v>
      </c>
      <c r="K162" s="213"/>
      <c r="L162" s="218"/>
      <c r="M162" s="219"/>
      <c r="N162" s="220"/>
      <c r="O162" s="220"/>
      <c r="P162" s="221">
        <f>SUM(P163:P232)</f>
        <v>0</v>
      </c>
      <c r="Q162" s="220"/>
      <c r="R162" s="221">
        <f>SUM(R163:R232)</f>
        <v>0</v>
      </c>
      <c r="S162" s="220"/>
      <c r="T162" s="222">
        <f>SUM(T163:T232)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3" t="s">
        <v>84</v>
      </c>
      <c r="AT162" s="224" t="s">
        <v>76</v>
      </c>
      <c r="AU162" s="224" t="s">
        <v>84</v>
      </c>
      <c r="AY162" s="223" t="s">
        <v>168</v>
      </c>
      <c r="BK162" s="225">
        <f>SUM(BK163:BK232)</f>
        <v>0</v>
      </c>
    </row>
    <row r="163" spans="1:65" s="2" customFormat="1" ht="44.25" customHeight="1">
      <c r="A163" s="39"/>
      <c r="B163" s="40"/>
      <c r="C163" s="228" t="s">
        <v>489</v>
      </c>
      <c r="D163" s="228" t="s">
        <v>171</v>
      </c>
      <c r="E163" s="229" t="s">
        <v>6186</v>
      </c>
      <c r="F163" s="230" t="s">
        <v>6187</v>
      </c>
      <c r="G163" s="231" t="s">
        <v>416</v>
      </c>
      <c r="H163" s="232">
        <v>35</v>
      </c>
      <c r="I163" s="233"/>
      <c r="J163" s="234">
        <f>ROUND(I163*H163,2)</f>
        <v>0</v>
      </c>
      <c r="K163" s="230" t="s">
        <v>4546</v>
      </c>
      <c r="L163" s="45"/>
      <c r="M163" s="235" t="s">
        <v>1</v>
      </c>
      <c r="N163" s="236" t="s">
        <v>42</v>
      </c>
      <c r="O163" s="92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189</v>
      </c>
      <c r="AT163" s="239" t="s">
        <v>171</v>
      </c>
      <c r="AU163" s="239" t="s">
        <v>86</v>
      </c>
      <c r="AY163" s="18" t="s">
        <v>168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84</v>
      </c>
      <c r="BK163" s="240">
        <f>ROUND(I163*H163,2)</f>
        <v>0</v>
      </c>
      <c r="BL163" s="18" t="s">
        <v>189</v>
      </c>
      <c r="BM163" s="239" t="s">
        <v>713</v>
      </c>
    </row>
    <row r="164" spans="1:65" s="2" customFormat="1" ht="24.15" customHeight="1">
      <c r="A164" s="39"/>
      <c r="B164" s="40"/>
      <c r="C164" s="228" t="s">
        <v>495</v>
      </c>
      <c r="D164" s="228" t="s">
        <v>171</v>
      </c>
      <c r="E164" s="229" t="s">
        <v>6188</v>
      </c>
      <c r="F164" s="230" t="s">
        <v>6189</v>
      </c>
      <c r="G164" s="231" t="s">
        <v>416</v>
      </c>
      <c r="H164" s="232">
        <v>4</v>
      </c>
      <c r="I164" s="233"/>
      <c r="J164" s="234">
        <f>ROUND(I164*H164,2)</f>
        <v>0</v>
      </c>
      <c r="K164" s="230" t="s">
        <v>4546</v>
      </c>
      <c r="L164" s="45"/>
      <c r="M164" s="235" t="s">
        <v>1</v>
      </c>
      <c r="N164" s="236" t="s">
        <v>42</v>
      </c>
      <c r="O164" s="92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9" t="s">
        <v>189</v>
      </c>
      <c r="AT164" s="239" t="s">
        <v>171</v>
      </c>
      <c r="AU164" s="239" t="s">
        <v>86</v>
      </c>
      <c r="AY164" s="18" t="s">
        <v>168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8" t="s">
        <v>84</v>
      </c>
      <c r="BK164" s="240">
        <f>ROUND(I164*H164,2)</f>
        <v>0</v>
      </c>
      <c r="BL164" s="18" t="s">
        <v>189</v>
      </c>
      <c r="BM164" s="239" t="s">
        <v>722</v>
      </c>
    </row>
    <row r="165" spans="1:65" s="2" customFormat="1" ht="24.15" customHeight="1">
      <c r="A165" s="39"/>
      <c r="B165" s="40"/>
      <c r="C165" s="228" t="s">
        <v>502</v>
      </c>
      <c r="D165" s="228" t="s">
        <v>171</v>
      </c>
      <c r="E165" s="229" t="s">
        <v>6190</v>
      </c>
      <c r="F165" s="230" t="s">
        <v>6191</v>
      </c>
      <c r="G165" s="231" t="s">
        <v>798</v>
      </c>
      <c r="H165" s="232">
        <v>14</v>
      </c>
      <c r="I165" s="233"/>
      <c r="J165" s="234">
        <f>ROUND(I165*H165,2)</f>
        <v>0</v>
      </c>
      <c r="K165" s="230" t="s">
        <v>4546</v>
      </c>
      <c r="L165" s="45"/>
      <c r="M165" s="235" t="s">
        <v>1</v>
      </c>
      <c r="N165" s="236" t="s">
        <v>42</v>
      </c>
      <c r="O165" s="9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189</v>
      </c>
      <c r="AT165" s="239" t="s">
        <v>171</v>
      </c>
      <c r="AU165" s="239" t="s">
        <v>86</v>
      </c>
      <c r="AY165" s="18" t="s">
        <v>168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84</v>
      </c>
      <c r="BK165" s="240">
        <f>ROUND(I165*H165,2)</f>
        <v>0</v>
      </c>
      <c r="BL165" s="18" t="s">
        <v>189</v>
      </c>
      <c r="BM165" s="239" t="s">
        <v>733</v>
      </c>
    </row>
    <row r="166" spans="1:65" s="2" customFormat="1" ht="16.5" customHeight="1">
      <c r="A166" s="39"/>
      <c r="B166" s="40"/>
      <c r="C166" s="228" t="s">
        <v>512</v>
      </c>
      <c r="D166" s="228" t="s">
        <v>171</v>
      </c>
      <c r="E166" s="229" t="s">
        <v>6192</v>
      </c>
      <c r="F166" s="230" t="s">
        <v>6193</v>
      </c>
      <c r="G166" s="231" t="s">
        <v>798</v>
      </c>
      <c r="H166" s="232">
        <v>1</v>
      </c>
      <c r="I166" s="233"/>
      <c r="J166" s="234">
        <f>ROUND(I166*H166,2)</f>
        <v>0</v>
      </c>
      <c r="K166" s="230" t="s">
        <v>4546</v>
      </c>
      <c r="L166" s="45"/>
      <c r="M166" s="235" t="s">
        <v>1</v>
      </c>
      <c r="N166" s="236" t="s">
        <v>42</v>
      </c>
      <c r="O166" s="92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189</v>
      </c>
      <c r="AT166" s="239" t="s">
        <v>171</v>
      </c>
      <c r="AU166" s="239" t="s">
        <v>86</v>
      </c>
      <c r="AY166" s="18" t="s">
        <v>168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84</v>
      </c>
      <c r="BK166" s="240">
        <f>ROUND(I166*H166,2)</f>
        <v>0</v>
      </c>
      <c r="BL166" s="18" t="s">
        <v>189</v>
      </c>
      <c r="BM166" s="239" t="s">
        <v>747</v>
      </c>
    </row>
    <row r="167" spans="1:65" s="2" customFormat="1" ht="24.15" customHeight="1">
      <c r="A167" s="39"/>
      <c r="B167" s="40"/>
      <c r="C167" s="228" t="s">
        <v>522</v>
      </c>
      <c r="D167" s="228" t="s">
        <v>171</v>
      </c>
      <c r="E167" s="229" t="s">
        <v>6194</v>
      </c>
      <c r="F167" s="230" t="s">
        <v>6195</v>
      </c>
      <c r="G167" s="231" t="s">
        <v>798</v>
      </c>
      <c r="H167" s="232">
        <v>1</v>
      </c>
      <c r="I167" s="233"/>
      <c r="J167" s="234">
        <f>ROUND(I167*H167,2)</f>
        <v>0</v>
      </c>
      <c r="K167" s="230" t="s">
        <v>4546</v>
      </c>
      <c r="L167" s="45"/>
      <c r="M167" s="235" t="s">
        <v>1</v>
      </c>
      <c r="N167" s="236" t="s">
        <v>42</v>
      </c>
      <c r="O167" s="92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189</v>
      </c>
      <c r="AT167" s="239" t="s">
        <v>171</v>
      </c>
      <c r="AU167" s="239" t="s">
        <v>86</v>
      </c>
      <c r="AY167" s="18" t="s">
        <v>168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84</v>
      </c>
      <c r="BK167" s="240">
        <f>ROUND(I167*H167,2)</f>
        <v>0</v>
      </c>
      <c r="BL167" s="18" t="s">
        <v>189</v>
      </c>
      <c r="BM167" s="239" t="s">
        <v>766</v>
      </c>
    </row>
    <row r="168" spans="1:65" s="2" customFormat="1" ht="21.75" customHeight="1">
      <c r="A168" s="39"/>
      <c r="B168" s="40"/>
      <c r="C168" s="228" t="s">
        <v>534</v>
      </c>
      <c r="D168" s="228" t="s">
        <v>171</v>
      </c>
      <c r="E168" s="229" t="s">
        <v>6196</v>
      </c>
      <c r="F168" s="230" t="s">
        <v>6197</v>
      </c>
      <c r="G168" s="231" t="s">
        <v>798</v>
      </c>
      <c r="H168" s="232">
        <v>2</v>
      </c>
      <c r="I168" s="233"/>
      <c r="J168" s="234">
        <f>ROUND(I168*H168,2)</f>
        <v>0</v>
      </c>
      <c r="K168" s="230" t="s">
        <v>4546</v>
      </c>
      <c r="L168" s="45"/>
      <c r="M168" s="235" t="s">
        <v>1</v>
      </c>
      <c r="N168" s="236" t="s">
        <v>42</v>
      </c>
      <c r="O168" s="92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9" t="s">
        <v>189</v>
      </c>
      <c r="AT168" s="239" t="s">
        <v>171</v>
      </c>
      <c r="AU168" s="239" t="s">
        <v>86</v>
      </c>
      <c r="AY168" s="18" t="s">
        <v>168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8" t="s">
        <v>84</v>
      </c>
      <c r="BK168" s="240">
        <f>ROUND(I168*H168,2)</f>
        <v>0</v>
      </c>
      <c r="BL168" s="18" t="s">
        <v>189</v>
      </c>
      <c r="BM168" s="239" t="s">
        <v>778</v>
      </c>
    </row>
    <row r="169" spans="1:65" s="2" customFormat="1" ht="24.15" customHeight="1">
      <c r="A169" s="39"/>
      <c r="B169" s="40"/>
      <c r="C169" s="228" t="s">
        <v>540</v>
      </c>
      <c r="D169" s="228" t="s">
        <v>171</v>
      </c>
      <c r="E169" s="229" t="s">
        <v>6198</v>
      </c>
      <c r="F169" s="230" t="s">
        <v>6199</v>
      </c>
      <c r="G169" s="231" t="s">
        <v>798</v>
      </c>
      <c r="H169" s="232">
        <v>3</v>
      </c>
      <c r="I169" s="233"/>
      <c r="J169" s="234">
        <f>ROUND(I169*H169,2)</f>
        <v>0</v>
      </c>
      <c r="K169" s="230" t="s">
        <v>1</v>
      </c>
      <c r="L169" s="45"/>
      <c r="M169" s="235" t="s">
        <v>1</v>
      </c>
      <c r="N169" s="236" t="s">
        <v>42</v>
      </c>
      <c r="O169" s="92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189</v>
      </c>
      <c r="AT169" s="239" t="s">
        <v>171</v>
      </c>
      <c r="AU169" s="239" t="s">
        <v>86</v>
      </c>
      <c r="AY169" s="18" t="s">
        <v>168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84</v>
      </c>
      <c r="BK169" s="240">
        <f>ROUND(I169*H169,2)</f>
        <v>0</v>
      </c>
      <c r="BL169" s="18" t="s">
        <v>189</v>
      </c>
      <c r="BM169" s="239" t="s">
        <v>791</v>
      </c>
    </row>
    <row r="170" spans="1:65" s="2" customFormat="1" ht="24.15" customHeight="1">
      <c r="A170" s="39"/>
      <c r="B170" s="40"/>
      <c r="C170" s="228" t="s">
        <v>567</v>
      </c>
      <c r="D170" s="228" t="s">
        <v>171</v>
      </c>
      <c r="E170" s="229" t="s">
        <v>6200</v>
      </c>
      <c r="F170" s="230" t="s">
        <v>6201</v>
      </c>
      <c r="G170" s="231" t="s">
        <v>798</v>
      </c>
      <c r="H170" s="232">
        <v>1</v>
      </c>
      <c r="I170" s="233"/>
      <c r="J170" s="234">
        <f>ROUND(I170*H170,2)</f>
        <v>0</v>
      </c>
      <c r="K170" s="230" t="s">
        <v>4546</v>
      </c>
      <c r="L170" s="45"/>
      <c r="M170" s="235" t="s">
        <v>1</v>
      </c>
      <c r="N170" s="236" t="s">
        <v>42</v>
      </c>
      <c r="O170" s="9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189</v>
      </c>
      <c r="AT170" s="239" t="s">
        <v>171</v>
      </c>
      <c r="AU170" s="239" t="s">
        <v>86</v>
      </c>
      <c r="AY170" s="18" t="s">
        <v>168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84</v>
      </c>
      <c r="BK170" s="240">
        <f>ROUND(I170*H170,2)</f>
        <v>0</v>
      </c>
      <c r="BL170" s="18" t="s">
        <v>189</v>
      </c>
      <c r="BM170" s="239" t="s">
        <v>802</v>
      </c>
    </row>
    <row r="171" spans="1:65" s="2" customFormat="1" ht="24.15" customHeight="1">
      <c r="A171" s="39"/>
      <c r="B171" s="40"/>
      <c r="C171" s="228" t="s">
        <v>572</v>
      </c>
      <c r="D171" s="228" t="s">
        <v>171</v>
      </c>
      <c r="E171" s="229" t="s">
        <v>6202</v>
      </c>
      <c r="F171" s="230" t="s">
        <v>6203</v>
      </c>
      <c r="G171" s="231" t="s">
        <v>289</v>
      </c>
      <c r="H171" s="232">
        <v>2</v>
      </c>
      <c r="I171" s="233"/>
      <c r="J171" s="234">
        <f>ROUND(I171*H171,2)</f>
        <v>0</v>
      </c>
      <c r="K171" s="230" t="s">
        <v>4546</v>
      </c>
      <c r="L171" s="45"/>
      <c r="M171" s="235" t="s">
        <v>1</v>
      </c>
      <c r="N171" s="236" t="s">
        <v>42</v>
      </c>
      <c r="O171" s="9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9" t="s">
        <v>189</v>
      </c>
      <c r="AT171" s="239" t="s">
        <v>171</v>
      </c>
      <c r="AU171" s="239" t="s">
        <v>86</v>
      </c>
      <c r="AY171" s="18" t="s">
        <v>168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8" t="s">
        <v>84</v>
      </c>
      <c r="BK171" s="240">
        <f>ROUND(I171*H171,2)</f>
        <v>0</v>
      </c>
      <c r="BL171" s="18" t="s">
        <v>189</v>
      </c>
      <c r="BM171" s="239" t="s">
        <v>814</v>
      </c>
    </row>
    <row r="172" spans="1:65" s="2" customFormat="1" ht="21.75" customHeight="1">
      <c r="A172" s="39"/>
      <c r="B172" s="40"/>
      <c r="C172" s="228" t="s">
        <v>352</v>
      </c>
      <c r="D172" s="228" t="s">
        <v>171</v>
      </c>
      <c r="E172" s="229" t="s">
        <v>4553</v>
      </c>
      <c r="F172" s="230" t="s">
        <v>4554</v>
      </c>
      <c r="G172" s="231" t="s">
        <v>289</v>
      </c>
      <c r="H172" s="232">
        <v>6.7</v>
      </c>
      <c r="I172" s="233"/>
      <c r="J172" s="234">
        <f>ROUND(I172*H172,2)</f>
        <v>0</v>
      </c>
      <c r="K172" s="230" t="s">
        <v>4546</v>
      </c>
      <c r="L172" s="45"/>
      <c r="M172" s="235" t="s">
        <v>1</v>
      </c>
      <c r="N172" s="236" t="s">
        <v>42</v>
      </c>
      <c r="O172" s="9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189</v>
      </c>
      <c r="AT172" s="239" t="s">
        <v>171</v>
      </c>
      <c r="AU172" s="239" t="s">
        <v>86</v>
      </c>
      <c r="AY172" s="18" t="s">
        <v>168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84</v>
      </c>
      <c r="BK172" s="240">
        <f>ROUND(I172*H172,2)</f>
        <v>0</v>
      </c>
      <c r="BL172" s="18" t="s">
        <v>189</v>
      </c>
      <c r="BM172" s="239" t="s">
        <v>828</v>
      </c>
    </row>
    <row r="173" spans="1:65" s="2" customFormat="1" ht="24.15" customHeight="1">
      <c r="A173" s="39"/>
      <c r="B173" s="40"/>
      <c r="C173" s="228" t="s">
        <v>622</v>
      </c>
      <c r="D173" s="228" t="s">
        <v>171</v>
      </c>
      <c r="E173" s="229" t="s">
        <v>6204</v>
      </c>
      <c r="F173" s="230" t="s">
        <v>6205</v>
      </c>
      <c r="G173" s="231" t="s">
        <v>289</v>
      </c>
      <c r="H173" s="232">
        <v>1.2</v>
      </c>
      <c r="I173" s="233"/>
      <c r="J173" s="234">
        <f>ROUND(I173*H173,2)</f>
        <v>0</v>
      </c>
      <c r="K173" s="230" t="s">
        <v>4546</v>
      </c>
      <c r="L173" s="45"/>
      <c r="M173" s="235" t="s">
        <v>1</v>
      </c>
      <c r="N173" s="236" t="s">
        <v>42</v>
      </c>
      <c r="O173" s="92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9" t="s">
        <v>189</v>
      </c>
      <c r="AT173" s="239" t="s">
        <v>171</v>
      </c>
      <c r="AU173" s="239" t="s">
        <v>86</v>
      </c>
      <c r="AY173" s="18" t="s">
        <v>168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8" t="s">
        <v>84</v>
      </c>
      <c r="BK173" s="240">
        <f>ROUND(I173*H173,2)</f>
        <v>0</v>
      </c>
      <c r="BL173" s="18" t="s">
        <v>189</v>
      </c>
      <c r="BM173" s="239" t="s">
        <v>1451</v>
      </c>
    </row>
    <row r="174" spans="1:65" s="2" customFormat="1" ht="24.15" customHeight="1">
      <c r="A174" s="39"/>
      <c r="B174" s="40"/>
      <c r="C174" s="228" t="s">
        <v>643</v>
      </c>
      <c r="D174" s="228" t="s">
        <v>171</v>
      </c>
      <c r="E174" s="229" t="s">
        <v>6206</v>
      </c>
      <c r="F174" s="230" t="s">
        <v>6207</v>
      </c>
      <c r="G174" s="231" t="s">
        <v>203</v>
      </c>
      <c r="H174" s="232">
        <v>2.5</v>
      </c>
      <c r="I174" s="233"/>
      <c r="J174" s="234">
        <f>ROUND(I174*H174,2)</f>
        <v>0</v>
      </c>
      <c r="K174" s="230" t="s">
        <v>4546</v>
      </c>
      <c r="L174" s="45"/>
      <c r="M174" s="235" t="s">
        <v>1</v>
      </c>
      <c r="N174" s="236" t="s">
        <v>42</v>
      </c>
      <c r="O174" s="92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189</v>
      </c>
      <c r="AT174" s="239" t="s">
        <v>171</v>
      </c>
      <c r="AU174" s="239" t="s">
        <v>86</v>
      </c>
      <c r="AY174" s="18" t="s">
        <v>168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84</v>
      </c>
      <c r="BK174" s="240">
        <f>ROUND(I174*H174,2)</f>
        <v>0</v>
      </c>
      <c r="BL174" s="18" t="s">
        <v>189</v>
      </c>
      <c r="BM174" s="239" t="s">
        <v>1460</v>
      </c>
    </row>
    <row r="175" spans="1:65" s="2" customFormat="1" ht="16.5" customHeight="1">
      <c r="A175" s="39"/>
      <c r="B175" s="40"/>
      <c r="C175" s="228" t="s">
        <v>647</v>
      </c>
      <c r="D175" s="228" t="s">
        <v>171</v>
      </c>
      <c r="E175" s="229" t="s">
        <v>4555</v>
      </c>
      <c r="F175" s="230" t="s">
        <v>4556</v>
      </c>
      <c r="G175" s="231" t="s">
        <v>311</v>
      </c>
      <c r="H175" s="232">
        <v>38.52</v>
      </c>
      <c r="I175" s="233"/>
      <c r="J175" s="234">
        <f>ROUND(I175*H175,2)</f>
        <v>0</v>
      </c>
      <c r="K175" s="230" t="s">
        <v>4546</v>
      </c>
      <c r="L175" s="45"/>
      <c r="M175" s="235" t="s">
        <v>1</v>
      </c>
      <c r="N175" s="236" t="s">
        <v>42</v>
      </c>
      <c r="O175" s="92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9" t="s">
        <v>189</v>
      </c>
      <c r="AT175" s="239" t="s">
        <v>171</v>
      </c>
      <c r="AU175" s="239" t="s">
        <v>86</v>
      </c>
      <c r="AY175" s="18" t="s">
        <v>168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8" t="s">
        <v>84</v>
      </c>
      <c r="BK175" s="240">
        <f>ROUND(I175*H175,2)</f>
        <v>0</v>
      </c>
      <c r="BL175" s="18" t="s">
        <v>189</v>
      </c>
      <c r="BM175" s="239" t="s">
        <v>1486</v>
      </c>
    </row>
    <row r="176" spans="1:65" s="2" customFormat="1" ht="16.5" customHeight="1">
      <c r="A176" s="39"/>
      <c r="B176" s="40"/>
      <c r="C176" s="228" t="s">
        <v>654</v>
      </c>
      <c r="D176" s="228" t="s">
        <v>171</v>
      </c>
      <c r="E176" s="229" t="s">
        <v>6208</v>
      </c>
      <c r="F176" s="230" t="s">
        <v>6209</v>
      </c>
      <c r="G176" s="231" t="s">
        <v>416</v>
      </c>
      <c r="H176" s="232">
        <v>53</v>
      </c>
      <c r="I176" s="233"/>
      <c r="J176" s="234">
        <f>ROUND(I176*H176,2)</f>
        <v>0</v>
      </c>
      <c r="K176" s="230" t="s">
        <v>1</v>
      </c>
      <c r="L176" s="45"/>
      <c r="M176" s="235" t="s">
        <v>1</v>
      </c>
      <c r="N176" s="236" t="s">
        <v>42</v>
      </c>
      <c r="O176" s="92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189</v>
      </c>
      <c r="AT176" s="239" t="s">
        <v>171</v>
      </c>
      <c r="AU176" s="239" t="s">
        <v>86</v>
      </c>
      <c r="AY176" s="18" t="s">
        <v>168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84</v>
      </c>
      <c r="BK176" s="240">
        <f>ROUND(I176*H176,2)</f>
        <v>0</v>
      </c>
      <c r="BL176" s="18" t="s">
        <v>189</v>
      </c>
      <c r="BM176" s="239" t="s">
        <v>1506</v>
      </c>
    </row>
    <row r="177" spans="1:65" s="2" customFormat="1" ht="16.5" customHeight="1">
      <c r="A177" s="39"/>
      <c r="B177" s="40"/>
      <c r="C177" s="228" t="s">
        <v>658</v>
      </c>
      <c r="D177" s="228" t="s">
        <v>171</v>
      </c>
      <c r="E177" s="229" t="s">
        <v>6210</v>
      </c>
      <c r="F177" s="230" t="s">
        <v>6211</v>
      </c>
      <c r="G177" s="231" t="s">
        <v>798</v>
      </c>
      <c r="H177" s="232">
        <v>1</v>
      </c>
      <c r="I177" s="233"/>
      <c r="J177" s="234">
        <f>ROUND(I177*H177,2)</f>
        <v>0</v>
      </c>
      <c r="K177" s="230" t="s">
        <v>1</v>
      </c>
      <c r="L177" s="45"/>
      <c r="M177" s="235" t="s">
        <v>1</v>
      </c>
      <c r="N177" s="236" t="s">
        <v>42</v>
      </c>
      <c r="O177" s="92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9" t="s">
        <v>189</v>
      </c>
      <c r="AT177" s="239" t="s">
        <v>171</v>
      </c>
      <c r="AU177" s="239" t="s">
        <v>86</v>
      </c>
      <c r="AY177" s="18" t="s">
        <v>168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8" t="s">
        <v>84</v>
      </c>
      <c r="BK177" s="240">
        <f>ROUND(I177*H177,2)</f>
        <v>0</v>
      </c>
      <c r="BL177" s="18" t="s">
        <v>189</v>
      </c>
      <c r="BM177" s="239" t="s">
        <v>1514</v>
      </c>
    </row>
    <row r="178" spans="1:65" s="2" customFormat="1" ht="16.5" customHeight="1">
      <c r="A178" s="39"/>
      <c r="B178" s="40"/>
      <c r="C178" s="228" t="s">
        <v>662</v>
      </c>
      <c r="D178" s="228" t="s">
        <v>171</v>
      </c>
      <c r="E178" s="229" t="s">
        <v>6212</v>
      </c>
      <c r="F178" s="230" t="s">
        <v>6213</v>
      </c>
      <c r="G178" s="231" t="s">
        <v>798</v>
      </c>
      <c r="H178" s="232">
        <v>3</v>
      </c>
      <c r="I178" s="233"/>
      <c r="J178" s="234">
        <f>ROUND(I178*H178,2)</f>
        <v>0</v>
      </c>
      <c r="K178" s="230" t="s">
        <v>1</v>
      </c>
      <c r="L178" s="45"/>
      <c r="M178" s="235" t="s">
        <v>1</v>
      </c>
      <c r="N178" s="236" t="s">
        <v>42</v>
      </c>
      <c r="O178" s="9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189</v>
      </c>
      <c r="AT178" s="239" t="s">
        <v>171</v>
      </c>
      <c r="AU178" s="239" t="s">
        <v>86</v>
      </c>
      <c r="AY178" s="18" t="s">
        <v>168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84</v>
      </c>
      <c r="BK178" s="240">
        <f>ROUND(I178*H178,2)</f>
        <v>0</v>
      </c>
      <c r="BL178" s="18" t="s">
        <v>189</v>
      </c>
      <c r="BM178" s="239" t="s">
        <v>1530</v>
      </c>
    </row>
    <row r="179" spans="1:65" s="2" customFormat="1" ht="16.5" customHeight="1">
      <c r="A179" s="39"/>
      <c r="B179" s="40"/>
      <c r="C179" s="228" t="s">
        <v>586</v>
      </c>
      <c r="D179" s="228" t="s">
        <v>171</v>
      </c>
      <c r="E179" s="229" t="s">
        <v>6214</v>
      </c>
      <c r="F179" s="230" t="s">
        <v>6215</v>
      </c>
      <c r="G179" s="231" t="s">
        <v>798</v>
      </c>
      <c r="H179" s="232">
        <v>4</v>
      </c>
      <c r="I179" s="233"/>
      <c r="J179" s="234">
        <f>ROUND(I179*H179,2)</f>
        <v>0</v>
      </c>
      <c r="K179" s="230" t="s">
        <v>1</v>
      </c>
      <c r="L179" s="45"/>
      <c r="M179" s="235" t="s">
        <v>1</v>
      </c>
      <c r="N179" s="236" t="s">
        <v>42</v>
      </c>
      <c r="O179" s="92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189</v>
      </c>
      <c r="AT179" s="239" t="s">
        <v>171</v>
      </c>
      <c r="AU179" s="239" t="s">
        <v>86</v>
      </c>
      <c r="AY179" s="18" t="s">
        <v>168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84</v>
      </c>
      <c r="BK179" s="240">
        <f>ROUND(I179*H179,2)</f>
        <v>0</v>
      </c>
      <c r="BL179" s="18" t="s">
        <v>189</v>
      </c>
      <c r="BM179" s="239" t="s">
        <v>1540</v>
      </c>
    </row>
    <row r="180" spans="1:65" s="2" customFormat="1" ht="16.5" customHeight="1">
      <c r="A180" s="39"/>
      <c r="B180" s="40"/>
      <c r="C180" s="228" t="s">
        <v>675</v>
      </c>
      <c r="D180" s="228" t="s">
        <v>171</v>
      </c>
      <c r="E180" s="229" t="s">
        <v>6216</v>
      </c>
      <c r="F180" s="230" t="s">
        <v>6217</v>
      </c>
      <c r="G180" s="231" t="s">
        <v>798</v>
      </c>
      <c r="H180" s="232">
        <v>2</v>
      </c>
      <c r="I180" s="233"/>
      <c r="J180" s="234">
        <f>ROUND(I180*H180,2)</f>
        <v>0</v>
      </c>
      <c r="K180" s="230" t="s">
        <v>1</v>
      </c>
      <c r="L180" s="45"/>
      <c r="M180" s="235" t="s">
        <v>1</v>
      </c>
      <c r="N180" s="236" t="s">
        <v>42</v>
      </c>
      <c r="O180" s="9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189</v>
      </c>
      <c r="AT180" s="239" t="s">
        <v>171</v>
      </c>
      <c r="AU180" s="239" t="s">
        <v>86</v>
      </c>
      <c r="AY180" s="18" t="s">
        <v>168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84</v>
      </c>
      <c r="BK180" s="240">
        <f>ROUND(I180*H180,2)</f>
        <v>0</v>
      </c>
      <c r="BL180" s="18" t="s">
        <v>189</v>
      </c>
      <c r="BM180" s="239" t="s">
        <v>1268</v>
      </c>
    </row>
    <row r="181" spans="1:65" s="2" customFormat="1" ht="16.5" customHeight="1">
      <c r="A181" s="39"/>
      <c r="B181" s="40"/>
      <c r="C181" s="228" t="s">
        <v>683</v>
      </c>
      <c r="D181" s="228" t="s">
        <v>171</v>
      </c>
      <c r="E181" s="229" t="s">
        <v>6218</v>
      </c>
      <c r="F181" s="230" t="s">
        <v>6219</v>
      </c>
      <c r="G181" s="231" t="s">
        <v>798</v>
      </c>
      <c r="H181" s="232">
        <v>1</v>
      </c>
      <c r="I181" s="233"/>
      <c r="J181" s="234">
        <f>ROUND(I181*H181,2)</f>
        <v>0</v>
      </c>
      <c r="K181" s="230" t="s">
        <v>1</v>
      </c>
      <c r="L181" s="45"/>
      <c r="M181" s="235" t="s">
        <v>1</v>
      </c>
      <c r="N181" s="236" t="s">
        <v>42</v>
      </c>
      <c r="O181" s="92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9" t="s">
        <v>189</v>
      </c>
      <c r="AT181" s="239" t="s">
        <v>171</v>
      </c>
      <c r="AU181" s="239" t="s">
        <v>86</v>
      </c>
      <c r="AY181" s="18" t="s">
        <v>168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8" t="s">
        <v>84</v>
      </c>
      <c r="BK181" s="240">
        <f>ROUND(I181*H181,2)</f>
        <v>0</v>
      </c>
      <c r="BL181" s="18" t="s">
        <v>189</v>
      </c>
      <c r="BM181" s="239" t="s">
        <v>1567</v>
      </c>
    </row>
    <row r="182" spans="1:65" s="2" customFormat="1" ht="16.5" customHeight="1">
      <c r="A182" s="39"/>
      <c r="B182" s="40"/>
      <c r="C182" s="228" t="s">
        <v>695</v>
      </c>
      <c r="D182" s="228" t="s">
        <v>171</v>
      </c>
      <c r="E182" s="229" t="s">
        <v>6220</v>
      </c>
      <c r="F182" s="230" t="s">
        <v>6221</v>
      </c>
      <c r="G182" s="231" t="s">
        <v>798</v>
      </c>
      <c r="H182" s="232">
        <v>1</v>
      </c>
      <c r="I182" s="233"/>
      <c r="J182" s="234">
        <f>ROUND(I182*H182,2)</f>
        <v>0</v>
      </c>
      <c r="K182" s="230" t="s">
        <v>1</v>
      </c>
      <c r="L182" s="45"/>
      <c r="M182" s="235" t="s">
        <v>1</v>
      </c>
      <c r="N182" s="236" t="s">
        <v>42</v>
      </c>
      <c r="O182" s="92"/>
      <c r="P182" s="237">
        <f>O182*H182</f>
        <v>0</v>
      </c>
      <c r="Q182" s="237">
        <v>0</v>
      </c>
      <c r="R182" s="237">
        <f>Q182*H182</f>
        <v>0</v>
      </c>
      <c r="S182" s="237">
        <v>0</v>
      </c>
      <c r="T182" s="23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9" t="s">
        <v>189</v>
      </c>
      <c r="AT182" s="239" t="s">
        <v>171</v>
      </c>
      <c r="AU182" s="239" t="s">
        <v>86</v>
      </c>
      <c r="AY182" s="18" t="s">
        <v>168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8" t="s">
        <v>84</v>
      </c>
      <c r="BK182" s="240">
        <f>ROUND(I182*H182,2)</f>
        <v>0</v>
      </c>
      <c r="BL182" s="18" t="s">
        <v>189</v>
      </c>
      <c r="BM182" s="239" t="s">
        <v>1577</v>
      </c>
    </row>
    <row r="183" spans="1:65" s="2" customFormat="1" ht="16.5" customHeight="1">
      <c r="A183" s="39"/>
      <c r="B183" s="40"/>
      <c r="C183" s="228" t="s">
        <v>699</v>
      </c>
      <c r="D183" s="228" t="s">
        <v>171</v>
      </c>
      <c r="E183" s="229" t="s">
        <v>6222</v>
      </c>
      <c r="F183" s="230" t="s">
        <v>6223</v>
      </c>
      <c r="G183" s="231" t="s">
        <v>798</v>
      </c>
      <c r="H183" s="232">
        <v>1</v>
      </c>
      <c r="I183" s="233"/>
      <c r="J183" s="234">
        <f>ROUND(I183*H183,2)</f>
        <v>0</v>
      </c>
      <c r="K183" s="230" t="s">
        <v>1</v>
      </c>
      <c r="L183" s="45"/>
      <c r="M183" s="235" t="s">
        <v>1</v>
      </c>
      <c r="N183" s="236" t="s">
        <v>42</v>
      </c>
      <c r="O183" s="92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9" t="s">
        <v>189</v>
      </c>
      <c r="AT183" s="239" t="s">
        <v>171</v>
      </c>
      <c r="AU183" s="239" t="s">
        <v>86</v>
      </c>
      <c r="AY183" s="18" t="s">
        <v>168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8" t="s">
        <v>84</v>
      </c>
      <c r="BK183" s="240">
        <f>ROUND(I183*H183,2)</f>
        <v>0</v>
      </c>
      <c r="BL183" s="18" t="s">
        <v>189</v>
      </c>
      <c r="BM183" s="239" t="s">
        <v>1588</v>
      </c>
    </row>
    <row r="184" spans="1:65" s="2" customFormat="1" ht="16.5" customHeight="1">
      <c r="A184" s="39"/>
      <c r="B184" s="40"/>
      <c r="C184" s="228" t="s">
        <v>705</v>
      </c>
      <c r="D184" s="228" t="s">
        <v>171</v>
      </c>
      <c r="E184" s="229" t="s">
        <v>6224</v>
      </c>
      <c r="F184" s="230" t="s">
        <v>6225</v>
      </c>
      <c r="G184" s="231" t="s">
        <v>798</v>
      </c>
      <c r="H184" s="232">
        <v>1</v>
      </c>
      <c r="I184" s="233"/>
      <c r="J184" s="234">
        <f>ROUND(I184*H184,2)</f>
        <v>0</v>
      </c>
      <c r="K184" s="230" t="s">
        <v>1</v>
      </c>
      <c r="L184" s="45"/>
      <c r="M184" s="235" t="s">
        <v>1</v>
      </c>
      <c r="N184" s="236" t="s">
        <v>42</v>
      </c>
      <c r="O184" s="92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189</v>
      </c>
      <c r="AT184" s="239" t="s">
        <v>171</v>
      </c>
      <c r="AU184" s="239" t="s">
        <v>86</v>
      </c>
      <c r="AY184" s="18" t="s">
        <v>168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84</v>
      </c>
      <c r="BK184" s="240">
        <f>ROUND(I184*H184,2)</f>
        <v>0</v>
      </c>
      <c r="BL184" s="18" t="s">
        <v>189</v>
      </c>
      <c r="BM184" s="239" t="s">
        <v>1600</v>
      </c>
    </row>
    <row r="185" spans="1:65" s="2" customFormat="1" ht="24.15" customHeight="1">
      <c r="A185" s="39"/>
      <c r="B185" s="40"/>
      <c r="C185" s="228" t="s">
        <v>709</v>
      </c>
      <c r="D185" s="228" t="s">
        <v>171</v>
      </c>
      <c r="E185" s="229" t="s">
        <v>6226</v>
      </c>
      <c r="F185" s="230" t="s">
        <v>6227</v>
      </c>
      <c r="G185" s="231" t="s">
        <v>798</v>
      </c>
      <c r="H185" s="232">
        <v>1</v>
      </c>
      <c r="I185" s="233"/>
      <c r="J185" s="234">
        <f>ROUND(I185*H185,2)</f>
        <v>0</v>
      </c>
      <c r="K185" s="230" t="s">
        <v>1</v>
      </c>
      <c r="L185" s="45"/>
      <c r="M185" s="235" t="s">
        <v>1</v>
      </c>
      <c r="N185" s="236" t="s">
        <v>42</v>
      </c>
      <c r="O185" s="92"/>
      <c r="P185" s="237">
        <f>O185*H185</f>
        <v>0</v>
      </c>
      <c r="Q185" s="237">
        <v>0</v>
      </c>
      <c r="R185" s="237">
        <f>Q185*H185</f>
        <v>0</v>
      </c>
      <c r="S185" s="237">
        <v>0</v>
      </c>
      <c r="T185" s="238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9" t="s">
        <v>189</v>
      </c>
      <c r="AT185" s="239" t="s">
        <v>171</v>
      </c>
      <c r="AU185" s="239" t="s">
        <v>86</v>
      </c>
      <c r="AY185" s="18" t="s">
        <v>168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8" t="s">
        <v>84</v>
      </c>
      <c r="BK185" s="240">
        <f>ROUND(I185*H185,2)</f>
        <v>0</v>
      </c>
      <c r="BL185" s="18" t="s">
        <v>189</v>
      </c>
      <c r="BM185" s="239" t="s">
        <v>1611</v>
      </c>
    </row>
    <row r="186" spans="1:65" s="2" customFormat="1" ht="16.5" customHeight="1">
      <c r="A186" s="39"/>
      <c r="B186" s="40"/>
      <c r="C186" s="228" t="s">
        <v>713</v>
      </c>
      <c r="D186" s="228" t="s">
        <v>171</v>
      </c>
      <c r="E186" s="229" t="s">
        <v>6228</v>
      </c>
      <c r="F186" s="230" t="s">
        <v>6229</v>
      </c>
      <c r="G186" s="231" t="s">
        <v>798</v>
      </c>
      <c r="H186" s="232">
        <v>1</v>
      </c>
      <c r="I186" s="233"/>
      <c r="J186" s="234">
        <f>ROUND(I186*H186,2)</f>
        <v>0</v>
      </c>
      <c r="K186" s="230" t="s">
        <v>1</v>
      </c>
      <c r="L186" s="45"/>
      <c r="M186" s="235" t="s">
        <v>1</v>
      </c>
      <c r="N186" s="236" t="s">
        <v>42</v>
      </c>
      <c r="O186" s="92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9" t="s">
        <v>189</v>
      </c>
      <c r="AT186" s="239" t="s">
        <v>171</v>
      </c>
      <c r="AU186" s="239" t="s">
        <v>86</v>
      </c>
      <c r="AY186" s="18" t="s">
        <v>168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8" t="s">
        <v>84</v>
      </c>
      <c r="BK186" s="240">
        <f>ROUND(I186*H186,2)</f>
        <v>0</v>
      </c>
      <c r="BL186" s="18" t="s">
        <v>189</v>
      </c>
      <c r="BM186" s="239" t="s">
        <v>1620</v>
      </c>
    </row>
    <row r="187" spans="1:65" s="2" customFormat="1" ht="24.15" customHeight="1">
      <c r="A187" s="39"/>
      <c r="B187" s="40"/>
      <c r="C187" s="228" t="s">
        <v>718</v>
      </c>
      <c r="D187" s="228" t="s">
        <v>171</v>
      </c>
      <c r="E187" s="229" t="s">
        <v>6230</v>
      </c>
      <c r="F187" s="230" t="s">
        <v>6231</v>
      </c>
      <c r="G187" s="231" t="s">
        <v>798</v>
      </c>
      <c r="H187" s="232">
        <v>1</v>
      </c>
      <c r="I187" s="233"/>
      <c r="J187" s="234">
        <f>ROUND(I187*H187,2)</f>
        <v>0</v>
      </c>
      <c r="K187" s="230" t="s">
        <v>1</v>
      </c>
      <c r="L187" s="45"/>
      <c r="M187" s="235" t="s">
        <v>1</v>
      </c>
      <c r="N187" s="236" t="s">
        <v>42</v>
      </c>
      <c r="O187" s="92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9" t="s">
        <v>189</v>
      </c>
      <c r="AT187" s="239" t="s">
        <v>171</v>
      </c>
      <c r="AU187" s="239" t="s">
        <v>86</v>
      </c>
      <c r="AY187" s="18" t="s">
        <v>168</v>
      </c>
      <c r="BE187" s="240">
        <f>IF(N187="základní",J187,0)</f>
        <v>0</v>
      </c>
      <c r="BF187" s="240">
        <f>IF(N187="snížená",J187,0)</f>
        <v>0</v>
      </c>
      <c r="BG187" s="240">
        <f>IF(N187="zákl. přenesená",J187,0)</f>
        <v>0</v>
      </c>
      <c r="BH187" s="240">
        <f>IF(N187="sníž. přenesená",J187,0)</f>
        <v>0</v>
      </c>
      <c r="BI187" s="240">
        <f>IF(N187="nulová",J187,0)</f>
        <v>0</v>
      </c>
      <c r="BJ187" s="18" t="s">
        <v>84</v>
      </c>
      <c r="BK187" s="240">
        <f>ROUND(I187*H187,2)</f>
        <v>0</v>
      </c>
      <c r="BL187" s="18" t="s">
        <v>189</v>
      </c>
      <c r="BM187" s="239" t="s">
        <v>1630</v>
      </c>
    </row>
    <row r="188" spans="1:65" s="2" customFormat="1" ht="16.5" customHeight="1">
      <c r="A188" s="39"/>
      <c r="B188" s="40"/>
      <c r="C188" s="228" t="s">
        <v>722</v>
      </c>
      <c r="D188" s="228" t="s">
        <v>171</v>
      </c>
      <c r="E188" s="229" t="s">
        <v>6232</v>
      </c>
      <c r="F188" s="230" t="s">
        <v>6233</v>
      </c>
      <c r="G188" s="231" t="s">
        <v>798</v>
      </c>
      <c r="H188" s="232">
        <v>2</v>
      </c>
      <c r="I188" s="233"/>
      <c r="J188" s="234">
        <f>ROUND(I188*H188,2)</f>
        <v>0</v>
      </c>
      <c r="K188" s="230" t="s">
        <v>1</v>
      </c>
      <c r="L188" s="45"/>
      <c r="M188" s="235" t="s">
        <v>1</v>
      </c>
      <c r="N188" s="236" t="s">
        <v>42</v>
      </c>
      <c r="O188" s="92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9" t="s">
        <v>189</v>
      </c>
      <c r="AT188" s="239" t="s">
        <v>171</v>
      </c>
      <c r="AU188" s="239" t="s">
        <v>86</v>
      </c>
      <c r="AY188" s="18" t="s">
        <v>168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8" t="s">
        <v>84</v>
      </c>
      <c r="BK188" s="240">
        <f>ROUND(I188*H188,2)</f>
        <v>0</v>
      </c>
      <c r="BL188" s="18" t="s">
        <v>189</v>
      </c>
      <c r="BM188" s="239" t="s">
        <v>1641</v>
      </c>
    </row>
    <row r="189" spans="1:65" s="2" customFormat="1" ht="16.5" customHeight="1">
      <c r="A189" s="39"/>
      <c r="B189" s="40"/>
      <c r="C189" s="228" t="s">
        <v>727</v>
      </c>
      <c r="D189" s="228" t="s">
        <v>171</v>
      </c>
      <c r="E189" s="229" t="s">
        <v>6234</v>
      </c>
      <c r="F189" s="230" t="s">
        <v>6235</v>
      </c>
      <c r="G189" s="231" t="s">
        <v>798</v>
      </c>
      <c r="H189" s="232">
        <v>2</v>
      </c>
      <c r="I189" s="233"/>
      <c r="J189" s="234">
        <f>ROUND(I189*H189,2)</f>
        <v>0</v>
      </c>
      <c r="K189" s="230" t="s">
        <v>1</v>
      </c>
      <c r="L189" s="45"/>
      <c r="M189" s="235" t="s">
        <v>1</v>
      </c>
      <c r="N189" s="236" t="s">
        <v>42</v>
      </c>
      <c r="O189" s="92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3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9" t="s">
        <v>189</v>
      </c>
      <c r="AT189" s="239" t="s">
        <v>171</v>
      </c>
      <c r="AU189" s="239" t="s">
        <v>86</v>
      </c>
      <c r="AY189" s="18" t="s">
        <v>168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8" t="s">
        <v>84</v>
      </c>
      <c r="BK189" s="240">
        <f>ROUND(I189*H189,2)</f>
        <v>0</v>
      </c>
      <c r="BL189" s="18" t="s">
        <v>189</v>
      </c>
      <c r="BM189" s="239" t="s">
        <v>1652</v>
      </c>
    </row>
    <row r="190" spans="1:65" s="2" customFormat="1" ht="16.5" customHeight="1">
      <c r="A190" s="39"/>
      <c r="B190" s="40"/>
      <c r="C190" s="228" t="s">
        <v>733</v>
      </c>
      <c r="D190" s="228" t="s">
        <v>171</v>
      </c>
      <c r="E190" s="229" t="s">
        <v>6236</v>
      </c>
      <c r="F190" s="230" t="s">
        <v>6237</v>
      </c>
      <c r="G190" s="231" t="s">
        <v>798</v>
      </c>
      <c r="H190" s="232">
        <v>5</v>
      </c>
      <c r="I190" s="233"/>
      <c r="J190" s="234">
        <f>ROUND(I190*H190,2)</f>
        <v>0</v>
      </c>
      <c r="K190" s="230" t="s">
        <v>1</v>
      </c>
      <c r="L190" s="45"/>
      <c r="M190" s="235" t="s">
        <v>1</v>
      </c>
      <c r="N190" s="236" t="s">
        <v>42</v>
      </c>
      <c r="O190" s="92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189</v>
      </c>
      <c r="AT190" s="239" t="s">
        <v>171</v>
      </c>
      <c r="AU190" s="239" t="s">
        <v>86</v>
      </c>
      <c r="AY190" s="18" t="s">
        <v>168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84</v>
      </c>
      <c r="BK190" s="240">
        <f>ROUND(I190*H190,2)</f>
        <v>0</v>
      </c>
      <c r="BL190" s="18" t="s">
        <v>189</v>
      </c>
      <c r="BM190" s="239" t="s">
        <v>1661</v>
      </c>
    </row>
    <row r="191" spans="1:65" s="2" customFormat="1" ht="24.15" customHeight="1">
      <c r="A191" s="39"/>
      <c r="B191" s="40"/>
      <c r="C191" s="228" t="s">
        <v>740</v>
      </c>
      <c r="D191" s="228" t="s">
        <v>171</v>
      </c>
      <c r="E191" s="229" t="s">
        <v>6238</v>
      </c>
      <c r="F191" s="230" t="s">
        <v>6239</v>
      </c>
      <c r="G191" s="231" t="s">
        <v>798</v>
      </c>
      <c r="H191" s="232">
        <v>1</v>
      </c>
      <c r="I191" s="233"/>
      <c r="J191" s="234">
        <f>ROUND(I191*H191,2)</f>
        <v>0</v>
      </c>
      <c r="K191" s="230" t="s">
        <v>1</v>
      </c>
      <c r="L191" s="45"/>
      <c r="M191" s="235" t="s">
        <v>1</v>
      </c>
      <c r="N191" s="236" t="s">
        <v>42</v>
      </c>
      <c r="O191" s="92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9" t="s">
        <v>189</v>
      </c>
      <c r="AT191" s="239" t="s">
        <v>171</v>
      </c>
      <c r="AU191" s="239" t="s">
        <v>86</v>
      </c>
      <c r="AY191" s="18" t="s">
        <v>168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8" t="s">
        <v>84</v>
      </c>
      <c r="BK191" s="240">
        <f>ROUND(I191*H191,2)</f>
        <v>0</v>
      </c>
      <c r="BL191" s="18" t="s">
        <v>189</v>
      </c>
      <c r="BM191" s="239" t="s">
        <v>1679</v>
      </c>
    </row>
    <row r="192" spans="1:65" s="2" customFormat="1" ht="24.15" customHeight="1">
      <c r="A192" s="39"/>
      <c r="B192" s="40"/>
      <c r="C192" s="228" t="s">
        <v>747</v>
      </c>
      <c r="D192" s="228" t="s">
        <v>171</v>
      </c>
      <c r="E192" s="229" t="s">
        <v>6240</v>
      </c>
      <c r="F192" s="230" t="s">
        <v>6241</v>
      </c>
      <c r="G192" s="231" t="s">
        <v>416</v>
      </c>
      <c r="H192" s="232">
        <v>18</v>
      </c>
      <c r="I192" s="233"/>
      <c r="J192" s="234">
        <f>ROUND(I192*H192,2)</f>
        <v>0</v>
      </c>
      <c r="K192" s="230" t="s">
        <v>4546</v>
      </c>
      <c r="L192" s="45"/>
      <c r="M192" s="235" t="s">
        <v>1</v>
      </c>
      <c r="N192" s="236" t="s">
        <v>42</v>
      </c>
      <c r="O192" s="92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9" t="s">
        <v>189</v>
      </c>
      <c r="AT192" s="239" t="s">
        <v>171</v>
      </c>
      <c r="AU192" s="239" t="s">
        <v>86</v>
      </c>
      <c r="AY192" s="18" t="s">
        <v>168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8" t="s">
        <v>84</v>
      </c>
      <c r="BK192" s="240">
        <f>ROUND(I192*H192,2)</f>
        <v>0</v>
      </c>
      <c r="BL192" s="18" t="s">
        <v>189</v>
      </c>
      <c r="BM192" s="239" t="s">
        <v>1690</v>
      </c>
    </row>
    <row r="193" spans="1:65" s="2" customFormat="1" ht="24.15" customHeight="1">
      <c r="A193" s="39"/>
      <c r="B193" s="40"/>
      <c r="C193" s="228" t="s">
        <v>761</v>
      </c>
      <c r="D193" s="228" t="s">
        <v>171</v>
      </c>
      <c r="E193" s="229" t="s">
        <v>6242</v>
      </c>
      <c r="F193" s="230" t="s">
        <v>6243</v>
      </c>
      <c r="G193" s="231" t="s">
        <v>416</v>
      </c>
      <c r="H193" s="232">
        <v>35</v>
      </c>
      <c r="I193" s="233"/>
      <c r="J193" s="234">
        <f>ROUND(I193*H193,2)</f>
        <v>0</v>
      </c>
      <c r="K193" s="230" t="s">
        <v>4546</v>
      </c>
      <c r="L193" s="45"/>
      <c r="M193" s="235" t="s">
        <v>1</v>
      </c>
      <c r="N193" s="236" t="s">
        <v>42</v>
      </c>
      <c r="O193" s="92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9" t="s">
        <v>189</v>
      </c>
      <c r="AT193" s="239" t="s">
        <v>171</v>
      </c>
      <c r="AU193" s="239" t="s">
        <v>86</v>
      </c>
      <c r="AY193" s="18" t="s">
        <v>168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8" t="s">
        <v>84</v>
      </c>
      <c r="BK193" s="240">
        <f>ROUND(I193*H193,2)</f>
        <v>0</v>
      </c>
      <c r="BL193" s="18" t="s">
        <v>189</v>
      </c>
      <c r="BM193" s="239" t="s">
        <v>1700</v>
      </c>
    </row>
    <row r="194" spans="1:65" s="2" customFormat="1" ht="37.8" customHeight="1">
      <c r="A194" s="39"/>
      <c r="B194" s="40"/>
      <c r="C194" s="228" t="s">
        <v>766</v>
      </c>
      <c r="D194" s="228" t="s">
        <v>171</v>
      </c>
      <c r="E194" s="229" t="s">
        <v>6244</v>
      </c>
      <c r="F194" s="230" t="s">
        <v>6245</v>
      </c>
      <c r="G194" s="231" t="s">
        <v>798</v>
      </c>
      <c r="H194" s="232">
        <v>2</v>
      </c>
      <c r="I194" s="233"/>
      <c r="J194" s="234">
        <f>ROUND(I194*H194,2)</f>
        <v>0</v>
      </c>
      <c r="K194" s="230" t="s">
        <v>1</v>
      </c>
      <c r="L194" s="45"/>
      <c r="M194" s="235" t="s">
        <v>1</v>
      </c>
      <c r="N194" s="236" t="s">
        <v>42</v>
      </c>
      <c r="O194" s="92"/>
      <c r="P194" s="237">
        <f>O194*H194</f>
        <v>0</v>
      </c>
      <c r="Q194" s="237">
        <v>0</v>
      </c>
      <c r="R194" s="237">
        <f>Q194*H194</f>
        <v>0</v>
      </c>
      <c r="S194" s="237">
        <v>0</v>
      </c>
      <c r="T194" s="23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9" t="s">
        <v>189</v>
      </c>
      <c r="AT194" s="239" t="s">
        <v>171</v>
      </c>
      <c r="AU194" s="239" t="s">
        <v>86</v>
      </c>
      <c r="AY194" s="18" t="s">
        <v>168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8" t="s">
        <v>84</v>
      </c>
      <c r="BK194" s="240">
        <f>ROUND(I194*H194,2)</f>
        <v>0</v>
      </c>
      <c r="BL194" s="18" t="s">
        <v>189</v>
      </c>
      <c r="BM194" s="239" t="s">
        <v>1711</v>
      </c>
    </row>
    <row r="195" spans="1:65" s="2" customFormat="1" ht="24.15" customHeight="1">
      <c r="A195" s="39"/>
      <c r="B195" s="40"/>
      <c r="C195" s="228" t="s">
        <v>771</v>
      </c>
      <c r="D195" s="228" t="s">
        <v>171</v>
      </c>
      <c r="E195" s="229" t="s">
        <v>6246</v>
      </c>
      <c r="F195" s="230" t="s">
        <v>6247</v>
      </c>
      <c r="G195" s="231" t="s">
        <v>3891</v>
      </c>
      <c r="H195" s="232">
        <v>2</v>
      </c>
      <c r="I195" s="233"/>
      <c r="J195" s="234">
        <f>ROUND(I195*H195,2)</f>
        <v>0</v>
      </c>
      <c r="K195" s="230" t="s">
        <v>1</v>
      </c>
      <c r="L195" s="45"/>
      <c r="M195" s="235" t="s">
        <v>1</v>
      </c>
      <c r="N195" s="236" t="s">
        <v>42</v>
      </c>
      <c r="O195" s="92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38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9" t="s">
        <v>189</v>
      </c>
      <c r="AT195" s="239" t="s">
        <v>171</v>
      </c>
      <c r="AU195" s="239" t="s">
        <v>86</v>
      </c>
      <c r="AY195" s="18" t="s">
        <v>168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8" t="s">
        <v>84</v>
      </c>
      <c r="BK195" s="240">
        <f>ROUND(I195*H195,2)</f>
        <v>0</v>
      </c>
      <c r="BL195" s="18" t="s">
        <v>189</v>
      </c>
      <c r="BM195" s="239" t="s">
        <v>1730</v>
      </c>
    </row>
    <row r="196" spans="1:65" s="2" customFormat="1" ht="16.5" customHeight="1">
      <c r="A196" s="39"/>
      <c r="B196" s="40"/>
      <c r="C196" s="228" t="s">
        <v>778</v>
      </c>
      <c r="D196" s="228" t="s">
        <v>171</v>
      </c>
      <c r="E196" s="229" t="s">
        <v>6248</v>
      </c>
      <c r="F196" s="230" t="s">
        <v>6249</v>
      </c>
      <c r="G196" s="231" t="s">
        <v>416</v>
      </c>
      <c r="H196" s="232">
        <v>6</v>
      </c>
      <c r="I196" s="233"/>
      <c r="J196" s="234">
        <f>ROUND(I196*H196,2)</f>
        <v>0</v>
      </c>
      <c r="K196" s="230" t="s">
        <v>1</v>
      </c>
      <c r="L196" s="45"/>
      <c r="M196" s="235" t="s">
        <v>1</v>
      </c>
      <c r="N196" s="236" t="s">
        <v>42</v>
      </c>
      <c r="O196" s="92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9" t="s">
        <v>189</v>
      </c>
      <c r="AT196" s="239" t="s">
        <v>171</v>
      </c>
      <c r="AU196" s="239" t="s">
        <v>86</v>
      </c>
      <c r="AY196" s="18" t="s">
        <v>168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8" t="s">
        <v>84</v>
      </c>
      <c r="BK196" s="240">
        <f>ROUND(I196*H196,2)</f>
        <v>0</v>
      </c>
      <c r="BL196" s="18" t="s">
        <v>189</v>
      </c>
      <c r="BM196" s="239" t="s">
        <v>1739</v>
      </c>
    </row>
    <row r="197" spans="1:65" s="2" customFormat="1" ht="24.15" customHeight="1">
      <c r="A197" s="39"/>
      <c r="B197" s="40"/>
      <c r="C197" s="228" t="s">
        <v>783</v>
      </c>
      <c r="D197" s="228" t="s">
        <v>171</v>
      </c>
      <c r="E197" s="229" t="s">
        <v>6250</v>
      </c>
      <c r="F197" s="230" t="s">
        <v>6251</v>
      </c>
      <c r="G197" s="231" t="s">
        <v>798</v>
      </c>
      <c r="H197" s="232">
        <v>2</v>
      </c>
      <c r="I197" s="233"/>
      <c r="J197" s="234">
        <f>ROUND(I197*H197,2)</f>
        <v>0</v>
      </c>
      <c r="K197" s="230" t="s">
        <v>1</v>
      </c>
      <c r="L197" s="45"/>
      <c r="M197" s="235" t="s">
        <v>1</v>
      </c>
      <c r="N197" s="236" t="s">
        <v>42</v>
      </c>
      <c r="O197" s="92"/>
      <c r="P197" s="237">
        <f>O197*H197</f>
        <v>0</v>
      </c>
      <c r="Q197" s="237">
        <v>0</v>
      </c>
      <c r="R197" s="237">
        <f>Q197*H197</f>
        <v>0</v>
      </c>
      <c r="S197" s="237">
        <v>0</v>
      </c>
      <c r="T197" s="238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9" t="s">
        <v>189</v>
      </c>
      <c r="AT197" s="239" t="s">
        <v>171</v>
      </c>
      <c r="AU197" s="239" t="s">
        <v>86</v>
      </c>
      <c r="AY197" s="18" t="s">
        <v>168</v>
      </c>
      <c r="BE197" s="240">
        <f>IF(N197="základní",J197,0)</f>
        <v>0</v>
      </c>
      <c r="BF197" s="240">
        <f>IF(N197="snížená",J197,0)</f>
        <v>0</v>
      </c>
      <c r="BG197" s="240">
        <f>IF(N197="zákl. přenesená",J197,0)</f>
        <v>0</v>
      </c>
      <c r="BH197" s="240">
        <f>IF(N197="sníž. přenesená",J197,0)</f>
        <v>0</v>
      </c>
      <c r="BI197" s="240">
        <f>IF(N197="nulová",J197,0)</f>
        <v>0</v>
      </c>
      <c r="BJ197" s="18" t="s">
        <v>84</v>
      </c>
      <c r="BK197" s="240">
        <f>ROUND(I197*H197,2)</f>
        <v>0</v>
      </c>
      <c r="BL197" s="18" t="s">
        <v>189</v>
      </c>
      <c r="BM197" s="239" t="s">
        <v>1748</v>
      </c>
    </row>
    <row r="198" spans="1:65" s="2" customFormat="1" ht="33" customHeight="1">
      <c r="A198" s="39"/>
      <c r="B198" s="40"/>
      <c r="C198" s="228" t="s">
        <v>791</v>
      </c>
      <c r="D198" s="228" t="s">
        <v>171</v>
      </c>
      <c r="E198" s="229" t="s">
        <v>6252</v>
      </c>
      <c r="F198" s="230" t="s">
        <v>6253</v>
      </c>
      <c r="G198" s="231" t="s">
        <v>798</v>
      </c>
      <c r="H198" s="232">
        <v>3</v>
      </c>
      <c r="I198" s="233"/>
      <c r="J198" s="234">
        <f>ROUND(I198*H198,2)</f>
        <v>0</v>
      </c>
      <c r="K198" s="230" t="s">
        <v>1</v>
      </c>
      <c r="L198" s="45"/>
      <c r="M198" s="235" t="s">
        <v>1</v>
      </c>
      <c r="N198" s="236" t="s">
        <v>42</v>
      </c>
      <c r="O198" s="92"/>
      <c r="P198" s="237">
        <f>O198*H198</f>
        <v>0</v>
      </c>
      <c r="Q198" s="237">
        <v>0</v>
      </c>
      <c r="R198" s="237">
        <f>Q198*H198</f>
        <v>0</v>
      </c>
      <c r="S198" s="237">
        <v>0</v>
      </c>
      <c r="T198" s="23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9" t="s">
        <v>189</v>
      </c>
      <c r="AT198" s="239" t="s">
        <v>171</v>
      </c>
      <c r="AU198" s="239" t="s">
        <v>86</v>
      </c>
      <c r="AY198" s="18" t="s">
        <v>168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8" t="s">
        <v>84</v>
      </c>
      <c r="BK198" s="240">
        <f>ROUND(I198*H198,2)</f>
        <v>0</v>
      </c>
      <c r="BL198" s="18" t="s">
        <v>189</v>
      </c>
      <c r="BM198" s="239" t="s">
        <v>1766</v>
      </c>
    </row>
    <row r="199" spans="1:65" s="2" customFormat="1" ht="24.15" customHeight="1">
      <c r="A199" s="39"/>
      <c r="B199" s="40"/>
      <c r="C199" s="228" t="s">
        <v>795</v>
      </c>
      <c r="D199" s="228" t="s">
        <v>171</v>
      </c>
      <c r="E199" s="229" t="s">
        <v>6254</v>
      </c>
      <c r="F199" s="230" t="s">
        <v>6255</v>
      </c>
      <c r="G199" s="231" t="s">
        <v>798</v>
      </c>
      <c r="H199" s="232">
        <v>2</v>
      </c>
      <c r="I199" s="233"/>
      <c r="J199" s="234">
        <f>ROUND(I199*H199,2)</f>
        <v>0</v>
      </c>
      <c r="K199" s="230" t="s">
        <v>1</v>
      </c>
      <c r="L199" s="45"/>
      <c r="M199" s="235" t="s">
        <v>1</v>
      </c>
      <c r="N199" s="236" t="s">
        <v>42</v>
      </c>
      <c r="O199" s="92"/>
      <c r="P199" s="237">
        <f>O199*H199</f>
        <v>0</v>
      </c>
      <c r="Q199" s="237">
        <v>0</v>
      </c>
      <c r="R199" s="237">
        <f>Q199*H199</f>
        <v>0</v>
      </c>
      <c r="S199" s="237">
        <v>0</v>
      </c>
      <c r="T199" s="238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9" t="s">
        <v>189</v>
      </c>
      <c r="AT199" s="239" t="s">
        <v>171</v>
      </c>
      <c r="AU199" s="239" t="s">
        <v>86</v>
      </c>
      <c r="AY199" s="18" t="s">
        <v>168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8" t="s">
        <v>84</v>
      </c>
      <c r="BK199" s="240">
        <f>ROUND(I199*H199,2)</f>
        <v>0</v>
      </c>
      <c r="BL199" s="18" t="s">
        <v>189</v>
      </c>
      <c r="BM199" s="239" t="s">
        <v>1793</v>
      </c>
    </row>
    <row r="200" spans="1:65" s="2" customFormat="1" ht="24.15" customHeight="1">
      <c r="A200" s="39"/>
      <c r="B200" s="40"/>
      <c r="C200" s="228" t="s">
        <v>802</v>
      </c>
      <c r="D200" s="228" t="s">
        <v>171</v>
      </c>
      <c r="E200" s="229" t="s">
        <v>6256</v>
      </c>
      <c r="F200" s="230" t="s">
        <v>6257</v>
      </c>
      <c r="G200" s="231" t="s">
        <v>798</v>
      </c>
      <c r="H200" s="232">
        <v>1</v>
      </c>
      <c r="I200" s="233"/>
      <c r="J200" s="234">
        <f>ROUND(I200*H200,2)</f>
        <v>0</v>
      </c>
      <c r="K200" s="230" t="s">
        <v>1</v>
      </c>
      <c r="L200" s="45"/>
      <c r="M200" s="235" t="s">
        <v>1</v>
      </c>
      <c r="N200" s="236" t="s">
        <v>42</v>
      </c>
      <c r="O200" s="92"/>
      <c r="P200" s="237">
        <f>O200*H200</f>
        <v>0</v>
      </c>
      <c r="Q200" s="237">
        <v>0</v>
      </c>
      <c r="R200" s="237">
        <f>Q200*H200</f>
        <v>0</v>
      </c>
      <c r="S200" s="237">
        <v>0</v>
      </c>
      <c r="T200" s="238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9" t="s">
        <v>189</v>
      </c>
      <c r="AT200" s="239" t="s">
        <v>171</v>
      </c>
      <c r="AU200" s="239" t="s">
        <v>86</v>
      </c>
      <c r="AY200" s="18" t="s">
        <v>168</v>
      </c>
      <c r="BE200" s="240">
        <f>IF(N200="základní",J200,0)</f>
        <v>0</v>
      </c>
      <c r="BF200" s="240">
        <f>IF(N200="snížená",J200,0)</f>
        <v>0</v>
      </c>
      <c r="BG200" s="240">
        <f>IF(N200="zákl. přenesená",J200,0)</f>
        <v>0</v>
      </c>
      <c r="BH200" s="240">
        <f>IF(N200="sníž. přenesená",J200,0)</f>
        <v>0</v>
      </c>
      <c r="BI200" s="240">
        <f>IF(N200="nulová",J200,0)</f>
        <v>0</v>
      </c>
      <c r="BJ200" s="18" t="s">
        <v>84</v>
      </c>
      <c r="BK200" s="240">
        <f>ROUND(I200*H200,2)</f>
        <v>0</v>
      </c>
      <c r="BL200" s="18" t="s">
        <v>189</v>
      </c>
      <c r="BM200" s="239" t="s">
        <v>1801</v>
      </c>
    </row>
    <row r="201" spans="1:65" s="2" customFormat="1" ht="16.5" customHeight="1">
      <c r="A201" s="39"/>
      <c r="B201" s="40"/>
      <c r="C201" s="228" t="s">
        <v>808</v>
      </c>
      <c r="D201" s="228" t="s">
        <v>171</v>
      </c>
      <c r="E201" s="229" t="s">
        <v>6258</v>
      </c>
      <c r="F201" s="230" t="s">
        <v>6259</v>
      </c>
      <c r="G201" s="231" t="s">
        <v>798</v>
      </c>
      <c r="H201" s="232">
        <v>1</v>
      </c>
      <c r="I201" s="233"/>
      <c r="J201" s="234">
        <f>ROUND(I201*H201,2)</f>
        <v>0</v>
      </c>
      <c r="K201" s="230" t="s">
        <v>1</v>
      </c>
      <c r="L201" s="45"/>
      <c r="M201" s="235" t="s">
        <v>1</v>
      </c>
      <c r="N201" s="236" t="s">
        <v>42</v>
      </c>
      <c r="O201" s="92"/>
      <c r="P201" s="237">
        <f>O201*H201</f>
        <v>0</v>
      </c>
      <c r="Q201" s="237">
        <v>0</v>
      </c>
      <c r="R201" s="237">
        <f>Q201*H201</f>
        <v>0</v>
      </c>
      <c r="S201" s="237">
        <v>0</v>
      </c>
      <c r="T201" s="238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9" t="s">
        <v>189</v>
      </c>
      <c r="AT201" s="239" t="s">
        <v>171</v>
      </c>
      <c r="AU201" s="239" t="s">
        <v>86</v>
      </c>
      <c r="AY201" s="18" t="s">
        <v>168</v>
      </c>
      <c r="BE201" s="240">
        <f>IF(N201="základní",J201,0)</f>
        <v>0</v>
      </c>
      <c r="BF201" s="240">
        <f>IF(N201="snížená",J201,0)</f>
        <v>0</v>
      </c>
      <c r="BG201" s="240">
        <f>IF(N201="zákl. přenesená",J201,0)</f>
        <v>0</v>
      </c>
      <c r="BH201" s="240">
        <f>IF(N201="sníž. přenesená",J201,0)</f>
        <v>0</v>
      </c>
      <c r="BI201" s="240">
        <f>IF(N201="nulová",J201,0)</f>
        <v>0</v>
      </c>
      <c r="BJ201" s="18" t="s">
        <v>84</v>
      </c>
      <c r="BK201" s="240">
        <f>ROUND(I201*H201,2)</f>
        <v>0</v>
      </c>
      <c r="BL201" s="18" t="s">
        <v>189</v>
      </c>
      <c r="BM201" s="239" t="s">
        <v>1818</v>
      </c>
    </row>
    <row r="202" spans="1:65" s="2" customFormat="1" ht="24.15" customHeight="1">
      <c r="A202" s="39"/>
      <c r="B202" s="40"/>
      <c r="C202" s="228" t="s">
        <v>814</v>
      </c>
      <c r="D202" s="228" t="s">
        <v>171</v>
      </c>
      <c r="E202" s="229" t="s">
        <v>6260</v>
      </c>
      <c r="F202" s="230" t="s">
        <v>6261</v>
      </c>
      <c r="G202" s="231" t="s">
        <v>798</v>
      </c>
      <c r="H202" s="232">
        <v>1</v>
      </c>
      <c r="I202" s="233"/>
      <c r="J202" s="234">
        <f>ROUND(I202*H202,2)</f>
        <v>0</v>
      </c>
      <c r="K202" s="230" t="s">
        <v>1</v>
      </c>
      <c r="L202" s="45"/>
      <c r="M202" s="235" t="s">
        <v>1</v>
      </c>
      <c r="N202" s="236" t="s">
        <v>42</v>
      </c>
      <c r="O202" s="92"/>
      <c r="P202" s="237">
        <f>O202*H202</f>
        <v>0</v>
      </c>
      <c r="Q202" s="237">
        <v>0</v>
      </c>
      <c r="R202" s="237">
        <f>Q202*H202</f>
        <v>0</v>
      </c>
      <c r="S202" s="237">
        <v>0</v>
      </c>
      <c r="T202" s="238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9" t="s">
        <v>189</v>
      </c>
      <c r="AT202" s="239" t="s">
        <v>171</v>
      </c>
      <c r="AU202" s="239" t="s">
        <v>86</v>
      </c>
      <c r="AY202" s="18" t="s">
        <v>168</v>
      </c>
      <c r="BE202" s="240">
        <f>IF(N202="základní",J202,0)</f>
        <v>0</v>
      </c>
      <c r="BF202" s="240">
        <f>IF(N202="snížená",J202,0)</f>
        <v>0</v>
      </c>
      <c r="BG202" s="240">
        <f>IF(N202="zákl. přenesená",J202,0)</f>
        <v>0</v>
      </c>
      <c r="BH202" s="240">
        <f>IF(N202="sníž. přenesená",J202,0)</f>
        <v>0</v>
      </c>
      <c r="BI202" s="240">
        <f>IF(N202="nulová",J202,0)</f>
        <v>0</v>
      </c>
      <c r="BJ202" s="18" t="s">
        <v>84</v>
      </c>
      <c r="BK202" s="240">
        <f>ROUND(I202*H202,2)</f>
        <v>0</v>
      </c>
      <c r="BL202" s="18" t="s">
        <v>189</v>
      </c>
      <c r="BM202" s="239" t="s">
        <v>1830</v>
      </c>
    </row>
    <row r="203" spans="1:65" s="2" customFormat="1" ht="33" customHeight="1">
      <c r="A203" s="39"/>
      <c r="B203" s="40"/>
      <c r="C203" s="228" t="s">
        <v>820</v>
      </c>
      <c r="D203" s="228" t="s">
        <v>171</v>
      </c>
      <c r="E203" s="229" t="s">
        <v>6262</v>
      </c>
      <c r="F203" s="230" t="s">
        <v>6263</v>
      </c>
      <c r="G203" s="231" t="s">
        <v>798</v>
      </c>
      <c r="H203" s="232">
        <v>2</v>
      </c>
      <c r="I203" s="233"/>
      <c r="J203" s="234">
        <f>ROUND(I203*H203,2)</f>
        <v>0</v>
      </c>
      <c r="K203" s="230" t="s">
        <v>1</v>
      </c>
      <c r="L203" s="45"/>
      <c r="M203" s="235" t="s">
        <v>1</v>
      </c>
      <c r="N203" s="236" t="s">
        <v>42</v>
      </c>
      <c r="O203" s="92"/>
      <c r="P203" s="237">
        <f>O203*H203</f>
        <v>0</v>
      </c>
      <c r="Q203" s="237">
        <v>0</v>
      </c>
      <c r="R203" s="237">
        <f>Q203*H203</f>
        <v>0</v>
      </c>
      <c r="S203" s="237">
        <v>0</v>
      </c>
      <c r="T203" s="238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9" t="s">
        <v>189</v>
      </c>
      <c r="AT203" s="239" t="s">
        <v>171</v>
      </c>
      <c r="AU203" s="239" t="s">
        <v>86</v>
      </c>
      <c r="AY203" s="18" t="s">
        <v>168</v>
      </c>
      <c r="BE203" s="240">
        <f>IF(N203="základní",J203,0)</f>
        <v>0</v>
      </c>
      <c r="BF203" s="240">
        <f>IF(N203="snížená",J203,0)</f>
        <v>0</v>
      </c>
      <c r="BG203" s="240">
        <f>IF(N203="zákl. přenesená",J203,0)</f>
        <v>0</v>
      </c>
      <c r="BH203" s="240">
        <f>IF(N203="sníž. přenesená",J203,0)</f>
        <v>0</v>
      </c>
      <c r="BI203" s="240">
        <f>IF(N203="nulová",J203,0)</f>
        <v>0</v>
      </c>
      <c r="BJ203" s="18" t="s">
        <v>84</v>
      </c>
      <c r="BK203" s="240">
        <f>ROUND(I203*H203,2)</f>
        <v>0</v>
      </c>
      <c r="BL203" s="18" t="s">
        <v>189</v>
      </c>
      <c r="BM203" s="239" t="s">
        <v>1839</v>
      </c>
    </row>
    <row r="204" spans="1:65" s="2" customFormat="1" ht="24.15" customHeight="1">
      <c r="A204" s="39"/>
      <c r="B204" s="40"/>
      <c r="C204" s="228" t="s">
        <v>828</v>
      </c>
      <c r="D204" s="228" t="s">
        <v>171</v>
      </c>
      <c r="E204" s="229" t="s">
        <v>6264</v>
      </c>
      <c r="F204" s="230" t="s">
        <v>6265</v>
      </c>
      <c r="G204" s="231" t="s">
        <v>3891</v>
      </c>
      <c r="H204" s="232">
        <v>1</v>
      </c>
      <c r="I204" s="233"/>
      <c r="J204" s="234">
        <f>ROUND(I204*H204,2)</f>
        <v>0</v>
      </c>
      <c r="K204" s="230" t="s">
        <v>1</v>
      </c>
      <c r="L204" s="45"/>
      <c r="M204" s="235" t="s">
        <v>1</v>
      </c>
      <c r="N204" s="236" t="s">
        <v>42</v>
      </c>
      <c r="O204" s="92"/>
      <c r="P204" s="237">
        <f>O204*H204</f>
        <v>0</v>
      </c>
      <c r="Q204" s="237">
        <v>0</v>
      </c>
      <c r="R204" s="237">
        <f>Q204*H204</f>
        <v>0</v>
      </c>
      <c r="S204" s="237">
        <v>0</v>
      </c>
      <c r="T204" s="23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9" t="s">
        <v>189</v>
      </c>
      <c r="AT204" s="239" t="s">
        <v>171</v>
      </c>
      <c r="AU204" s="239" t="s">
        <v>86</v>
      </c>
      <c r="AY204" s="18" t="s">
        <v>168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8" t="s">
        <v>84</v>
      </c>
      <c r="BK204" s="240">
        <f>ROUND(I204*H204,2)</f>
        <v>0</v>
      </c>
      <c r="BL204" s="18" t="s">
        <v>189</v>
      </c>
      <c r="BM204" s="239" t="s">
        <v>1848</v>
      </c>
    </row>
    <row r="205" spans="1:65" s="2" customFormat="1" ht="24.15" customHeight="1">
      <c r="A205" s="39"/>
      <c r="B205" s="40"/>
      <c r="C205" s="228" t="s">
        <v>833</v>
      </c>
      <c r="D205" s="228" t="s">
        <v>171</v>
      </c>
      <c r="E205" s="229" t="s">
        <v>6266</v>
      </c>
      <c r="F205" s="230" t="s">
        <v>6267</v>
      </c>
      <c r="G205" s="231" t="s">
        <v>798</v>
      </c>
      <c r="H205" s="232">
        <v>1</v>
      </c>
      <c r="I205" s="233"/>
      <c r="J205" s="234">
        <f>ROUND(I205*H205,2)</f>
        <v>0</v>
      </c>
      <c r="K205" s="230" t="s">
        <v>1</v>
      </c>
      <c r="L205" s="45"/>
      <c r="M205" s="235" t="s">
        <v>1</v>
      </c>
      <c r="N205" s="236" t="s">
        <v>42</v>
      </c>
      <c r="O205" s="92"/>
      <c r="P205" s="237">
        <f>O205*H205</f>
        <v>0</v>
      </c>
      <c r="Q205" s="237">
        <v>0</v>
      </c>
      <c r="R205" s="237">
        <f>Q205*H205</f>
        <v>0</v>
      </c>
      <c r="S205" s="237">
        <v>0</v>
      </c>
      <c r="T205" s="238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9" t="s">
        <v>189</v>
      </c>
      <c r="AT205" s="239" t="s">
        <v>171</v>
      </c>
      <c r="AU205" s="239" t="s">
        <v>86</v>
      </c>
      <c r="AY205" s="18" t="s">
        <v>168</v>
      </c>
      <c r="BE205" s="240">
        <f>IF(N205="základní",J205,0)</f>
        <v>0</v>
      </c>
      <c r="BF205" s="240">
        <f>IF(N205="snížená",J205,0)</f>
        <v>0</v>
      </c>
      <c r="BG205" s="240">
        <f>IF(N205="zákl. přenesená",J205,0)</f>
        <v>0</v>
      </c>
      <c r="BH205" s="240">
        <f>IF(N205="sníž. přenesená",J205,0)</f>
        <v>0</v>
      </c>
      <c r="BI205" s="240">
        <f>IF(N205="nulová",J205,0)</f>
        <v>0</v>
      </c>
      <c r="BJ205" s="18" t="s">
        <v>84</v>
      </c>
      <c r="BK205" s="240">
        <f>ROUND(I205*H205,2)</f>
        <v>0</v>
      </c>
      <c r="BL205" s="18" t="s">
        <v>189</v>
      </c>
      <c r="BM205" s="239" t="s">
        <v>1856</v>
      </c>
    </row>
    <row r="206" spans="1:65" s="2" customFormat="1" ht="24.15" customHeight="1">
      <c r="A206" s="39"/>
      <c r="B206" s="40"/>
      <c r="C206" s="228" t="s">
        <v>1451</v>
      </c>
      <c r="D206" s="228" t="s">
        <v>171</v>
      </c>
      <c r="E206" s="229" t="s">
        <v>6268</v>
      </c>
      <c r="F206" s="230" t="s">
        <v>6269</v>
      </c>
      <c r="G206" s="231" t="s">
        <v>798</v>
      </c>
      <c r="H206" s="232">
        <v>1</v>
      </c>
      <c r="I206" s="233"/>
      <c r="J206" s="234">
        <f>ROUND(I206*H206,2)</f>
        <v>0</v>
      </c>
      <c r="K206" s="230" t="s">
        <v>1</v>
      </c>
      <c r="L206" s="45"/>
      <c r="M206" s="235" t="s">
        <v>1</v>
      </c>
      <c r="N206" s="236" t="s">
        <v>42</v>
      </c>
      <c r="O206" s="92"/>
      <c r="P206" s="237">
        <f>O206*H206</f>
        <v>0</v>
      </c>
      <c r="Q206" s="237">
        <v>0</v>
      </c>
      <c r="R206" s="237">
        <f>Q206*H206</f>
        <v>0</v>
      </c>
      <c r="S206" s="237">
        <v>0</v>
      </c>
      <c r="T206" s="23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9" t="s">
        <v>189</v>
      </c>
      <c r="AT206" s="239" t="s">
        <v>171</v>
      </c>
      <c r="AU206" s="239" t="s">
        <v>86</v>
      </c>
      <c r="AY206" s="18" t="s">
        <v>168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8" t="s">
        <v>84</v>
      </c>
      <c r="BK206" s="240">
        <f>ROUND(I206*H206,2)</f>
        <v>0</v>
      </c>
      <c r="BL206" s="18" t="s">
        <v>189</v>
      </c>
      <c r="BM206" s="239" t="s">
        <v>1864</v>
      </c>
    </row>
    <row r="207" spans="1:65" s="2" customFormat="1" ht="24.15" customHeight="1">
      <c r="A207" s="39"/>
      <c r="B207" s="40"/>
      <c r="C207" s="228" t="s">
        <v>1455</v>
      </c>
      <c r="D207" s="228" t="s">
        <v>171</v>
      </c>
      <c r="E207" s="229" t="s">
        <v>6270</v>
      </c>
      <c r="F207" s="230" t="s">
        <v>6271</v>
      </c>
      <c r="G207" s="231" t="s">
        <v>798</v>
      </c>
      <c r="H207" s="232">
        <v>3</v>
      </c>
      <c r="I207" s="233"/>
      <c r="J207" s="234">
        <f>ROUND(I207*H207,2)</f>
        <v>0</v>
      </c>
      <c r="K207" s="230" t="s">
        <v>1</v>
      </c>
      <c r="L207" s="45"/>
      <c r="M207" s="235" t="s">
        <v>1</v>
      </c>
      <c r="N207" s="236" t="s">
        <v>42</v>
      </c>
      <c r="O207" s="92"/>
      <c r="P207" s="237">
        <f>O207*H207</f>
        <v>0</v>
      </c>
      <c r="Q207" s="237">
        <v>0</v>
      </c>
      <c r="R207" s="237">
        <f>Q207*H207</f>
        <v>0</v>
      </c>
      <c r="S207" s="237">
        <v>0</v>
      </c>
      <c r="T207" s="238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9" t="s">
        <v>189</v>
      </c>
      <c r="AT207" s="239" t="s">
        <v>171</v>
      </c>
      <c r="AU207" s="239" t="s">
        <v>86</v>
      </c>
      <c r="AY207" s="18" t="s">
        <v>168</v>
      </c>
      <c r="BE207" s="240">
        <f>IF(N207="základní",J207,0)</f>
        <v>0</v>
      </c>
      <c r="BF207" s="240">
        <f>IF(N207="snížená",J207,0)</f>
        <v>0</v>
      </c>
      <c r="BG207" s="240">
        <f>IF(N207="zákl. přenesená",J207,0)</f>
        <v>0</v>
      </c>
      <c r="BH207" s="240">
        <f>IF(N207="sníž. přenesená",J207,0)</f>
        <v>0</v>
      </c>
      <c r="BI207" s="240">
        <f>IF(N207="nulová",J207,0)</f>
        <v>0</v>
      </c>
      <c r="BJ207" s="18" t="s">
        <v>84</v>
      </c>
      <c r="BK207" s="240">
        <f>ROUND(I207*H207,2)</f>
        <v>0</v>
      </c>
      <c r="BL207" s="18" t="s">
        <v>189</v>
      </c>
      <c r="BM207" s="239" t="s">
        <v>1874</v>
      </c>
    </row>
    <row r="208" spans="1:65" s="2" customFormat="1" ht="16.5" customHeight="1">
      <c r="A208" s="39"/>
      <c r="B208" s="40"/>
      <c r="C208" s="228" t="s">
        <v>1460</v>
      </c>
      <c r="D208" s="228" t="s">
        <v>171</v>
      </c>
      <c r="E208" s="229" t="s">
        <v>6272</v>
      </c>
      <c r="F208" s="230" t="s">
        <v>6273</v>
      </c>
      <c r="G208" s="231" t="s">
        <v>798</v>
      </c>
      <c r="H208" s="232">
        <v>2</v>
      </c>
      <c r="I208" s="233"/>
      <c r="J208" s="234">
        <f>ROUND(I208*H208,2)</f>
        <v>0</v>
      </c>
      <c r="K208" s="230" t="s">
        <v>1</v>
      </c>
      <c r="L208" s="45"/>
      <c r="M208" s="235" t="s">
        <v>1</v>
      </c>
      <c r="N208" s="236" t="s">
        <v>42</v>
      </c>
      <c r="O208" s="92"/>
      <c r="P208" s="237">
        <f>O208*H208</f>
        <v>0</v>
      </c>
      <c r="Q208" s="237">
        <v>0</v>
      </c>
      <c r="R208" s="237">
        <f>Q208*H208</f>
        <v>0</v>
      </c>
      <c r="S208" s="237">
        <v>0</v>
      </c>
      <c r="T208" s="23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9" t="s">
        <v>189</v>
      </c>
      <c r="AT208" s="239" t="s">
        <v>171</v>
      </c>
      <c r="AU208" s="239" t="s">
        <v>86</v>
      </c>
      <c r="AY208" s="18" t="s">
        <v>168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8" t="s">
        <v>84</v>
      </c>
      <c r="BK208" s="240">
        <f>ROUND(I208*H208,2)</f>
        <v>0</v>
      </c>
      <c r="BL208" s="18" t="s">
        <v>189</v>
      </c>
      <c r="BM208" s="239" t="s">
        <v>1882</v>
      </c>
    </row>
    <row r="209" spans="1:65" s="2" customFormat="1" ht="24.15" customHeight="1">
      <c r="A209" s="39"/>
      <c r="B209" s="40"/>
      <c r="C209" s="228" t="s">
        <v>1465</v>
      </c>
      <c r="D209" s="228" t="s">
        <v>171</v>
      </c>
      <c r="E209" s="229" t="s">
        <v>6274</v>
      </c>
      <c r="F209" s="230" t="s">
        <v>6275</v>
      </c>
      <c r="G209" s="231" t="s">
        <v>3891</v>
      </c>
      <c r="H209" s="232">
        <v>2</v>
      </c>
      <c r="I209" s="233"/>
      <c r="J209" s="234">
        <f>ROUND(I209*H209,2)</f>
        <v>0</v>
      </c>
      <c r="K209" s="230" t="s">
        <v>1</v>
      </c>
      <c r="L209" s="45"/>
      <c r="M209" s="235" t="s">
        <v>1</v>
      </c>
      <c r="N209" s="236" t="s">
        <v>42</v>
      </c>
      <c r="O209" s="92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189</v>
      </c>
      <c r="AT209" s="239" t="s">
        <v>171</v>
      </c>
      <c r="AU209" s="239" t="s">
        <v>86</v>
      </c>
      <c r="AY209" s="18" t="s">
        <v>168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84</v>
      </c>
      <c r="BK209" s="240">
        <f>ROUND(I209*H209,2)</f>
        <v>0</v>
      </c>
      <c r="BL209" s="18" t="s">
        <v>189</v>
      </c>
      <c r="BM209" s="239" t="s">
        <v>1892</v>
      </c>
    </row>
    <row r="210" spans="1:65" s="2" customFormat="1" ht="16.5" customHeight="1">
      <c r="A210" s="39"/>
      <c r="B210" s="40"/>
      <c r="C210" s="228" t="s">
        <v>1486</v>
      </c>
      <c r="D210" s="228" t="s">
        <v>171</v>
      </c>
      <c r="E210" s="229" t="s">
        <v>6276</v>
      </c>
      <c r="F210" s="230" t="s">
        <v>6277</v>
      </c>
      <c r="G210" s="231" t="s">
        <v>3891</v>
      </c>
      <c r="H210" s="232">
        <v>1</v>
      </c>
      <c r="I210" s="233"/>
      <c r="J210" s="234">
        <f>ROUND(I210*H210,2)</f>
        <v>0</v>
      </c>
      <c r="K210" s="230" t="s">
        <v>1</v>
      </c>
      <c r="L210" s="45"/>
      <c r="M210" s="235" t="s">
        <v>1</v>
      </c>
      <c r="N210" s="236" t="s">
        <v>42</v>
      </c>
      <c r="O210" s="92"/>
      <c r="P210" s="237">
        <f>O210*H210</f>
        <v>0</v>
      </c>
      <c r="Q210" s="237">
        <v>0</v>
      </c>
      <c r="R210" s="237">
        <f>Q210*H210</f>
        <v>0</v>
      </c>
      <c r="S210" s="237">
        <v>0</v>
      </c>
      <c r="T210" s="238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9" t="s">
        <v>189</v>
      </c>
      <c r="AT210" s="239" t="s">
        <v>171</v>
      </c>
      <c r="AU210" s="239" t="s">
        <v>86</v>
      </c>
      <c r="AY210" s="18" t="s">
        <v>168</v>
      </c>
      <c r="BE210" s="240">
        <f>IF(N210="základní",J210,0)</f>
        <v>0</v>
      </c>
      <c r="BF210" s="240">
        <f>IF(N210="snížená",J210,0)</f>
        <v>0</v>
      </c>
      <c r="BG210" s="240">
        <f>IF(N210="zákl. přenesená",J210,0)</f>
        <v>0</v>
      </c>
      <c r="BH210" s="240">
        <f>IF(N210="sníž. přenesená",J210,0)</f>
        <v>0</v>
      </c>
      <c r="BI210" s="240">
        <f>IF(N210="nulová",J210,0)</f>
        <v>0</v>
      </c>
      <c r="BJ210" s="18" t="s">
        <v>84</v>
      </c>
      <c r="BK210" s="240">
        <f>ROUND(I210*H210,2)</f>
        <v>0</v>
      </c>
      <c r="BL210" s="18" t="s">
        <v>189</v>
      </c>
      <c r="BM210" s="239" t="s">
        <v>1904</v>
      </c>
    </row>
    <row r="211" spans="1:65" s="2" customFormat="1" ht="16.5" customHeight="1">
      <c r="A211" s="39"/>
      <c r="B211" s="40"/>
      <c r="C211" s="228" t="s">
        <v>1502</v>
      </c>
      <c r="D211" s="228" t="s">
        <v>171</v>
      </c>
      <c r="E211" s="229" t="s">
        <v>6278</v>
      </c>
      <c r="F211" s="230" t="s">
        <v>6279</v>
      </c>
      <c r="G211" s="231" t="s">
        <v>798</v>
      </c>
      <c r="H211" s="232">
        <v>1</v>
      </c>
      <c r="I211" s="233"/>
      <c r="J211" s="234">
        <f>ROUND(I211*H211,2)</f>
        <v>0</v>
      </c>
      <c r="K211" s="230" t="s">
        <v>1</v>
      </c>
      <c r="L211" s="45"/>
      <c r="M211" s="235" t="s">
        <v>1</v>
      </c>
      <c r="N211" s="236" t="s">
        <v>42</v>
      </c>
      <c r="O211" s="92"/>
      <c r="P211" s="237">
        <f>O211*H211</f>
        <v>0</v>
      </c>
      <c r="Q211" s="237">
        <v>0</v>
      </c>
      <c r="R211" s="237">
        <f>Q211*H211</f>
        <v>0</v>
      </c>
      <c r="S211" s="237">
        <v>0</v>
      </c>
      <c r="T211" s="23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9" t="s">
        <v>189</v>
      </c>
      <c r="AT211" s="239" t="s">
        <v>171</v>
      </c>
      <c r="AU211" s="239" t="s">
        <v>86</v>
      </c>
      <c r="AY211" s="18" t="s">
        <v>168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8" t="s">
        <v>84</v>
      </c>
      <c r="BK211" s="240">
        <f>ROUND(I211*H211,2)</f>
        <v>0</v>
      </c>
      <c r="BL211" s="18" t="s">
        <v>189</v>
      </c>
      <c r="BM211" s="239" t="s">
        <v>1918</v>
      </c>
    </row>
    <row r="212" spans="1:65" s="2" customFormat="1" ht="24.15" customHeight="1">
      <c r="A212" s="39"/>
      <c r="B212" s="40"/>
      <c r="C212" s="228" t="s">
        <v>1506</v>
      </c>
      <c r="D212" s="228" t="s">
        <v>171</v>
      </c>
      <c r="E212" s="229" t="s">
        <v>6280</v>
      </c>
      <c r="F212" s="230" t="s">
        <v>6281</v>
      </c>
      <c r="G212" s="231" t="s">
        <v>416</v>
      </c>
      <c r="H212" s="232">
        <v>6</v>
      </c>
      <c r="I212" s="233"/>
      <c r="J212" s="234">
        <f>ROUND(I212*H212,2)</f>
        <v>0</v>
      </c>
      <c r="K212" s="230" t="s">
        <v>1</v>
      </c>
      <c r="L212" s="45"/>
      <c r="M212" s="235" t="s">
        <v>1</v>
      </c>
      <c r="N212" s="236" t="s">
        <v>42</v>
      </c>
      <c r="O212" s="92"/>
      <c r="P212" s="237">
        <f>O212*H212</f>
        <v>0</v>
      </c>
      <c r="Q212" s="237">
        <v>0</v>
      </c>
      <c r="R212" s="237">
        <f>Q212*H212</f>
        <v>0</v>
      </c>
      <c r="S212" s="237">
        <v>0</v>
      </c>
      <c r="T212" s="238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9" t="s">
        <v>189</v>
      </c>
      <c r="AT212" s="239" t="s">
        <v>171</v>
      </c>
      <c r="AU212" s="239" t="s">
        <v>86</v>
      </c>
      <c r="AY212" s="18" t="s">
        <v>168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8" t="s">
        <v>84</v>
      </c>
      <c r="BK212" s="240">
        <f>ROUND(I212*H212,2)</f>
        <v>0</v>
      </c>
      <c r="BL212" s="18" t="s">
        <v>189</v>
      </c>
      <c r="BM212" s="239" t="s">
        <v>1926</v>
      </c>
    </row>
    <row r="213" spans="1:65" s="2" customFormat="1" ht="21.75" customHeight="1">
      <c r="A213" s="39"/>
      <c r="B213" s="40"/>
      <c r="C213" s="228" t="s">
        <v>1510</v>
      </c>
      <c r="D213" s="228" t="s">
        <v>171</v>
      </c>
      <c r="E213" s="229" t="s">
        <v>6282</v>
      </c>
      <c r="F213" s="230" t="s">
        <v>6283</v>
      </c>
      <c r="G213" s="231" t="s">
        <v>798</v>
      </c>
      <c r="H213" s="232">
        <v>2</v>
      </c>
      <c r="I213" s="233"/>
      <c r="J213" s="234">
        <f>ROUND(I213*H213,2)</f>
        <v>0</v>
      </c>
      <c r="K213" s="230" t="s">
        <v>1</v>
      </c>
      <c r="L213" s="45"/>
      <c r="M213" s="235" t="s">
        <v>1</v>
      </c>
      <c r="N213" s="236" t="s">
        <v>42</v>
      </c>
      <c r="O213" s="92"/>
      <c r="P213" s="237">
        <f>O213*H213</f>
        <v>0</v>
      </c>
      <c r="Q213" s="237">
        <v>0</v>
      </c>
      <c r="R213" s="237">
        <f>Q213*H213</f>
        <v>0</v>
      </c>
      <c r="S213" s="237">
        <v>0</v>
      </c>
      <c r="T213" s="238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9" t="s">
        <v>189</v>
      </c>
      <c r="AT213" s="239" t="s">
        <v>171</v>
      </c>
      <c r="AU213" s="239" t="s">
        <v>86</v>
      </c>
      <c r="AY213" s="18" t="s">
        <v>168</v>
      </c>
      <c r="BE213" s="240">
        <f>IF(N213="základní",J213,0)</f>
        <v>0</v>
      </c>
      <c r="BF213" s="240">
        <f>IF(N213="snížená",J213,0)</f>
        <v>0</v>
      </c>
      <c r="BG213" s="240">
        <f>IF(N213="zákl. přenesená",J213,0)</f>
        <v>0</v>
      </c>
      <c r="BH213" s="240">
        <f>IF(N213="sníž. přenesená",J213,0)</f>
        <v>0</v>
      </c>
      <c r="BI213" s="240">
        <f>IF(N213="nulová",J213,0)</f>
        <v>0</v>
      </c>
      <c r="BJ213" s="18" t="s">
        <v>84</v>
      </c>
      <c r="BK213" s="240">
        <f>ROUND(I213*H213,2)</f>
        <v>0</v>
      </c>
      <c r="BL213" s="18" t="s">
        <v>189</v>
      </c>
      <c r="BM213" s="239" t="s">
        <v>1935</v>
      </c>
    </row>
    <row r="214" spans="1:65" s="2" customFormat="1" ht="21.75" customHeight="1">
      <c r="A214" s="39"/>
      <c r="B214" s="40"/>
      <c r="C214" s="228" t="s">
        <v>1514</v>
      </c>
      <c r="D214" s="228" t="s">
        <v>171</v>
      </c>
      <c r="E214" s="229" t="s">
        <v>6284</v>
      </c>
      <c r="F214" s="230" t="s">
        <v>6285</v>
      </c>
      <c r="G214" s="231" t="s">
        <v>798</v>
      </c>
      <c r="H214" s="232">
        <v>2</v>
      </c>
      <c r="I214" s="233"/>
      <c r="J214" s="234">
        <f>ROUND(I214*H214,2)</f>
        <v>0</v>
      </c>
      <c r="K214" s="230" t="s">
        <v>1</v>
      </c>
      <c r="L214" s="45"/>
      <c r="M214" s="235" t="s">
        <v>1</v>
      </c>
      <c r="N214" s="236" t="s">
        <v>42</v>
      </c>
      <c r="O214" s="92"/>
      <c r="P214" s="237">
        <f>O214*H214</f>
        <v>0</v>
      </c>
      <c r="Q214" s="237">
        <v>0</v>
      </c>
      <c r="R214" s="237">
        <f>Q214*H214</f>
        <v>0</v>
      </c>
      <c r="S214" s="237">
        <v>0</v>
      </c>
      <c r="T214" s="238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9" t="s">
        <v>189</v>
      </c>
      <c r="AT214" s="239" t="s">
        <v>171</v>
      </c>
      <c r="AU214" s="239" t="s">
        <v>86</v>
      </c>
      <c r="AY214" s="18" t="s">
        <v>168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8" t="s">
        <v>84</v>
      </c>
      <c r="BK214" s="240">
        <f>ROUND(I214*H214,2)</f>
        <v>0</v>
      </c>
      <c r="BL214" s="18" t="s">
        <v>189</v>
      </c>
      <c r="BM214" s="239" t="s">
        <v>1945</v>
      </c>
    </row>
    <row r="215" spans="1:65" s="2" customFormat="1" ht="24.15" customHeight="1">
      <c r="A215" s="39"/>
      <c r="B215" s="40"/>
      <c r="C215" s="228" t="s">
        <v>1525</v>
      </c>
      <c r="D215" s="228" t="s">
        <v>171</v>
      </c>
      <c r="E215" s="229" t="s">
        <v>6286</v>
      </c>
      <c r="F215" s="230" t="s">
        <v>6287</v>
      </c>
      <c r="G215" s="231" t="s">
        <v>798</v>
      </c>
      <c r="H215" s="232">
        <v>9</v>
      </c>
      <c r="I215" s="233"/>
      <c r="J215" s="234">
        <f>ROUND(I215*H215,2)</f>
        <v>0</v>
      </c>
      <c r="K215" s="230" t="s">
        <v>1</v>
      </c>
      <c r="L215" s="45"/>
      <c r="M215" s="235" t="s">
        <v>1</v>
      </c>
      <c r="N215" s="236" t="s">
        <v>42</v>
      </c>
      <c r="O215" s="92"/>
      <c r="P215" s="237">
        <f>O215*H215</f>
        <v>0</v>
      </c>
      <c r="Q215" s="237">
        <v>0</v>
      </c>
      <c r="R215" s="237">
        <f>Q215*H215</f>
        <v>0</v>
      </c>
      <c r="S215" s="237">
        <v>0</v>
      </c>
      <c r="T215" s="238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9" t="s">
        <v>189</v>
      </c>
      <c r="AT215" s="239" t="s">
        <v>171</v>
      </c>
      <c r="AU215" s="239" t="s">
        <v>86</v>
      </c>
      <c r="AY215" s="18" t="s">
        <v>168</v>
      </c>
      <c r="BE215" s="240">
        <f>IF(N215="základní",J215,0)</f>
        <v>0</v>
      </c>
      <c r="BF215" s="240">
        <f>IF(N215="snížená",J215,0)</f>
        <v>0</v>
      </c>
      <c r="BG215" s="240">
        <f>IF(N215="zákl. přenesená",J215,0)</f>
        <v>0</v>
      </c>
      <c r="BH215" s="240">
        <f>IF(N215="sníž. přenesená",J215,0)</f>
        <v>0</v>
      </c>
      <c r="BI215" s="240">
        <f>IF(N215="nulová",J215,0)</f>
        <v>0</v>
      </c>
      <c r="BJ215" s="18" t="s">
        <v>84</v>
      </c>
      <c r="BK215" s="240">
        <f>ROUND(I215*H215,2)</f>
        <v>0</v>
      </c>
      <c r="BL215" s="18" t="s">
        <v>189</v>
      </c>
      <c r="BM215" s="239" t="s">
        <v>1955</v>
      </c>
    </row>
    <row r="216" spans="1:65" s="2" customFormat="1" ht="21.75" customHeight="1">
      <c r="A216" s="39"/>
      <c r="B216" s="40"/>
      <c r="C216" s="228" t="s">
        <v>1530</v>
      </c>
      <c r="D216" s="228" t="s">
        <v>171</v>
      </c>
      <c r="E216" s="229" t="s">
        <v>6288</v>
      </c>
      <c r="F216" s="230" t="s">
        <v>6289</v>
      </c>
      <c r="G216" s="231" t="s">
        <v>798</v>
      </c>
      <c r="H216" s="232">
        <v>1</v>
      </c>
      <c r="I216" s="233"/>
      <c r="J216" s="234">
        <f>ROUND(I216*H216,2)</f>
        <v>0</v>
      </c>
      <c r="K216" s="230" t="s">
        <v>1</v>
      </c>
      <c r="L216" s="45"/>
      <c r="M216" s="235" t="s">
        <v>1</v>
      </c>
      <c r="N216" s="236" t="s">
        <v>42</v>
      </c>
      <c r="O216" s="92"/>
      <c r="P216" s="237">
        <f>O216*H216</f>
        <v>0</v>
      </c>
      <c r="Q216" s="237">
        <v>0</v>
      </c>
      <c r="R216" s="237">
        <f>Q216*H216</f>
        <v>0</v>
      </c>
      <c r="S216" s="237">
        <v>0</v>
      </c>
      <c r="T216" s="238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9" t="s">
        <v>189</v>
      </c>
      <c r="AT216" s="239" t="s">
        <v>171</v>
      </c>
      <c r="AU216" s="239" t="s">
        <v>86</v>
      </c>
      <c r="AY216" s="18" t="s">
        <v>168</v>
      </c>
      <c r="BE216" s="240">
        <f>IF(N216="základní",J216,0)</f>
        <v>0</v>
      </c>
      <c r="BF216" s="240">
        <f>IF(N216="snížená",J216,0)</f>
        <v>0</v>
      </c>
      <c r="BG216" s="240">
        <f>IF(N216="zákl. přenesená",J216,0)</f>
        <v>0</v>
      </c>
      <c r="BH216" s="240">
        <f>IF(N216="sníž. přenesená",J216,0)</f>
        <v>0</v>
      </c>
      <c r="BI216" s="240">
        <f>IF(N216="nulová",J216,0)</f>
        <v>0</v>
      </c>
      <c r="BJ216" s="18" t="s">
        <v>84</v>
      </c>
      <c r="BK216" s="240">
        <f>ROUND(I216*H216,2)</f>
        <v>0</v>
      </c>
      <c r="BL216" s="18" t="s">
        <v>189</v>
      </c>
      <c r="BM216" s="239" t="s">
        <v>1963</v>
      </c>
    </row>
    <row r="217" spans="1:65" s="2" customFormat="1" ht="16.5" customHeight="1">
      <c r="A217" s="39"/>
      <c r="B217" s="40"/>
      <c r="C217" s="228" t="s">
        <v>1534</v>
      </c>
      <c r="D217" s="228" t="s">
        <v>171</v>
      </c>
      <c r="E217" s="229" t="s">
        <v>6290</v>
      </c>
      <c r="F217" s="230" t="s">
        <v>6291</v>
      </c>
      <c r="G217" s="231" t="s">
        <v>798</v>
      </c>
      <c r="H217" s="232">
        <v>1</v>
      </c>
      <c r="I217" s="233"/>
      <c r="J217" s="234">
        <f>ROUND(I217*H217,2)</f>
        <v>0</v>
      </c>
      <c r="K217" s="230" t="s">
        <v>1</v>
      </c>
      <c r="L217" s="45"/>
      <c r="M217" s="235" t="s">
        <v>1</v>
      </c>
      <c r="N217" s="236" t="s">
        <v>42</v>
      </c>
      <c r="O217" s="92"/>
      <c r="P217" s="237">
        <f>O217*H217</f>
        <v>0</v>
      </c>
      <c r="Q217" s="237">
        <v>0</v>
      </c>
      <c r="R217" s="237">
        <f>Q217*H217</f>
        <v>0</v>
      </c>
      <c r="S217" s="237">
        <v>0</v>
      </c>
      <c r="T217" s="23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9" t="s">
        <v>189</v>
      </c>
      <c r="AT217" s="239" t="s">
        <v>171</v>
      </c>
      <c r="AU217" s="239" t="s">
        <v>86</v>
      </c>
      <c r="AY217" s="18" t="s">
        <v>168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8" t="s">
        <v>84</v>
      </c>
      <c r="BK217" s="240">
        <f>ROUND(I217*H217,2)</f>
        <v>0</v>
      </c>
      <c r="BL217" s="18" t="s">
        <v>189</v>
      </c>
      <c r="BM217" s="239" t="s">
        <v>1971</v>
      </c>
    </row>
    <row r="218" spans="1:65" s="2" customFormat="1" ht="24.15" customHeight="1">
      <c r="A218" s="39"/>
      <c r="B218" s="40"/>
      <c r="C218" s="228" t="s">
        <v>1540</v>
      </c>
      <c r="D218" s="228" t="s">
        <v>171</v>
      </c>
      <c r="E218" s="229" t="s">
        <v>6292</v>
      </c>
      <c r="F218" s="230" t="s">
        <v>6293</v>
      </c>
      <c r="G218" s="231" t="s">
        <v>798</v>
      </c>
      <c r="H218" s="232">
        <v>1</v>
      </c>
      <c r="I218" s="233"/>
      <c r="J218" s="234">
        <f>ROUND(I218*H218,2)</f>
        <v>0</v>
      </c>
      <c r="K218" s="230" t="s">
        <v>1</v>
      </c>
      <c r="L218" s="45"/>
      <c r="M218" s="235" t="s">
        <v>1</v>
      </c>
      <c r="N218" s="236" t="s">
        <v>42</v>
      </c>
      <c r="O218" s="92"/>
      <c r="P218" s="237">
        <f>O218*H218</f>
        <v>0</v>
      </c>
      <c r="Q218" s="237">
        <v>0</v>
      </c>
      <c r="R218" s="237">
        <f>Q218*H218</f>
        <v>0</v>
      </c>
      <c r="S218" s="237">
        <v>0</v>
      </c>
      <c r="T218" s="238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9" t="s">
        <v>189</v>
      </c>
      <c r="AT218" s="239" t="s">
        <v>171</v>
      </c>
      <c r="AU218" s="239" t="s">
        <v>86</v>
      </c>
      <c r="AY218" s="18" t="s">
        <v>168</v>
      </c>
      <c r="BE218" s="240">
        <f>IF(N218="základní",J218,0)</f>
        <v>0</v>
      </c>
      <c r="BF218" s="240">
        <f>IF(N218="snížená",J218,0)</f>
        <v>0</v>
      </c>
      <c r="BG218" s="240">
        <f>IF(N218="zákl. přenesená",J218,0)</f>
        <v>0</v>
      </c>
      <c r="BH218" s="240">
        <f>IF(N218="sníž. přenesená",J218,0)</f>
        <v>0</v>
      </c>
      <c r="BI218" s="240">
        <f>IF(N218="nulová",J218,0)</f>
        <v>0</v>
      </c>
      <c r="BJ218" s="18" t="s">
        <v>84</v>
      </c>
      <c r="BK218" s="240">
        <f>ROUND(I218*H218,2)</f>
        <v>0</v>
      </c>
      <c r="BL218" s="18" t="s">
        <v>189</v>
      </c>
      <c r="BM218" s="239" t="s">
        <v>1981</v>
      </c>
    </row>
    <row r="219" spans="1:65" s="2" customFormat="1" ht="24.15" customHeight="1">
      <c r="A219" s="39"/>
      <c r="B219" s="40"/>
      <c r="C219" s="228" t="s">
        <v>1548</v>
      </c>
      <c r="D219" s="228" t="s">
        <v>171</v>
      </c>
      <c r="E219" s="229" t="s">
        <v>6294</v>
      </c>
      <c r="F219" s="230" t="s">
        <v>6295</v>
      </c>
      <c r="G219" s="231" t="s">
        <v>798</v>
      </c>
      <c r="H219" s="232">
        <v>1</v>
      </c>
      <c r="I219" s="233"/>
      <c r="J219" s="234">
        <f>ROUND(I219*H219,2)</f>
        <v>0</v>
      </c>
      <c r="K219" s="230" t="s">
        <v>1</v>
      </c>
      <c r="L219" s="45"/>
      <c r="M219" s="235" t="s">
        <v>1</v>
      </c>
      <c r="N219" s="236" t="s">
        <v>42</v>
      </c>
      <c r="O219" s="92"/>
      <c r="P219" s="237">
        <f>O219*H219</f>
        <v>0</v>
      </c>
      <c r="Q219" s="237">
        <v>0</v>
      </c>
      <c r="R219" s="237">
        <f>Q219*H219</f>
        <v>0</v>
      </c>
      <c r="S219" s="237">
        <v>0</v>
      </c>
      <c r="T219" s="23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9" t="s">
        <v>189</v>
      </c>
      <c r="AT219" s="239" t="s">
        <v>171</v>
      </c>
      <c r="AU219" s="239" t="s">
        <v>86</v>
      </c>
      <c r="AY219" s="18" t="s">
        <v>168</v>
      </c>
      <c r="BE219" s="240">
        <f>IF(N219="základní",J219,0)</f>
        <v>0</v>
      </c>
      <c r="BF219" s="240">
        <f>IF(N219="snížená",J219,0)</f>
        <v>0</v>
      </c>
      <c r="BG219" s="240">
        <f>IF(N219="zákl. přenesená",J219,0)</f>
        <v>0</v>
      </c>
      <c r="BH219" s="240">
        <f>IF(N219="sníž. přenesená",J219,0)</f>
        <v>0</v>
      </c>
      <c r="BI219" s="240">
        <f>IF(N219="nulová",J219,0)</f>
        <v>0</v>
      </c>
      <c r="BJ219" s="18" t="s">
        <v>84</v>
      </c>
      <c r="BK219" s="240">
        <f>ROUND(I219*H219,2)</f>
        <v>0</v>
      </c>
      <c r="BL219" s="18" t="s">
        <v>189</v>
      </c>
      <c r="BM219" s="239" t="s">
        <v>1985</v>
      </c>
    </row>
    <row r="220" spans="1:65" s="2" customFormat="1" ht="16.5" customHeight="1">
      <c r="A220" s="39"/>
      <c r="B220" s="40"/>
      <c r="C220" s="228" t="s">
        <v>1268</v>
      </c>
      <c r="D220" s="228" t="s">
        <v>171</v>
      </c>
      <c r="E220" s="229" t="s">
        <v>6296</v>
      </c>
      <c r="F220" s="230" t="s">
        <v>6297</v>
      </c>
      <c r="G220" s="231" t="s">
        <v>416</v>
      </c>
      <c r="H220" s="232">
        <v>15</v>
      </c>
      <c r="I220" s="233"/>
      <c r="J220" s="234">
        <f>ROUND(I220*H220,2)</f>
        <v>0</v>
      </c>
      <c r="K220" s="230" t="s">
        <v>1</v>
      </c>
      <c r="L220" s="45"/>
      <c r="M220" s="235" t="s">
        <v>1</v>
      </c>
      <c r="N220" s="236" t="s">
        <v>42</v>
      </c>
      <c r="O220" s="92"/>
      <c r="P220" s="237">
        <f>O220*H220</f>
        <v>0</v>
      </c>
      <c r="Q220" s="237">
        <v>0</v>
      </c>
      <c r="R220" s="237">
        <f>Q220*H220</f>
        <v>0</v>
      </c>
      <c r="S220" s="237">
        <v>0</v>
      </c>
      <c r="T220" s="238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9" t="s">
        <v>189</v>
      </c>
      <c r="AT220" s="239" t="s">
        <v>171</v>
      </c>
      <c r="AU220" s="239" t="s">
        <v>86</v>
      </c>
      <c r="AY220" s="18" t="s">
        <v>168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8" t="s">
        <v>84</v>
      </c>
      <c r="BK220" s="240">
        <f>ROUND(I220*H220,2)</f>
        <v>0</v>
      </c>
      <c r="BL220" s="18" t="s">
        <v>189</v>
      </c>
      <c r="BM220" s="239" t="s">
        <v>1992</v>
      </c>
    </row>
    <row r="221" spans="1:65" s="2" customFormat="1" ht="24.15" customHeight="1">
      <c r="A221" s="39"/>
      <c r="B221" s="40"/>
      <c r="C221" s="228" t="s">
        <v>1558</v>
      </c>
      <c r="D221" s="228" t="s">
        <v>171</v>
      </c>
      <c r="E221" s="229" t="s">
        <v>5951</v>
      </c>
      <c r="F221" s="230" t="s">
        <v>6298</v>
      </c>
      <c r="G221" s="231" t="s">
        <v>798</v>
      </c>
      <c r="H221" s="232">
        <v>4</v>
      </c>
      <c r="I221" s="233"/>
      <c r="J221" s="234">
        <f>ROUND(I221*H221,2)</f>
        <v>0</v>
      </c>
      <c r="K221" s="230" t="s">
        <v>4546</v>
      </c>
      <c r="L221" s="45"/>
      <c r="M221" s="235" t="s">
        <v>1</v>
      </c>
      <c r="N221" s="236" t="s">
        <v>42</v>
      </c>
      <c r="O221" s="92"/>
      <c r="P221" s="237">
        <f>O221*H221</f>
        <v>0</v>
      </c>
      <c r="Q221" s="237">
        <v>0</v>
      </c>
      <c r="R221" s="237">
        <f>Q221*H221</f>
        <v>0</v>
      </c>
      <c r="S221" s="237">
        <v>0</v>
      </c>
      <c r="T221" s="238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9" t="s">
        <v>189</v>
      </c>
      <c r="AT221" s="239" t="s">
        <v>171</v>
      </c>
      <c r="AU221" s="239" t="s">
        <v>86</v>
      </c>
      <c r="AY221" s="18" t="s">
        <v>168</v>
      </c>
      <c r="BE221" s="240">
        <f>IF(N221="základní",J221,0)</f>
        <v>0</v>
      </c>
      <c r="BF221" s="240">
        <f>IF(N221="snížená",J221,0)</f>
        <v>0</v>
      </c>
      <c r="BG221" s="240">
        <f>IF(N221="zákl. přenesená",J221,0)</f>
        <v>0</v>
      </c>
      <c r="BH221" s="240">
        <f>IF(N221="sníž. přenesená",J221,0)</f>
        <v>0</v>
      </c>
      <c r="BI221" s="240">
        <f>IF(N221="nulová",J221,0)</f>
        <v>0</v>
      </c>
      <c r="BJ221" s="18" t="s">
        <v>84</v>
      </c>
      <c r="BK221" s="240">
        <f>ROUND(I221*H221,2)</f>
        <v>0</v>
      </c>
      <c r="BL221" s="18" t="s">
        <v>189</v>
      </c>
      <c r="BM221" s="239" t="s">
        <v>2022</v>
      </c>
    </row>
    <row r="222" spans="1:65" s="2" customFormat="1" ht="24.15" customHeight="1">
      <c r="A222" s="39"/>
      <c r="B222" s="40"/>
      <c r="C222" s="228" t="s">
        <v>1567</v>
      </c>
      <c r="D222" s="228" t="s">
        <v>171</v>
      </c>
      <c r="E222" s="229" t="s">
        <v>6299</v>
      </c>
      <c r="F222" s="230" t="s">
        <v>6300</v>
      </c>
      <c r="G222" s="231" t="s">
        <v>798</v>
      </c>
      <c r="H222" s="232">
        <v>5</v>
      </c>
      <c r="I222" s="233"/>
      <c r="J222" s="234">
        <f>ROUND(I222*H222,2)</f>
        <v>0</v>
      </c>
      <c r="K222" s="230" t="s">
        <v>4546</v>
      </c>
      <c r="L222" s="45"/>
      <c r="M222" s="235" t="s">
        <v>1</v>
      </c>
      <c r="N222" s="236" t="s">
        <v>42</v>
      </c>
      <c r="O222" s="92"/>
      <c r="P222" s="237">
        <f>O222*H222</f>
        <v>0</v>
      </c>
      <c r="Q222" s="237">
        <v>0</v>
      </c>
      <c r="R222" s="237">
        <f>Q222*H222</f>
        <v>0</v>
      </c>
      <c r="S222" s="237">
        <v>0</v>
      </c>
      <c r="T222" s="238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9" t="s">
        <v>189</v>
      </c>
      <c r="AT222" s="239" t="s">
        <v>171</v>
      </c>
      <c r="AU222" s="239" t="s">
        <v>86</v>
      </c>
      <c r="AY222" s="18" t="s">
        <v>168</v>
      </c>
      <c r="BE222" s="240">
        <f>IF(N222="základní",J222,0)</f>
        <v>0</v>
      </c>
      <c r="BF222" s="240">
        <f>IF(N222="snížená",J222,0)</f>
        <v>0</v>
      </c>
      <c r="BG222" s="240">
        <f>IF(N222="zákl. přenesená",J222,0)</f>
        <v>0</v>
      </c>
      <c r="BH222" s="240">
        <f>IF(N222="sníž. přenesená",J222,0)</f>
        <v>0</v>
      </c>
      <c r="BI222" s="240">
        <f>IF(N222="nulová",J222,0)</f>
        <v>0</v>
      </c>
      <c r="BJ222" s="18" t="s">
        <v>84</v>
      </c>
      <c r="BK222" s="240">
        <f>ROUND(I222*H222,2)</f>
        <v>0</v>
      </c>
      <c r="BL222" s="18" t="s">
        <v>189</v>
      </c>
      <c r="BM222" s="239" t="s">
        <v>2036</v>
      </c>
    </row>
    <row r="223" spans="1:65" s="2" customFormat="1" ht="24.15" customHeight="1">
      <c r="A223" s="39"/>
      <c r="B223" s="40"/>
      <c r="C223" s="228" t="s">
        <v>1572</v>
      </c>
      <c r="D223" s="228" t="s">
        <v>171</v>
      </c>
      <c r="E223" s="229" t="s">
        <v>5960</v>
      </c>
      <c r="F223" s="230" t="s">
        <v>6301</v>
      </c>
      <c r="G223" s="231" t="s">
        <v>798</v>
      </c>
      <c r="H223" s="232">
        <v>4</v>
      </c>
      <c r="I223" s="233"/>
      <c r="J223" s="234">
        <f>ROUND(I223*H223,2)</f>
        <v>0</v>
      </c>
      <c r="K223" s="230" t="s">
        <v>4546</v>
      </c>
      <c r="L223" s="45"/>
      <c r="M223" s="235" t="s">
        <v>1</v>
      </c>
      <c r="N223" s="236" t="s">
        <v>42</v>
      </c>
      <c r="O223" s="92"/>
      <c r="P223" s="237">
        <f>O223*H223</f>
        <v>0</v>
      </c>
      <c r="Q223" s="237">
        <v>0</v>
      </c>
      <c r="R223" s="237">
        <f>Q223*H223</f>
        <v>0</v>
      </c>
      <c r="S223" s="237">
        <v>0</v>
      </c>
      <c r="T223" s="23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9" t="s">
        <v>189</v>
      </c>
      <c r="AT223" s="239" t="s">
        <v>171</v>
      </c>
      <c r="AU223" s="239" t="s">
        <v>86</v>
      </c>
      <c r="AY223" s="18" t="s">
        <v>168</v>
      </c>
      <c r="BE223" s="240">
        <f>IF(N223="základní",J223,0)</f>
        <v>0</v>
      </c>
      <c r="BF223" s="240">
        <f>IF(N223="snížená",J223,0)</f>
        <v>0</v>
      </c>
      <c r="BG223" s="240">
        <f>IF(N223="zákl. přenesená",J223,0)</f>
        <v>0</v>
      </c>
      <c r="BH223" s="240">
        <f>IF(N223="sníž. přenesená",J223,0)</f>
        <v>0</v>
      </c>
      <c r="BI223" s="240">
        <f>IF(N223="nulová",J223,0)</f>
        <v>0</v>
      </c>
      <c r="BJ223" s="18" t="s">
        <v>84</v>
      </c>
      <c r="BK223" s="240">
        <f>ROUND(I223*H223,2)</f>
        <v>0</v>
      </c>
      <c r="BL223" s="18" t="s">
        <v>189</v>
      </c>
      <c r="BM223" s="239" t="s">
        <v>2049</v>
      </c>
    </row>
    <row r="224" spans="1:65" s="2" customFormat="1" ht="16.5" customHeight="1">
      <c r="A224" s="39"/>
      <c r="B224" s="40"/>
      <c r="C224" s="228" t="s">
        <v>1577</v>
      </c>
      <c r="D224" s="228" t="s">
        <v>171</v>
      </c>
      <c r="E224" s="229" t="s">
        <v>6302</v>
      </c>
      <c r="F224" s="230" t="s">
        <v>6303</v>
      </c>
      <c r="G224" s="231" t="s">
        <v>311</v>
      </c>
      <c r="H224" s="232">
        <v>0.036</v>
      </c>
      <c r="I224" s="233"/>
      <c r="J224" s="234">
        <f>ROUND(I224*H224,2)</f>
        <v>0</v>
      </c>
      <c r="K224" s="230" t="s">
        <v>4546</v>
      </c>
      <c r="L224" s="45"/>
      <c r="M224" s="235" t="s">
        <v>1</v>
      </c>
      <c r="N224" s="236" t="s">
        <v>42</v>
      </c>
      <c r="O224" s="92"/>
      <c r="P224" s="237">
        <f>O224*H224</f>
        <v>0</v>
      </c>
      <c r="Q224" s="237">
        <v>0</v>
      </c>
      <c r="R224" s="237">
        <f>Q224*H224</f>
        <v>0</v>
      </c>
      <c r="S224" s="237">
        <v>0</v>
      </c>
      <c r="T224" s="238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9" t="s">
        <v>189</v>
      </c>
      <c r="AT224" s="239" t="s">
        <v>171</v>
      </c>
      <c r="AU224" s="239" t="s">
        <v>86</v>
      </c>
      <c r="AY224" s="18" t="s">
        <v>168</v>
      </c>
      <c r="BE224" s="240">
        <f>IF(N224="základní",J224,0)</f>
        <v>0</v>
      </c>
      <c r="BF224" s="240">
        <f>IF(N224="snížená",J224,0)</f>
        <v>0</v>
      </c>
      <c r="BG224" s="240">
        <f>IF(N224="zákl. přenesená",J224,0)</f>
        <v>0</v>
      </c>
      <c r="BH224" s="240">
        <f>IF(N224="sníž. přenesená",J224,0)</f>
        <v>0</v>
      </c>
      <c r="BI224" s="240">
        <f>IF(N224="nulová",J224,0)</f>
        <v>0</v>
      </c>
      <c r="BJ224" s="18" t="s">
        <v>84</v>
      </c>
      <c r="BK224" s="240">
        <f>ROUND(I224*H224,2)</f>
        <v>0</v>
      </c>
      <c r="BL224" s="18" t="s">
        <v>189</v>
      </c>
      <c r="BM224" s="239" t="s">
        <v>2059</v>
      </c>
    </row>
    <row r="225" spans="1:65" s="2" customFormat="1" ht="24.15" customHeight="1">
      <c r="A225" s="39"/>
      <c r="B225" s="40"/>
      <c r="C225" s="228" t="s">
        <v>1583</v>
      </c>
      <c r="D225" s="228" t="s">
        <v>171</v>
      </c>
      <c r="E225" s="229" t="s">
        <v>6304</v>
      </c>
      <c r="F225" s="230" t="s">
        <v>6305</v>
      </c>
      <c r="G225" s="231" t="s">
        <v>798</v>
      </c>
      <c r="H225" s="232">
        <v>1</v>
      </c>
      <c r="I225" s="233"/>
      <c r="J225" s="234">
        <f>ROUND(I225*H225,2)</f>
        <v>0</v>
      </c>
      <c r="K225" s="230" t="s">
        <v>4546</v>
      </c>
      <c r="L225" s="45"/>
      <c r="M225" s="235" t="s">
        <v>1</v>
      </c>
      <c r="N225" s="236" t="s">
        <v>42</v>
      </c>
      <c r="O225" s="92"/>
      <c r="P225" s="237">
        <f>O225*H225</f>
        <v>0</v>
      </c>
      <c r="Q225" s="237">
        <v>0</v>
      </c>
      <c r="R225" s="237">
        <f>Q225*H225</f>
        <v>0</v>
      </c>
      <c r="S225" s="237">
        <v>0</v>
      </c>
      <c r="T225" s="238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9" t="s">
        <v>189</v>
      </c>
      <c r="AT225" s="239" t="s">
        <v>171</v>
      </c>
      <c r="AU225" s="239" t="s">
        <v>86</v>
      </c>
      <c r="AY225" s="18" t="s">
        <v>168</v>
      </c>
      <c r="BE225" s="240">
        <f>IF(N225="základní",J225,0)</f>
        <v>0</v>
      </c>
      <c r="BF225" s="240">
        <f>IF(N225="snížená",J225,0)</f>
        <v>0</v>
      </c>
      <c r="BG225" s="240">
        <f>IF(N225="zákl. přenesená",J225,0)</f>
        <v>0</v>
      </c>
      <c r="BH225" s="240">
        <f>IF(N225="sníž. přenesená",J225,0)</f>
        <v>0</v>
      </c>
      <c r="BI225" s="240">
        <f>IF(N225="nulová",J225,0)</f>
        <v>0</v>
      </c>
      <c r="BJ225" s="18" t="s">
        <v>84</v>
      </c>
      <c r="BK225" s="240">
        <f>ROUND(I225*H225,2)</f>
        <v>0</v>
      </c>
      <c r="BL225" s="18" t="s">
        <v>189</v>
      </c>
      <c r="BM225" s="239" t="s">
        <v>2071</v>
      </c>
    </row>
    <row r="226" spans="1:65" s="2" customFormat="1" ht="24.15" customHeight="1">
      <c r="A226" s="39"/>
      <c r="B226" s="40"/>
      <c r="C226" s="228" t="s">
        <v>1588</v>
      </c>
      <c r="D226" s="228" t="s">
        <v>171</v>
      </c>
      <c r="E226" s="229" t="s">
        <v>6306</v>
      </c>
      <c r="F226" s="230" t="s">
        <v>6307</v>
      </c>
      <c r="G226" s="231" t="s">
        <v>798</v>
      </c>
      <c r="H226" s="232">
        <v>5</v>
      </c>
      <c r="I226" s="233"/>
      <c r="J226" s="234">
        <f>ROUND(I226*H226,2)</f>
        <v>0</v>
      </c>
      <c r="K226" s="230" t="s">
        <v>4546</v>
      </c>
      <c r="L226" s="45"/>
      <c r="M226" s="235" t="s">
        <v>1</v>
      </c>
      <c r="N226" s="236" t="s">
        <v>42</v>
      </c>
      <c r="O226" s="92"/>
      <c r="P226" s="237">
        <f>O226*H226</f>
        <v>0</v>
      </c>
      <c r="Q226" s="237">
        <v>0</v>
      </c>
      <c r="R226" s="237">
        <f>Q226*H226</f>
        <v>0</v>
      </c>
      <c r="S226" s="237">
        <v>0</v>
      </c>
      <c r="T226" s="238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9" t="s">
        <v>189</v>
      </c>
      <c r="AT226" s="239" t="s">
        <v>171</v>
      </c>
      <c r="AU226" s="239" t="s">
        <v>86</v>
      </c>
      <c r="AY226" s="18" t="s">
        <v>168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8" t="s">
        <v>84</v>
      </c>
      <c r="BK226" s="240">
        <f>ROUND(I226*H226,2)</f>
        <v>0</v>
      </c>
      <c r="BL226" s="18" t="s">
        <v>189</v>
      </c>
      <c r="BM226" s="239" t="s">
        <v>2081</v>
      </c>
    </row>
    <row r="227" spans="1:65" s="2" customFormat="1" ht="24.15" customHeight="1">
      <c r="A227" s="39"/>
      <c r="B227" s="40"/>
      <c r="C227" s="228" t="s">
        <v>1594</v>
      </c>
      <c r="D227" s="228" t="s">
        <v>171</v>
      </c>
      <c r="E227" s="229" t="s">
        <v>6308</v>
      </c>
      <c r="F227" s="230" t="s">
        <v>6309</v>
      </c>
      <c r="G227" s="231" t="s">
        <v>798</v>
      </c>
      <c r="H227" s="232">
        <v>1</v>
      </c>
      <c r="I227" s="233"/>
      <c r="J227" s="234">
        <f>ROUND(I227*H227,2)</f>
        <v>0</v>
      </c>
      <c r="K227" s="230" t="s">
        <v>1</v>
      </c>
      <c r="L227" s="45"/>
      <c r="M227" s="235" t="s">
        <v>1</v>
      </c>
      <c r="N227" s="236" t="s">
        <v>42</v>
      </c>
      <c r="O227" s="92"/>
      <c r="P227" s="237">
        <f>O227*H227</f>
        <v>0</v>
      </c>
      <c r="Q227" s="237">
        <v>0</v>
      </c>
      <c r="R227" s="237">
        <f>Q227*H227</f>
        <v>0</v>
      </c>
      <c r="S227" s="237">
        <v>0</v>
      </c>
      <c r="T227" s="238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9" t="s">
        <v>189</v>
      </c>
      <c r="AT227" s="239" t="s">
        <v>171</v>
      </c>
      <c r="AU227" s="239" t="s">
        <v>86</v>
      </c>
      <c r="AY227" s="18" t="s">
        <v>168</v>
      </c>
      <c r="BE227" s="240">
        <f>IF(N227="základní",J227,0)</f>
        <v>0</v>
      </c>
      <c r="BF227" s="240">
        <f>IF(N227="snížená",J227,0)</f>
        <v>0</v>
      </c>
      <c r="BG227" s="240">
        <f>IF(N227="zákl. přenesená",J227,0)</f>
        <v>0</v>
      </c>
      <c r="BH227" s="240">
        <f>IF(N227="sníž. přenesená",J227,0)</f>
        <v>0</v>
      </c>
      <c r="BI227" s="240">
        <f>IF(N227="nulová",J227,0)</f>
        <v>0</v>
      </c>
      <c r="BJ227" s="18" t="s">
        <v>84</v>
      </c>
      <c r="BK227" s="240">
        <f>ROUND(I227*H227,2)</f>
        <v>0</v>
      </c>
      <c r="BL227" s="18" t="s">
        <v>189</v>
      </c>
      <c r="BM227" s="239" t="s">
        <v>2092</v>
      </c>
    </row>
    <row r="228" spans="1:65" s="2" customFormat="1" ht="24.15" customHeight="1">
      <c r="A228" s="39"/>
      <c r="B228" s="40"/>
      <c r="C228" s="228" t="s">
        <v>1600</v>
      </c>
      <c r="D228" s="228" t="s">
        <v>171</v>
      </c>
      <c r="E228" s="229" t="s">
        <v>6310</v>
      </c>
      <c r="F228" s="230" t="s">
        <v>6311</v>
      </c>
      <c r="G228" s="231" t="s">
        <v>798</v>
      </c>
      <c r="H228" s="232">
        <v>1</v>
      </c>
      <c r="I228" s="233"/>
      <c r="J228" s="234">
        <f>ROUND(I228*H228,2)</f>
        <v>0</v>
      </c>
      <c r="K228" s="230" t="s">
        <v>1</v>
      </c>
      <c r="L228" s="45"/>
      <c r="M228" s="235" t="s">
        <v>1</v>
      </c>
      <c r="N228" s="236" t="s">
        <v>42</v>
      </c>
      <c r="O228" s="92"/>
      <c r="P228" s="237">
        <f>O228*H228</f>
        <v>0</v>
      </c>
      <c r="Q228" s="237">
        <v>0</v>
      </c>
      <c r="R228" s="237">
        <f>Q228*H228</f>
        <v>0</v>
      </c>
      <c r="S228" s="237">
        <v>0</v>
      </c>
      <c r="T228" s="23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9" t="s">
        <v>189</v>
      </c>
      <c r="AT228" s="239" t="s">
        <v>171</v>
      </c>
      <c r="AU228" s="239" t="s">
        <v>86</v>
      </c>
      <c r="AY228" s="18" t="s">
        <v>168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8" t="s">
        <v>84</v>
      </c>
      <c r="BK228" s="240">
        <f>ROUND(I228*H228,2)</f>
        <v>0</v>
      </c>
      <c r="BL228" s="18" t="s">
        <v>189</v>
      </c>
      <c r="BM228" s="239" t="s">
        <v>2101</v>
      </c>
    </row>
    <row r="229" spans="1:65" s="2" customFormat="1" ht="24.15" customHeight="1">
      <c r="A229" s="39"/>
      <c r="B229" s="40"/>
      <c r="C229" s="228" t="s">
        <v>1606</v>
      </c>
      <c r="D229" s="228" t="s">
        <v>171</v>
      </c>
      <c r="E229" s="229" t="s">
        <v>6312</v>
      </c>
      <c r="F229" s="230" t="s">
        <v>6313</v>
      </c>
      <c r="G229" s="231" t="s">
        <v>416</v>
      </c>
      <c r="H229" s="232">
        <v>0.24</v>
      </c>
      <c r="I229" s="233"/>
      <c r="J229" s="234">
        <f>ROUND(I229*H229,2)</f>
        <v>0</v>
      </c>
      <c r="K229" s="230" t="s">
        <v>4546</v>
      </c>
      <c r="L229" s="45"/>
      <c r="M229" s="235" t="s">
        <v>1</v>
      </c>
      <c r="N229" s="236" t="s">
        <v>42</v>
      </c>
      <c r="O229" s="92"/>
      <c r="P229" s="237">
        <f>O229*H229</f>
        <v>0</v>
      </c>
      <c r="Q229" s="237">
        <v>0</v>
      </c>
      <c r="R229" s="237">
        <f>Q229*H229</f>
        <v>0</v>
      </c>
      <c r="S229" s="237">
        <v>0</v>
      </c>
      <c r="T229" s="238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9" t="s">
        <v>189</v>
      </c>
      <c r="AT229" s="239" t="s">
        <v>171</v>
      </c>
      <c r="AU229" s="239" t="s">
        <v>86</v>
      </c>
      <c r="AY229" s="18" t="s">
        <v>168</v>
      </c>
      <c r="BE229" s="240">
        <f>IF(N229="základní",J229,0)</f>
        <v>0</v>
      </c>
      <c r="BF229" s="240">
        <f>IF(N229="snížená",J229,0)</f>
        <v>0</v>
      </c>
      <c r="BG229" s="240">
        <f>IF(N229="zákl. přenesená",J229,0)</f>
        <v>0</v>
      </c>
      <c r="BH229" s="240">
        <f>IF(N229="sníž. přenesená",J229,0)</f>
        <v>0</v>
      </c>
      <c r="BI229" s="240">
        <f>IF(N229="nulová",J229,0)</f>
        <v>0</v>
      </c>
      <c r="BJ229" s="18" t="s">
        <v>84</v>
      </c>
      <c r="BK229" s="240">
        <f>ROUND(I229*H229,2)</f>
        <v>0</v>
      </c>
      <c r="BL229" s="18" t="s">
        <v>189</v>
      </c>
      <c r="BM229" s="239" t="s">
        <v>2112</v>
      </c>
    </row>
    <row r="230" spans="1:65" s="2" customFormat="1" ht="24.15" customHeight="1">
      <c r="A230" s="39"/>
      <c r="B230" s="40"/>
      <c r="C230" s="228" t="s">
        <v>1611</v>
      </c>
      <c r="D230" s="228" t="s">
        <v>171</v>
      </c>
      <c r="E230" s="229" t="s">
        <v>6314</v>
      </c>
      <c r="F230" s="230" t="s">
        <v>6315</v>
      </c>
      <c r="G230" s="231" t="s">
        <v>416</v>
      </c>
      <c r="H230" s="232">
        <v>0.12</v>
      </c>
      <c r="I230" s="233"/>
      <c r="J230" s="234">
        <f>ROUND(I230*H230,2)</f>
        <v>0</v>
      </c>
      <c r="K230" s="230" t="s">
        <v>4546</v>
      </c>
      <c r="L230" s="45"/>
      <c r="M230" s="235" t="s">
        <v>1</v>
      </c>
      <c r="N230" s="236" t="s">
        <v>42</v>
      </c>
      <c r="O230" s="92"/>
      <c r="P230" s="237">
        <f>O230*H230</f>
        <v>0</v>
      </c>
      <c r="Q230" s="237">
        <v>0</v>
      </c>
      <c r="R230" s="237">
        <f>Q230*H230</f>
        <v>0</v>
      </c>
      <c r="S230" s="237">
        <v>0</v>
      </c>
      <c r="T230" s="23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9" t="s">
        <v>189</v>
      </c>
      <c r="AT230" s="239" t="s">
        <v>171</v>
      </c>
      <c r="AU230" s="239" t="s">
        <v>86</v>
      </c>
      <c r="AY230" s="18" t="s">
        <v>168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8" t="s">
        <v>84</v>
      </c>
      <c r="BK230" s="240">
        <f>ROUND(I230*H230,2)</f>
        <v>0</v>
      </c>
      <c r="BL230" s="18" t="s">
        <v>189</v>
      </c>
      <c r="BM230" s="239" t="s">
        <v>2121</v>
      </c>
    </row>
    <row r="231" spans="1:65" s="2" customFormat="1" ht="24.15" customHeight="1">
      <c r="A231" s="39"/>
      <c r="B231" s="40"/>
      <c r="C231" s="228" t="s">
        <v>1616</v>
      </c>
      <c r="D231" s="228" t="s">
        <v>171</v>
      </c>
      <c r="E231" s="229" t="s">
        <v>6316</v>
      </c>
      <c r="F231" s="230" t="s">
        <v>6317</v>
      </c>
      <c r="G231" s="231" t="s">
        <v>416</v>
      </c>
      <c r="H231" s="232">
        <v>0.12</v>
      </c>
      <c r="I231" s="233"/>
      <c r="J231" s="234">
        <f>ROUND(I231*H231,2)</f>
        <v>0</v>
      </c>
      <c r="K231" s="230" t="s">
        <v>4546</v>
      </c>
      <c r="L231" s="45"/>
      <c r="M231" s="235" t="s">
        <v>1</v>
      </c>
      <c r="N231" s="236" t="s">
        <v>42</v>
      </c>
      <c r="O231" s="92"/>
      <c r="P231" s="237">
        <f>O231*H231</f>
        <v>0</v>
      </c>
      <c r="Q231" s="237">
        <v>0</v>
      </c>
      <c r="R231" s="237">
        <f>Q231*H231</f>
        <v>0</v>
      </c>
      <c r="S231" s="237">
        <v>0</v>
      </c>
      <c r="T231" s="238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9" t="s">
        <v>189</v>
      </c>
      <c r="AT231" s="239" t="s">
        <v>171</v>
      </c>
      <c r="AU231" s="239" t="s">
        <v>86</v>
      </c>
      <c r="AY231" s="18" t="s">
        <v>168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8" t="s">
        <v>84</v>
      </c>
      <c r="BK231" s="240">
        <f>ROUND(I231*H231,2)</f>
        <v>0</v>
      </c>
      <c r="BL231" s="18" t="s">
        <v>189</v>
      </c>
      <c r="BM231" s="239" t="s">
        <v>2133</v>
      </c>
    </row>
    <row r="232" spans="1:65" s="2" customFormat="1" ht="24.15" customHeight="1">
      <c r="A232" s="39"/>
      <c r="B232" s="40"/>
      <c r="C232" s="228" t="s">
        <v>1620</v>
      </c>
      <c r="D232" s="228" t="s">
        <v>171</v>
      </c>
      <c r="E232" s="229" t="s">
        <v>6318</v>
      </c>
      <c r="F232" s="230" t="s">
        <v>6319</v>
      </c>
      <c r="G232" s="231" t="s">
        <v>416</v>
      </c>
      <c r="H232" s="232">
        <v>0.12</v>
      </c>
      <c r="I232" s="233"/>
      <c r="J232" s="234">
        <f>ROUND(I232*H232,2)</f>
        <v>0</v>
      </c>
      <c r="K232" s="230" t="s">
        <v>4546</v>
      </c>
      <c r="L232" s="45"/>
      <c r="M232" s="235" t="s">
        <v>1</v>
      </c>
      <c r="N232" s="236" t="s">
        <v>42</v>
      </c>
      <c r="O232" s="92"/>
      <c r="P232" s="237">
        <f>O232*H232</f>
        <v>0</v>
      </c>
      <c r="Q232" s="237">
        <v>0</v>
      </c>
      <c r="R232" s="237">
        <f>Q232*H232</f>
        <v>0</v>
      </c>
      <c r="S232" s="237">
        <v>0</v>
      </c>
      <c r="T232" s="23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9" t="s">
        <v>189</v>
      </c>
      <c r="AT232" s="239" t="s">
        <v>171</v>
      </c>
      <c r="AU232" s="239" t="s">
        <v>86</v>
      </c>
      <c r="AY232" s="18" t="s">
        <v>168</v>
      </c>
      <c r="BE232" s="240">
        <f>IF(N232="základní",J232,0)</f>
        <v>0</v>
      </c>
      <c r="BF232" s="240">
        <f>IF(N232="snížená",J232,0)</f>
        <v>0</v>
      </c>
      <c r="BG232" s="240">
        <f>IF(N232="zákl. přenesená",J232,0)</f>
        <v>0</v>
      </c>
      <c r="BH232" s="240">
        <f>IF(N232="sníž. přenesená",J232,0)</f>
        <v>0</v>
      </c>
      <c r="BI232" s="240">
        <f>IF(N232="nulová",J232,0)</f>
        <v>0</v>
      </c>
      <c r="BJ232" s="18" t="s">
        <v>84</v>
      </c>
      <c r="BK232" s="240">
        <f>ROUND(I232*H232,2)</f>
        <v>0</v>
      </c>
      <c r="BL232" s="18" t="s">
        <v>189</v>
      </c>
      <c r="BM232" s="239" t="s">
        <v>2148</v>
      </c>
    </row>
    <row r="233" spans="1:63" s="12" customFormat="1" ht="22.8" customHeight="1">
      <c r="A233" s="12"/>
      <c r="B233" s="212"/>
      <c r="C233" s="213"/>
      <c r="D233" s="214" t="s">
        <v>76</v>
      </c>
      <c r="E233" s="226" t="s">
        <v>4525</v>
      </c>
      <c r="F233" s="226" t="s">
        <v>4536</v>
      </c>
      <c r="G233" s="213"/>
      <c r="H233" s="213"/>
      <c r="I233" s="216"/>
      <c r="J233" s="227">
        <f>BK233</f>
        <v>0</v>
      </c>
      <c r="K233" s="213"/>
      <c r="L233" s="218"/>
      <c r="M233" s="219"/>
      <c r="N233" s="220"/>
      <c r="O233" s="220"/>
      <c r="P233" s="221">
        <f>SUM(P234:P243)</f>
        <v>0</v>
      </c>
      <c r="Q233" s="220"/>
      <c r="R233" s="221">
        <f>SUM(R234:R243)</f>
        <v>0</v>
      </c>
      <c r="S233" s="220"/>
      <c r="T233" s="222">
        <f>SUM(T234:T243)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23" t="s">
        <v>84</v>
      </c>
      <c r="AT233" s="224" t="s">
        <v>76</v>
      </c>
      <c r="AU233" s="224" t="s">
        <v>84</v>
      </c>
      <c r="AY233" s="223" t="s">
        <v>168</v>
      </c>
      <c r="BK233" s="225">
        <f>SUM(BK234:BK243)</f>
        <v>0</v>
      </c>
    </row>
    <row r="234" spans="1:65" s="2" customFormat="1" ht="24.15" customHeight="1">
      <c r="A234" s="39"/>
      <c r="B234" s="40"/>
      <c r="C234" s="228" t="s">
        <v>1625</v>
      </c>
      <c r="D234" s="228" t="s">
        <v>171</v>
      </c>
      <c r="E234" s="229" t="s">
        <v>6320</v>
      </c>
      <c r="F234" s="230" t="s">
        <v>6321</v>
      </c>
      <c r="G234" s="231" t="s">
        <v>798</v>
      </c>
      <c r="H234" s="232">
        <v>6</v>
      </c>
      <c r="I234" s="233"/>
      <c r="J234" s="234">
        <f>ROUND(I234*H234,2)</f>
        <v>0</v>
      </c>
      <c r="K234" s="230" t="s">
        <v>4546</v>
      </c>
      <c r="L234" s="45"/>
      <c r="M234" s="235" t="s">
        <v>1</v>
      </c>
      <c r="N234" s="236" t="s">
        <v>42</v>
      </c>
      <c r="O234" s="92"/>
      <c r="P234" s="237">
        <f>O234*H234</f>
        <v>0</v>
      </c>
      <c r="Q234" s="237">
        <v>0</v>
      </c>
      <c r="R234" s="237">
        <f>Q234*H234</f>
        <v>0</v>
      </c>
      <c r="S234" s="237">
        <v>0</v>
      </c>
      <c r="T234" s="238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9" t="s">
        <v>189</v>
      </c>
      <c r="AT234" s="239" t="s">
        <v>171</v>
      </c>
      <c r="AU234" s="239" t="s">
        <v>86</v>
      </c>
      <c r="AY234" s="18" t="s">
        <v>168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8" t="s">
        <v>84</v>
      </c>
      <c r="BK234" s="240">
        <f>ROUND(I234*H234,2)</f>
        <v>0</v>
      </c>
      <c r="BL234" s="18" t="s">
        <v>189</v>
      </c>
      <c r="BM234" s="239" t="s">
        <v>2156</v>
      </c>
    </row>
    <row r="235" spans="1:65" s="2" customFormat="1" ht="16.5" customHeight="1">
      <c r="A235" s="39"/>
      <c r="B235" s="40"/>
      <c r="C235" s="228" t="s">
        <v>1630</v>
      </c>
      <c r="D235" s="228" t="s">
        <v>171</v>
      </c>
      <c r="E235" s="229" t="s">
        <v>6322</v>
      </c>
      <c r="F235" s="230" t="s">
        <v>6323</v>
      </c>
      <c r="G235" s="231" t="s">
        <v>3891</v>
      </c>
      <c r="H235" s="232">
        <v>1</v>
      </c>
      <c r="I235" s="233"/>
      <c r="J235" s="234">
        <f>ROUND(I235*H235,2)</f>
        <v>0</v>
      </c>
      <c r="K235" s="230" t="s">
        <v>1</v>
      </c>
      <c r="L235" s="45"/>
      <c r="M235" s="235" t="s">
        <v>1</v>
      </c>
      <c r="N235" s="236" t="s">
        <v>42</v>
      </c>
      <c r="O235" s="92"/>
      <c r="P235" s="237">
        <f>O235*H235</f>
        <v>0</v>
      </c>
      <c r="Q235" s="237">
        <v>0</v>
      </c>
      <c r="R235" s="237">
        <f>Q235*H235</f>
        <v>0</v>
      </c>
      <c r="S235" s="237">
        <v>0</v>
      </c>
      <c r="T235" s="238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9" t="s">
        <v>189</v>
      </c>
      <c r="AT235" s="239" t="s">
        <v>171</v>
      </c>
      <c r="AU235" s="239" t="s">
        <v>86</v>
      </c>
      <c r="AY235" s="18" t="s">
        <v>168</v>
      </c>
      <c r="BE235" s="240">
        <f>IF(N235="základní",J235,0)</f>
        <v>0</v>
      </c>
      <c r="BF235" s="240">
        <f>IF(N235="snížená",J235,0)</f>
        <v>0</v>
      </c>
      <c r="BG235" s="240">
        <f>IF(N235="zákl. přenesená",J235,0)</f>
        <v>0</v>
      </c>
      <c r="BH235" s="240">
        <f>IF(N235="sníž. přenesená",J235,0)</f>
        <v>0</v>
      </c>
      <c r="BI235" s="240">
        <f>IF(N235="nulová",J235,0)</f>
        <v>0</v>
      </c>
      <c r="BJ235" s="18" t="s">
        <v>84</v>
      </c>
      <c r="BK235" s="240">
        <f>ROUND(I235*H235,2)</f>
        <v>0</v>
      </c>
      <c r="BL235" s="18" t="s">
        <v>189</v>
      </c>
      <c r="BM235" s="239" t="s">
        <v>2166</v>
      </c>
    </row>
    <row r="236" spans="1:65" s="2" customFormat="1" ht="24.15" customHeight="1">
      <c r="A236" s="39"/>
      <c r="B236" s="40"/>
      <c r="C236" s="228" t="s">
        <v>1635</v>
      </c>
      <c r="D236" s="228" t="s">
        <v>171</v>
      </c>
      <c r="E236" s="229" t="s">
        <v>6324</v>
      </c>
      <c r="F236" s="230" t="s">
        <v>6325</v>
      </c>
      <c r="G236" s="231" t="s">
        <v>289</v>
      </c>
      <c r="H236" s="232">
        <v>5</v>
      </c>
      <c r="I236" s="233"/>
      <c r="J236" s="234">
        <f>ROUND(I236*H236,2)</f>
        <v>0</v>
      </c>
      <c r="K236" s="230" t="s">
        <v>4546</v>
      </c>
      <c r="L236" s="45"/>
      <c r="M236" s="235" t="s">
        <v>1</v>
      </c>
      <c r="N236" s="236" t="s">
        <v>42</v>
      </c>
      <c r="O236" s="92"/>
      <c r="P236" s="237">
        <f>O236*H236</f>
        <v>0</v>
      </c>
      <c r="Q236" s="237">
        <v>0</v>
      </c>
      <c r="R236" s="237">
        <f>Q236*H236</f>
        <v>0</v>
      </c>
      <c r="S236" s="237">
        <v>0</v>
      </c>
      <c r="T236" s="238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9" t="s">
        <v>189</v>
      </c>
      <c r="AT236" s="239" t="s">
        <v>171</v>
      </c>
      <c r="AU236" s="239" t="s">
        <v>86</v>
      </c>
      <c r="AY236" s="18" t="s">
        <v>168</v>
      </c>
      <c r="BE236" s="240">
        <f>IF(N236="základní",J236,0)</f>
        <v>0</v>
      </c>
      <c r="BF236" s="240">
        <f>IF(N236="snížená",J236,0)</f>
        <v>0</v>
      </c>
      <c r="BG236" s="240">
        <f>IF(N236="zákl. přenesená",J236,0)</f>
        <v>0</v>
      </c>
      <c r="BH236" s="240">
        <f>IF(N236="sníž. přenesená",J236,0)</f>
        <v>0</v>
      </c>
      <c r="BI236" s="240">
        <f>IF(N236="nulová",J236,0)</f>
        <v>0</v>
      </c>
      <c r="BJ236" s="18" t="s">
        <v>84</v>
      </c>
      <c r="BK236" s="240">
        <f>ROUND(I236*H236,2)</f>
        <v>0</v>
      </c>
      <c r="BL236" s="18" t="s">
        <v>189</v>
      </c>
      <c r="BM236" s="239" t="s">
        <v>2178</v>
      </c>
    </row>
    <row r="237" spans="1:65" s="2" customFormat="1" ht="21.75" customHeight="1">
      <c r="A237" s="39"/>
      <c r="B237" s="40"/>
      <c r="C237" s="228" t="s">
        <v>1641</v>
      </c>
      <c r="D237" s="228" t="s">
        <v>171</v>
      </c>
      <c r="E237" s="229" t="s">
        <v>6326</v>
      </c>
      <c r="F237" s="230" t="s">
        <v>6327</v>
      </c>
      <c r="G237" s="231" t="s">
        <v>3891</v>
      </c>
      <c r="H237" s="232">
        <v>1</v>
      </c>
      <c r="I237" s="233"/>
      <c r="J237" s="234">
        <f>ROUND(I237*H237,2)</f>
        <v>0</v>
      </c>
      <c r="K237" s="230" t="s">
        <v>1</v>
      </c>
      <c r="L237" s="45"/>
      <c r="M237" s="235" t="s">
        <v>1</v>
      </c>
      <c r="N237" s="236" t="s">
        <v>42</v>
      </c>
      <c r="O237" s="92"/>
      <c r="P237" s="237">
        <f>O237*H237</f>
        <v>0</v>
      </c>
      <c r="Q237" s="237">
        <v>0</v>
      </c>
      <c r="R237" s="237">
        <f>Q237*H237</f>
        <v>0</v>
      </c>
      <c r="S237" s="237">
        <v>0</v>
      </c>
      <c r="T237" s="238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9" t="s">
        <v>189</v>
      </c>
      <c r="AT237" s="239" t="s">
        <v>171</v>
      </c>
      <c r="AU237" s="239" t="s">
        <v>86</v>
      </c>
      <c r="AY237" s="18" t="s">
        <v>168</v>
      </c>
      <c r="BE237" s="240">
        <f>IF(N237="základní",J237,0)</f>
        <v>0</v>
      </c>
      <c r="BF237" s="240">
        <f>IF(N237="snížená",J237,0)</f>
        <v>0</v>
      </c>
      <c r="BG237" s="240">
        <f>IF(N237="zákl. přenesená",J237,0)</f>
        <v>0</v>
      </c>
      <c r="BH237" s="240">
        <f>IF(N237="sníž. přenesená",J237,0)</f>
        <v>0</v>
      </c>
      <c r="BI237" s="240">
        <f>IF(N237="nulová",J237,0)</f>
        <v>0</v>
      </c>
      <c r="BJ237" s="18" t="s">
        <v>84</v>
      </c>
      <c r="BK237" s="240">
        <f>ROUND(I237*H237,2)</f>
        <v>0</v>
      </c>
      <c r="BL237" s="18" t="s">
        <v>189</v>
      </c>
      <c r="BM237" s="239" t="s">
        <v>2189</v>
      </c>
    </row>
    <row r="238" spans="1:65" s="2" customFormat="1" ht="16.5" customHeight="1">
      <c r="A238" s="39"/>
      <c r="B238" s="40"/>
      <c r="C238" s="228" t="s">
        <v>1646</v>
      </c>
      <c r="D238" s="228" t="s">
        <v>171</v>
      </c>
      <c r="E238" s="229" t="s">
        <v>6328</v>
      </c>
      <c r="F238" s="230" t="s">
        <v>6329</v>
      </c>
      <c r="G238" s="231" t="s">
        <v>3891</v>
      </c>
      <c r="H238" s="232">
        <v>3</v>
      </c>
      <c r="I238" s="233"/>
      <c r="J238" s="234">
        <f>ROUND(I238*H238,2)</f>
        <v>0</v>
      </c>
      <c r="K238" s="230" t="s">
        <v>1</v>
      </c>
      <c r="L238" s="45"/>
      <c r="M238" s="235" t="s">
        <v>1</v>
      </c>
      <c r="N238" s="236" t="s">
        <v>42</v>
      </c>
      <c r="O238" s="92"/>
      <c r="P238" s="237">
        <f>O238*H238</f>
        <v>0</v>
      </c>
      <c r="Q238" s="237">
        <v>0</v>
      </c>
      <c r="R238" s="237">
        <f>Q238*H238</f>
        <v>0</v>
      </c>
      <c r="S238" s="237">
        <v>0</v>
      </c>
      <c r="T238" s="238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9" t="s">
        <v>189</v>
      </c>
      <c r="AT238" s="239" t="s">
        <v>171</v>
      </c>
      <c r="AU238" s="239" t="s">
        <v>86</v>
      </c>
      <c r="AY238" s="18" t="s">
        <v>168</v>
      </c>
      <c r="BE238" s="240">
        <f>IF(N238="základní",J238,0)</f>
        <v>0</v>
      </c>
      <c r="BF238" s="240">
        <f>IF(N238="snížená",J238,0)</f>
        <v>0</v>
      </c>
      <c r="BG238" s="240">
        <f>IF(N238="zákl. přenesená",J238,0)</f>
        <v>0</v>
      </c>
      <c r="BH238" s="240">
        <f>IF(N238="sníž. přenesená",J238,0)</f>
        <v>0</v>
      </c>
      <c r="BI238" s="240">
        <f>IF(N238="nulová",J238,0)</f>
        <v>0</v>
      </c>
      <c r="BJ238" s="18" t="s">
        <v>84</v>
      </c>
      <c r="BK238" s="240">
        <f>ROUND(I238*H238,2)</f>
        <v>0</v>
      </c>
      <c r="BL238" s="18" t="s">
        <v>189</v>
      </c>
      <c r="BM238" s="239" t="s">
        <v>2199</v>
      </c>
    </row>
    <row r="239" spans="1:65" s="2" customFormat="1" ht="21.75" customHeight="1">
      <c r="A239" s="39"/>
      <c r="B239" s="40"/>
      <c r="C239" s="228" t="s">
        <v>1652</v>
      </c>
      <c r="D239" s="228" t="s">
        <v>171</v>
      </c>
      <c r="E239" s="229" t="s">
        <v>6330</v>
      </c>
      <c r="F239" s="230" t="s">
        <v>6331</v>
      </c>
      <c r="G239" s="231" t="s">
        <v>416</v>
      </c>
      <c r="H239" s="232">
        <v>12</v>
      </c>
      <c r="I239" s="233"/>
      <c r="J239" s="234">
        <f>ROUND(I239*H239,2)</f>
        <v>0</v>
      </c>
      <c r="K239" s="230" t="s">
        <v>4546</v>
      </c>
      <c r="L239" s="45"/>
      <c r="M239" s="235" t="s">
        <v>1</v>
      </c>
      <c r="N239" s="236" t="s">
        <v>42</v>
      </c>
      <c r="O239" s="92"/>
      <c r="P239" s="237">
        <f>O239*H239</f>
        <v>0</v>
      </c>
      <c r="Q239" s="237">
        <v>0</v>
      </c>
      <c r="R239" s="237">
        <f>Q239*H239</f>
        <v>0</v>
      </c>
      <c r="S239" s="237">
        <v>0</v>
      </c>
      <c r="T239" s="238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9" t="s">
        <v>189</v>
      </c>
      <c r="AT239" s="239" t="s">
        <v>171</v>
      </c>
      <c r="AU239" s="239" t="s">
        <v>86</v>
      </c>
      <c r="AY239" s="18" t="s">
        <v>168</v>
      </c>
      <c r="BE239" s="240">
        <f>IF(N239="základní",J239,0)</f>
        <v>0</v>
      </c>
      <c r="BF239" s="240">
        <f>IF(N239="snížená",J239,0)</f>
        <v>0</v>
      </c>
      <c r="BG239" s="240">
        <f>IF(N239="zákl. přenesená",J239,0)</f>
        <v>0</v>
      </c>
      <c r="BH239" s="240">
        <f>IF(N239="sníž. přenesená",J239,0)</f>
        <v>0</v>
      </c>
      <c r="BI239" s="240">
        <f>IF(N239="nulová",J239,0)</f>
        <v>0</v>
      </c>
      <c r="BJ239" s="18" t="s">
        <v>84</v>
      </c>
      <c r="BK239" s="240">
        <f>ROUND(I239*H239,2)</f>
        <v>0</v>
      </c>
      <c r="BL239" s="18" t="s">
        <v>189</v>
      </c>
      <c r="BM239" s="239" t="s">
        <v>2209</v>
      </c>
    </row>
    <row r="240" spans="1:65" s="2" customFormat="1" ht="33" customHeight="1">
      <c r="A240" s="39"/>
      <c r="B240" s="40"/>
      <c r="C240" s="228" t="s">
        <v>1657</v>
      </c>
      <c r="D240" s="228" t="s">
        <v>171</v>
      </c>
      <c r="E240" s="229" t="s">
        <v>6332</v>
      </c>
      <c r="F240" s="230" t="s">
        <v>6333</v>
      </c>
      <c r="G240" s="231" t="s">
        <v>311</v>
      </c>
      <c r="H240" s="232">
        <v>14.19</v>
      </c>
      <c r="I240" s="233"/>
      <c r="J240" s="234">
        <f>ROUND(I240*H240,2)</f>
        <v>0</v>
      </c>
      <c r="K240" s="230" t="s">
        <v>4546</v>
      </c>
      <c r="L240" s="45"/>
      <c r="M240" s="235" t="s">
        <v>1</v>
      </c>
      <c r="N240" s="236" t="s">
        <v>42</v>
      </c>
      <c r="O240" s="92"/>
      <c r="P240" s="237">
        <f>O240*H240</f>
        <v>0</v>
      </c>
      <c r="Q240" s="237">
        <v>0</v>
      </c>
      <c r="R240" s="237">
        <f>Q240*H240</f>
        <v>0</v>
      </c>
      <c r="S240" s="237">
        <v>0</v>
      </c>
      <c r="T240" s="238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9" t="s">
        <v>189</v>
      </c>
      <c r="AT240" s="239" t="s">
        <v>171</v>
      </c>
      <c r="AU240" s="239" t="s">
        <v>86</v>
      </c>
      <c r="AY240" s="18" t="s">
        <v>168</v>
      </c>
      <c r="BE240" s="240">
        <f>IF(N240="základní",J240,0)</f>
        <v>0</v>
      </c>
      <c r="BF240" s="240">
        <f>IF(N240="snížená",J240,0)</f>
        <v>0</v>
      </c>
      <c r="BG240" s="240">
        <f>IF(N240="zákl. přenesená",J240,0)</f>
        <v>0</v>
      </c>
      <c r="BH240" s="240">
        <f>IF(N240="sníž. přenesená",J240,0)</f>
        <v>0</v>
      </c>
      <c r="BI240" s="240">
        <f>IF(N240="nulová",J240,0)</f>
        <v>0</v>
      </c>
      <c r="BJ240" s="18" t="s">
        <v>84</v>
      </c>
      <c r="BK240" s="240">
        <f>ROUND(I240*H240,2)</f>
        <v>0</v>
      </c>
      <c r="BL240" s="18" t="s">
        <v>189</v>
      </c>
      <c r="BM240" s="239" t="s">
        <v>2218</v>
      </c>
    </row>
    <row r="241" spans="1:65" s="2" customFormat="1" ht="21.75" customHeight="1">
      <c r="A241" s="39"/>
      <c r="B241" s="40"/>
      <c r="C241" s="228" t="s">
        <v>1661</v>
      </c>
      <c r="D241" s="228" t="s">
        <v>171</v>
      </c>
      <c r="E241" s="229" t="s">
        <v>6334</v>
      </c>
      <c r="F241" s="230" t="s">
        <v>6335</v>
      </c>
      <c r="G241" s="231" t="s">
        <v>311</v>
      </c>
      <c r="H241" s="232">
        <v>113.52</v>
      </c>
      <c r="I241" s="233"/>
      <c r="J241" s="234">
        <f>ROUND(I241*H241,2)</f>
        <v>0</v>
      </c>
      <c r="K241" s="230" t="s">
        <v>4546</v>
      </c>
      <c r="L241" s="45"/>
      <c r="M241" s="235" t="s">
        <v>1</v>
      </c>
      <c r="N241" s="236" t="s">
        <v>42</v>
      </c>
      <c r="O241" s="92"/>
      <c r="P241" s="237">
        <f>O241*H241</f>
        <v>0</v>
      </c>
      <c r="Q241" s="237">
        <v>0</v>
      </c>
      <c r="R241" s="237">
        <f>Q241*H241</f>
        <v>0</v>
      </c>
      <c r="S241" s="237">
        <v>0</v>
      </c>
      <c r="T241" s="238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9" t="s">
        <v>189</v>
      </c>
      <c r="AT241" s="239" t="s">
        <v>171</v>
      </c>
      <c r="AU241" s="239" t="s">
        <v>86</v>
      </c>
      <c r="AY241" s="18" t="s">
        <v>168</v>
      </c>
      <c r="BE241" s="240">
        <f>IF(N241="základní",J241,0)</f>
        <v>0</v>
      </c>
      <c r="BF241" s="240">
        <f>IF(N241="snížená",J241,0)</f>
        <v>0</v>
      </c>
      <c r="BG241" s="240">
        <f>IF(N241="zákl. přenesená",J241,0)</f>
        <v>0</v>
      </c>
      <c r="BH241" s="240">
        <f>IF(N241="sníž. přenesená",J241,0)</f>
        <v>0</v>
      </c>
      <c r="BI241" s="240">
        <f>IF(N241="nulová",J241,0)</f>
        <v>0</v>
      </c>
      <c r="BJ241" s="18" t="s">
        <v>84</v>
      </c>
      <c r="BK241" s="240">
        <f>ROUND(I241*H241,2)</f>
        <v>0</v>
      </c>
      <c r="BL241" s="18" t="s">
        <v>189</v>
      </c>
      <c r="BM241" s="239" t="s">
        <v>2228</v>
      </c>
    </row>
    <row r="242" spans="1:65" s="2" customFormat="1" ht="16.5" customHeight="1">
      <c r="A242" s="39"/>
      <c r="B242" s="40"/>
      <c r="C242" s="228" t="s">
        <v>1666</v>
      </c>
      <c r="D242" s="228" t="s">
        <v>171</v>
      </c>
      <c r="E242" s="229" t="s">
        <v>6336</v>
      </c>
      <c r="F242" s="230" t="s">
        <v>6337</v>
      </c>
      <c r="G242" s="231" t="s">
        <v>311</v>
      </c>
      <c r="H242" s="232">
        <v>14.19</v>
      </c>
      <c r="I242" s="233"/>
      <c r="J242" s="234">
        <f>ROUND(I242*H242,2)</f>
        <v>0</v>
      </c>
      <c r="K242" s="230" t="s">
        <v>4546</v>
      </c>
      <c r="L242" s="45"/>
      <c r="M242" s="235" t="s">
        <v>1</v>
      </c>
      <c r="N242" s="236" t="s">
        <v>42</v>
      </c>
      <c r="O242" s="92"/>
      <c r="P242" s="237">
        <f>O242*H242</f>
        <v>0</v>
      </c>
      <c r="Q242" s="237">
        <v>0</v>
      </c>
      <c r="R242" s="237">
        <f>Q242*H242</f>
        <v>0</v>
      </c>
      <c r="S242" s="237">
        <v>0</v>
      </c>
      <c r="T242" s="238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9" t="s">
        <v>189</v>
      </c>
      <c r="AT242" s="239" t="s">
        <v>171</v>
      </c>
      <c r="AU242" s="239" t="s">
        <v>86</v>
      </c>
      <c r="AY242" s="18" t="s">
        <v>168</v>
      </c>
      <c r="BE242" s="240">
        <f>IF(N242="základní",J242,0)</f>
        <v>0</v>
      </c>
      <c r="BF242" s="240">
        <f>IF(N242="snížená",J242,0)</f>
        <v>0</v>
      </c>
      <c r="BG242" s="240">
        <f>IF(N242="zákl. přenesená",J242,0)</f>
        <v>0</v>
      </c>
      <c r="BH242" s="240">
        <f>IF(N242="sníž. přenesená",J242,0)</f>
        <v>0</v>
      </c>
      <c r="BI242" s="240">
        <f>IF(N242="nulová",J242,0)</f>
        <v>0</v>
      </c>
      <c r="BJ242" s="18" t="s">
        <v>84</v>
      </c>
      <c r="BK242" s="240">
        <f>ROUND(I242*H242,2)</f>
        <v>0</v>
      </c>
      <c r="BL242" s="18" t="s">
        <v>189</v>
      </c>
      <c r="BM242" s="239" t="s">
        <v>2237</v>
      </c>
    </row>
    <row r="243" spans="1:65" s="2" customFormat="1" ht="37.8" customHeight="1">
      <c r="A243" s="39"/>
      <c r="B243" s="40"/>
      <c r="C243" s="228" t="s">
        <v>1679</v>
      </c>
      <c r="D243" s="228" t="s">
        <v>171</v>
      </c>
      <c r="E243" s="229" t="s">
        <v>6338</v>
      </c>
      <c r="F243" s="230" t="s">
        <v>6339</v>
      </c>
      <c r="G243" s="231" t="s">
        <v>311</v>
      </c>
      <c r="H243" s="232">
        <v>14.19</v>
      </c>
      <c r="I243" s="233"/>
      <c r="J243" s="234">
        <f>ROUND(I243*H243,2)</f>
        <v>0</v>
      </c>
      <c r="K243" s="230" t="s">
        <v>4546</v>
      </c>
      <c r="L243" s="45"/>
      <c r="M243" s="235" t="s">
        <v>1</v>
      </c>
      <c r="N243" s="236" t="s">
        <v>42</v>
      </c>
      <c r="O243" s="92"/>
      <c r="P243" s="237">
        <f>O243*H243</f>
        <v>0</v>
      </c>
      <c r="Q243" s="237">
        <v>0</v>
      </c>
      <c r="R243" s="237">
        <f>Q243*H243</f>
        <v>0</v>
      </c>
      <c r="S243" s="237">
        <v>0</v>
      </c>
      <c r="T243" s="238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9" t="s">
        <v>189</v>
      </c>
      <c r="AT243" s="239" t="s">
        <v>171</v>
      </c>
      <c r="AU243" s="239" t="s">
        <v>86</v>
      </c>
      <c r="AY243" s="18" t="s">
        <v>168</v>
      </c>
      <c r="BE243" s="240">
        <f>IF(N243="základní",J243,0)</f>
        <v>0</v>
      </c>
      <c r="BF243" s="240">
        <f>IF(N243="snížená",J243,0)</f>
        <v>0</v>
      </c>
      <c r="BG243" s="240">
        <f>IF(N243="zákl. přenesená",J243,0)</f>
        <v>0</v>
      </c>
      <c r="BH243" s="240">
        <f>IF(N243="sníž. přenesená",J243,0)</f>
        <v>0</v>
      </c>
      <c r="BI243" s="240">
        <f>IF(N243="nulová",J243,0)</f>
        <v>0</v>
      </c>
      <c r="BJ243" s="18" t="s">
        <v>84</v>
      </c>
      <c r="BK243" s="240">
        <f>ROUND(I243*H243,2)</f>
        <v>0</v>
      </c>
      <c r="BL243" s="18" t="s">
        <v>189</v>
      </c>
      <c r="BM243" s="239" t="s">
        <v>2246</v>
      </c>
    </row>
    <row r="244" spans="1:63" s="12" customFormat="1" ht="22.8" customHeight="1">
      <c r="A244" s="12"/>
      <c r="B244" s="212"/>
      <c r="C244" s="213"/>
      <c r="D244" s="214" t="s">
        <v>76</v>
      </c>
      <c r="E244" s="226" t="s">
        <v>3759</v>
      </c>
      <c r="F244" s="226" t="s">
        <v>4562</v>
      </c>
      <c r="G244" s="213"/>
      <c r="H244" s="213"/>
      <c r="I244" s="216"/>
      <c r="J244" s="227">
        <f>BK244</f>
        <v>0</v>
      </c>
      <c r="K244" s="213"/>
      <c r="L244" s="218"/>
      <c r="M244" s="219"/>
      <c r="N244" s="220"/>
      <c r="O244" s="220"/>
      <c r="P244" s="221">
        <f>P245</f>
        <v>0</v>
      </c>
      <c r="Q244" s="220"/>
      <c r="R244" s="221">
        <f>R245</f>
        <v>0</v>
      </c>
      <c r="S244" s="220"/>
      <c r="T244" s="222">
        <f>T245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23" t="s">
        <v>84</v>
      </c>
      <c r="AT244" s="224" t="s">
        <v>76</v>
      </c>
      <c r="AU244" s="224" t="s">
        <v>84</v>
      </c>
      <c r="AY244" s="223" t="s">
        <v>168</v>
      </c>
      <c r="BK244" s="225">
        <f>BK245</f>
        <v>0</v>
      </c>
    </row>
    <row r="245" spans="1:65" s="2" customFormat="1" ht="24.15" customHeight="1">
      <c r="A245" s="39"/>
      <c r="B245" s="40"/>
      <c r="C245" s="228" t="s">
        <v>1685</v>
      </c>
      <c r="D245" s="228" t="s">
        <v>171</v>
      </c>
      <c r="E245" s="229" t="s">
        <v>4563</v>
      </c>
      <c r="F245" s="230" t="s">
        <v>4564</v>
      </c>
      <c r="G245" s="231" t="s">
        <v>311</v>
      </c>
      <c r="H245" s="232">
        <v>87.244</v>
      </c>
      <c r="I245" s="233"/>
      <c r="J245" s="234">
        <f>ROUND(I245*H245,2)</f>
        <v>0</v>
      </c>
      <c r="K245" s="230" t="s">
        <v>4546</v>
      </c>
      <c r="L245" s="45"/>
      <c r="M245" s="235" t="s">
        <v>1</v>
      </c>
      <c r="N245" s="236" t="s">
        <v>42</v>
      </c>
      <c r="O245" s="92"/>
      <c r="P245" s="237">
        <f>O245*H245</f>
        <v>0</v>
      </c>
      <c r="Q245" s="237">
        <v>0</v>
      </c>
      <c r="R245" s="237">
        <f>Q245*H245</f>
        <v>0</v>
      </c>
      <c r="S245" s="237">
        <v>0</v>
      </c>
      <c r="T245" s="238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9" t="s">
        <v>189</v>
      </c>
      <c r="AT245" s="239" t="s">
        <v>171</v>
      </c>
      <c r="AU245" s="239" t="s">
        <v>86</v>
      </c>
      <c r="AY245" s="18" t="s">
        <v>168</v>
      </c>
      <c r="BE245" s="240">
        <f>IF(N245="základní",J245,0)</f>
        <v>0</v>
      </c>
      <c r="BF245" s="240">
        <f>IF(N245="snížená",J245,0)</f>
        <v>0</v>
      </c>
      <c r="BG245" s="240">
        <f>IF(N245="zákl. přenesená",J245,0)</f>
        <v>0</v>
      </c>
      <c r="BH245" s="240">
        <f>IF(N245="sníž. přenesená",J245,0)</f>
        <v>0</v>
      </c>
      <c r="BI245" s="240">
        <f>IF(N245="nulová",J245,0)</f>
        <v>0</v>
      </c>
      <c r="BJ245" s="18" t="s">
        <v>84</v>
      </c>
      <c r="BK245" s="240">
        <f>ROUND(I245*H245,2)</f>
        <v>0</v>
      </c>
      <c r="BL245" s="18" t="s">
        <v>189</v>
      </c>
      <c r="BM245" s="239" t="s">
        <v>2255</v>
      </c>
    </row>
    <row r="246" spans="1:63" s="12" customFormat="1" ht="25.9" customHeight="1">
      <c r="A246" s="12"/>
      <c r="B246" s="212"/>
      <c r="C246" s="213"/>
      <c r="D246" s="214" t="s">
        <v>76</v>
      </c>
      <c r="E246" s="215" t="s">
        <v>4535</v>
      </c>
      <c r="F246" s="215" t="s">
        <v>6340</v>
      </c>
      <c r="G246" s="213"/>
      <c r="H246" s="213"/>
      <c r="I246" s="216"/>
      <c r="J246" s="217">
        <f>BK246</f>
        <v>0</v>
      </c>
      <c r="K246" s="213"/>
      <c r="L246" s="218"/>
      <c r="M246" s="219"/>
      <c r="N246" s="220"/>
      <c r="O246" s="220"/>
      <c r="P246" s="221">
        <f>P247+P256+P335</f>
        <v>0</v>
      </c>
      <c r="Q246" s="220"/>
      <c r="R246" s="221">
        <f>R247+R256+R335</f>
        <v>0</v>
      </c>
      <c r="S246" s="220"/>
      <c r="T246" s="222">
        <f>T247+T256+T335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23" t="s">
        <v>84</v>
      </c>
      <c r="AT246" s="224" t="s">
        <v>76</v>
      </c>
      <c r="AU246" s="224" t="s">
        <v>77</v>
      </c>
      <c r="AY246" s="223" t="s">
        <v>168</v>
      </c>
      <c r="BK246" s="225">
        <f>BK247+BK256+BK335</f>
        <v>0</v>
      </c>
    </row>
    <row r="247" spans="1:63" s="12" customFormat="1" ht="22.8" customHeight="1">
      <c r="A247" s="12"/>
      <c r="B247" s="212"/>
      <c r="C247" s="213"/>
      <c r="D247" s="214" t="s">
        <v>76</v>
      </c>
      <c r="E247" s="226" t="s">
        <v>3741</v>
      </c>
      <c r="F247" s="226" t="s">
        <v>4543</v>
      </c>
      <c r="G247" s="213"/>
      <c r="H247" s="213"/>
      <c r="I247" s="216"/>
      <c r="J247" s="227">
        <f>BK247</f>
        <v>0</v>
      </c>
      <c r="K247" s="213"/>
      <c r="L247" s="218"/>
      <c r="M247" s="219"/>
      <c r="N247" s="220"/>
      <c r="O247" s="220"/>
      <c r="P247" s="221">
        <f>SUM(P248:P255)</f>
        <v>0</v>
      </c>
      <c r="Q247" s="220"/>
      <c r="R247" s="221">
        <f>SUM(R248:R255)</f>
        <v>0</v>
      </c>
      <c r="S247" s="220"/>
      <c r="T247" s="222">
        <f>SUM(T248:T255)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3" t="s">
        <v>84</v>
      </c>
      <c r="AT247" s="224" t="s">
        <v>76</v>
      </c>
      <c r="AU247" s="224" t="s">
        <v>84</v>
      </c>
      <c r="AY247" s="223" t="s">
        <v>168</v>
      </c>
      <c r="BK247" s="225">
        <f>SUM(BK248:BK255)</f>
        <v>0</v>
      </c>
    </row>
    <row r="248" spans="1:65" s="2" customFormat="1" ht="33" customHeight="1">
      <c r="A248" s="39"/>
      <c r="B248" s="40"/>
      <c r="C248" s="228" t="s">
        <v>1690</v>
      </c>
      <c r="D248" s="228" t="s">
        <v>171</v>
      </c>
      <c r="E248" s="229" t="s">
        <v>6341</v>
      </c>
      <c r="F248" s="230" t="s">
        <v>6342</v>
      </c>
      <c r="G248" s="231" t="s">
        <v>289</v>
      </c>
      <c r="H248" s="232">
        <v>383</v>
      </c>
      <c r="I248" s="233"/>
      <c r="J248" s="234">
        <f>ROUND(I248*H248,2)</f>
        <v>0</v>
      </c>
      <c r="K248" s="230" t="s">
        <v>4546</v>
      </c>
      <c r="L248" s="45"/>
      <c r="M248" s="235" t="s">
        <v>1</v>
      </c>
      <c r="N248" s="236" t="s">
        <v>42</v>
      </c>
      <c r="O248" s="92"/>
      <c r="P248" s="237">
        <f>O248*H248</f>
        <v>0</v>
      </c>
      <c r="Q248" s="237">
        <v>0</v>
      </c>
      <c r="R248" s="237">
        <f>Q248*H248</f>
        <v>0</v>
      </c>
      <c r="S248" s="237">
        <v>0</v>
      </c>
      <c r="T248" s="238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9" t="s">
        <v>189</v>
      </c>
      <c r="AT248" s="239" t="s">
        <v>171</v>
      </c>
      <c r="AU248" s="239" t="s">
        <v>86</v>
      </c>
      <c r="AY248" s="18" t="s">
        <v>168</v>
      </c>
      <c r="BE248" s="240">
        <f>IF(N248="základní",J248,0)</f>
        <v>0</v>
      </c>
      <c r="BF248" s="240">
        <f>IF(N248="snížená",J248,0)</f>
        <v>0</v>
      </c>
      <c r="BG248" s="240">
        <f>IF(N248="zákl. přenesená",J248,0)</f>
        <v>0</v>
      </c>
      <c r="BH248" s="240">
        <f>IF(N248="sníž. přenesená",J248,0)</f>
        <v>0</v>
      </c>
      <c r="BI248" s="240">
        <f>IF(N248="nulová",J248,0)</f>
        <v>0</v>
      </c>
      <c r="BJ248" s="18" t="s">
        <v>84</v>
      </c>
      <c r="BK248" s="240">
        <f>ROUND(I248*H248,2)</f>
        <v>0</v>
      </c>
      <c r="BL248" s="18" t="s">
        <v>189</v>
      </c>
      <c r="BM248" s="239" t="s">
        <v>2267</v>
      </c>
    </row>
    <row r="249" spans="1:65" s="2" customFormat="1" ht="33" customHeight="1">
      <c r="A249" s="39"/>
      <c r="B249" s="40"/>
      <c r="C249" s="228" t="s">
        <v>1695</v>
      </c>
      <c r="D249" s="228" t="s">
        <v>171</v>
      </c>
      <c r="E249" s="229" t="s">
        <v>6343</v>
      </c>
      <c r="F249" s="230" t="s">
        <v>6344</v>
      </c>
      <c r="G249" s="231" t="s">
        <v>289</v>
      </c>
      <c r="H249" s="232">
        <v>135.7</v>
      </c>
      <c r="I249" s="233"/>
      <c r="J249" s="234">
        <f>ROUND(I249*H249,2)</f>
        <v>0</v>
      </c>
      <c r="K249" s="230" t="s">
        <v>4546</v>
      </c>
      <c r="L249" s="45"/>
      <c r="M249" s="235" t="s">
        <v>1</v>
      </c>
      <c r="N249" s="236" t="s">
        <v>42</v>
      </c>
      <c r="O249" s="92"/>
      <c r="P249" s="237">
        <f>O249*H249</f>
        <v>0</v>
      </c>
      <c r="Q249" s="237">
        <v>0</v>
      </c>
      <c r="R249" s="237">
        <f>Q249*H249</f>
        <v>0</v>
      </c>
      <c r="S249" s="237">
        <v>0</v>
      </c>
      <c r="T249" s="238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9" t="s">
        <v>189</v>
      </c>
      <c r="AT249" s="239" t="s">
        <v>171</v>
      </c>
      <c r="AU249" s="239" t="s">
        <v>86</v>
      </c>
      <c r="AY249" s="18" t="s">
        <v>168</v>
      </c>
      <c r="BE249" s="240">
        <f>IF(N249="základní",J249,0)</f>
        <v>0</v>
      </c>
      <c r="BF249" s="240">
        <f>IF(N249="snížená",J249,0)</f>
        <v>0</v>
      </c>
      <c r="BG249" s="240">
        <f>IF(N249="zákl. přenesená",J249,0)</f>
        <v>0</v>
      </c>
      <c r="BH249" s="240">
        <f>IF(N249="sníž. přenesená",J249,0)</f>
        <v>0</v>
      </c>
      <c r="BI249" s="240">
        <f>IF(N249="nulová",J249,0)</f>
        <v>0</v>
      </c>
      <c r="BJ249" s="18" t="s">
        <v>84</v>
      </c>
      <c r="BK249" s="240">
        <f>ROUND(I249*H249,2)</f>
        <v>0</v>
      </c>
      <c r="BL249" s="18" t="s">
        <v>189</v>
      </c>
      <c r="BM249" s="239" t="s">
        <v>2280</v>
      </c>
    </row>
    <row r="250" spans="1:65" s="2" customFormat="1" ht="37.8" customHeight="1">
      <c r="A250" s="39"/>
      <c r="B250" s="40"/>
      <c r="C250" s="228" t="s">
        <v>1700</v>
      </c>
      <c r="D250" s="228" t="s">
        <v>171</v>
      </c>
      <c r="E250" s="229" t="s">
        <v>305</v>
      </c>
      <c r="F250" s="230" t="s">
        <v>306</v>
      </c>
      <c r="G250" s="231" t="s">
        <v>289</v>
      </c>
      <c r="H250" s="232">
        <v>292.2</v>
      </c>
      <c r="I250" s="233"/>
      <c r="J250" s="234">
        <f>ROUND(I250*H250,2)</f>
        <v>0</v>
      </c>
      <c r="K250" s="230" t="s">
        <v>4546</v>
      </c>
      <c r="L250" s="45"/>
      <c r="M250" s="235" t="s">
        <v>1</v>
      </c>
      <c r="N250" s="236" t="s">
        <v>42</v>
      </c>
      <c r="O250" s="92"/>
      <c r="P250" s="237">
        <f>O250*H250</f>
        <v>0</v>
      </c>
      <c r="Q250" s="237">
        <v>0</v>
      </c>
      <c r="R250" s="237">
        <f>Q250*H250</f>
        <v>0</v>
      </c>
      <c r="S250" s="237">
        <v>0</v>
      </c>
      <c r="T250" s="238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9" t="s">
        <v>189</v>
      </c>
      <c r="AT250" s="239" t="s">
        <v>171</v>
      </c>
      <c r="AU250" s="239" t="s">
        <v>86</v>
      </c>
      <c r="AY250" s="18" t="s">
        <v>168</v>
      </c>
      <c r="BE250" s="240">
        <f>IF(N250="základní",J250,0)</f>
        <v>0</v>
      </c>
      <c r="BF250" s="240">
        <f>IF(N250="snížená",J250,0)</f>
        <v>0</v>
      </c>
      <c r="BG250" s="240">
        <f>IF(N250="zákl. přenesená",J250,0)</f>
        <v>0</v>
      </c>
      <c r="BH250" s="240">
        <f>IF(N250="sníž. přenesená",J250,0)</f>
        <v>0</v>
      </c>
      <c r="BI250" s="240">
        <f>IF(N250="nulová",J250,0)</f>
        <v>0</v>
      </c>
      <c r="BJ250" s="18" t="s">
        <v>84</v>
      </c>
      <c r="BK250" s="240">
        <f>ROUND(I250*H250,2)</f>
        <v>0</v>
      </c>
      <c r="BL250" s="18" t="s">
        <v>189</v>
      </c>
      <c r="BM250" s="239" t="s">
        <v>2290</v>
      </c>
    </row>
    <row r="251" spans="1:65" s="2" customFormat="1" ht="24.15" customHeight="1">
      <c r="A251" s="39"/>
      <c r="B251" s="40"/>
      <c r="C251" s="228" t="s">
        <v>1705</v>
      </c>
      <c r="D251" s="228" t="s">
        <v>171</v>
      </c>
      <c r="E251" s="229" t="s">
        <v>4547</v>
      </c>
      <c r="F251" s="230" t="s">
        <v>4548</v>
      </c>
      <c r="G251" s="231" t="s">
        <v>289</v>
      </c>
      <c r="H251" s="232">
        <v>292.2</v>
      </c>
      <c r="I251" s="233"/>
      <c r="J251" s="234">
        <f>ROUND(I251*H251,2)</f>
        <v>0</v>
      </c>
      <c r="K251" s="230" t="s">
        <v>4546</v>
      </c>
      <c r="L251" s="45"/>
      <c r="M251" s="235" t="s">
        <v>1</v>
      </c>
      <c r="N251" s="236" t="s">
        <v>42</v>
      </c>
      <c r="O251" s="92"/>
      <c r="P251" s="237">
        <f>O251*H251</f>
        <v>0</v>
      </c>
      <c r="Q251" s="237">
        <v>0</v>
      </c>
      <c r="R251" s="237">
        <f>Q251*H251</f>
        <v>0</v>
      </c>
      <c r="S251" s="237">
        <v>0</v>
      </c>
      <c r="T251" s="238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9" t="s">
        <v>189</v>
      </c>
      <c r="AT251" s="239" t="s">
        <v>171</v>
      </c>
      <c r="AU251" s="239" t="s">
        <v>86</v>
      </c>
      <c r="AY251" s="18" t="s">
        <v>168</v>
      </c>
      <c r="BE251" s="240">
        <f>IF(N251="základní",J251,0)</f>
        <v>0</v>
      </c>
      <c r="BF251" s="240">
        <f>IF(N251="snížená",J251,0)</f>
        <v>0</v>
      </c>
      <c r="BG251" s="240">
        <f>IF(N251="zákl. přenesená",J251,0)</f>
        <v>0</v>
      </c>
      <c r="BH251" s="240">
        <f>IF(N251="sníž. přenesená",J251,0)</f>
        <v>0</v>
      </c>
      <c r="BI251" s="240">
        <f>IF(N251="nulová",J251,0)</f>
        <v>0</v>
      </c>
      <c r="BJ251" s="18" t="s">
        <v>84</v>
      </c>
      <c r="BK251" s="240">
        <f>ROUND(I251*H251,2)</f>
        <v>0</v>
      </c>
      <c r="BL251" s="18" t="s">
        <v>189</v>
      </c>
      <c r="BM251" s="239" t="s">
        <v>2301</v>
      </c>
    </row>
    <row r="252" spans="1:65" s="2" customFormat="1" ht="16.5" customHeight="1">
      <c r="A252" s="39"/>
      <c r="B252" s="40"/>
      <c r="C252" s="228" t="s">
        <v>1711</v>
      </c>
      <c r="D252" s="228" t="s">
        <v>171</v>
      </c>
      <c r="E252" s="229" t="s">
        <v>315</v>
      </c>
      <c r="F252" s="230" t="s">
        <v>316</v>
      </c>
      <c r="G252" s="231" t="s">
        <v>289</v>
      </c>
      <c r="H252" s="232">
        <v>292.2</v>
      </c>
      <c r="I252" s="233"/>
      <c r="J252" s="234">
        <f>ROUND(I252*H252,2)</f>
        <v>0</v>
      </c>
      <c r="K252" s="230" t="s">
        <v>4546</v>
      </c>
      <c r="L252" s="45"/>
      <c r="M252" s="235" t="s">
        <v>1</v>
      </c>
      <c r="N252" s="236" t="s">
        <v>42</v>
      </c>
      <c r="O252" s="92"/>
      <c r="P252" s="237">
        <f>O252*H252</f>
        <v>0</v>
      </c>
      <c r="Q252" s="237">
        <v>0</v>
      </c>
      <c r="R252" s="237">
        <f>Q252*H252</f>
        <v>0</v>
      </c>
      <c r="S252" s="237">
        <v>0</v>
      </c>
      <c r="T252" s="238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9" t="s">
        <v>189</v>
      </c>
      <c r="AT252" s="239" t="s">
        <v>171</v>
      </c>
      <c r="AU252" s="239" t="s">
        <v>86</v>
      </c>
      <c r="AY252" s="18" t="s">
        <v>168</v>
      </c>
      <c r="BE252" s="240">
        <f>IF(N252="základní",J252,0)</f>
        <v>0</v>
      </c>
      <c r="BF252" s="240">
        <f>IF(N252="snížená",J252,0)</f>
        <v>0</v>
      </c>
      <c r="BG252" s="240">
        <f>IF(N252="zákl. přenesená",J252,0)</f>
        <v>0</v>
      </c>
      <c r="BH252" s="240">
        <f>IF(N252="sníž. přenesená",J252,0)</f>
        <v>0</v>
      </c>
      <c r="BI252" s="240">
        <f>IF(N252="nulová",J252,0)</f>
        <v>0</v>
      </c>
      <c r="BJ252" s="18" t="s">
        <v>84</v>
      </c>
      <c r="BK252" s="240">
        <f>ROUND(I252*H252,2)</f>
        <v>0</v>
      </c>
      <c r="BL252" s="18" t="s">
        <v>189</v>
      </c>
      <c r="BM252" s="239" t="s">
        <v>2310</v>
      </c>
    </row>
    <row r="253" spans="1:65" s="2" customFormat="1" ht="24.15" customHeight="1">
      <c r="A253" s="39"/>
      <c r="B253" s="40"/>
      <c r="C253" s="228" t="s">
        <v>1716</v>
      </c>
      <c r="D253" s="228" t="s">
        <v>171</v>
      </c>
      <c r="E253" s="229" t="s">
        <v>309</v>
      </c>
      <c r="F253" s="230" t="s">
        <v>310</v>
      </c>
      <c r="G253" s="231" t="s">
        <v>311</v>
      </c>
      <c r="H253" s="232">
        <v>467.52</v>
      </c>
      <c r="I253" s="233"/>
      <c r="J253" s="234">
        <f>ROUND(I253*H253,2)</f>
        <v>0</v>
      </c>
      <c r="K253" s="230" t="s">
        <v>4546</v>
      </c>
      <c r="L253" s="45"/>
      <c r="M253" s="235" t="s">
        <v>1</v>
      </c>
      <c r="N253" s="236" t="s">
        <v>42</v>
      </c>
      <c r="O253" s="92"/>
      <c r="P253" s="237">
        <f>O253*H253</f>
        <v>0</v>
      </c>
      <c r="Q253" s="237">
        <v>0</v>
      </c>
      <c r="R253" s="237">
        <f>Q253*H253</f>
        <v>0</v>
      </c>
      <c r="S253" s="237">
        <v>0</v>
      </c>
      <c r="T253" s="238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9" t="s">
        <v>189</v>
      </c>
      <c r="AT253" s="239" t="s">
        <v>171</v>
      </c>
      <c r="AU253" s="239" t="s">
        <v>86</v>
      </c>
      <c r="AY253" s="18" t="s">
        <v>168</v>
      </c>
      <c r="BE253" s="240">
        <f>IF(N253="základní",J253,0)</f>
        <v>0</v>
      </c>
      <c r="BF253" s="240">
        <f>IF(N253="snížená",J253,0)</f>
        <v>0</v>
      </c>
      <c r="BG253" s="240">
        <f>IF(N253="zákl. přenesená",J253,0)</f>
        <v>0</v>
      </c>
      <c r="BH253" s="240">
        <f>IF(N253="sníž. přenesená",J253,0)</f>
        <v>0</v>
      </c>
      <c r="BI253" s="240">
        <f>IF(N253="nulová",J253,0)</f>
        <v>0</v>
      </c>
      <c r="BJ253" s="18" t="s">
        <v>84</v>
      </c>
      <c r="BK253" s="240">
        <f>ROUND(I253*H253,2)</f>
        <v>0</v>
      </c>
      <c r="BL253" s="18" t="s">
        <v>189</v>
      </c>
      <c r="BM253" s="239" t="s">
        <v>2319</v>
      </c>
    </row>
    <row r="254" spans="1:65" s="2" customFormat="1" ht="24.15" customHeight="1">
      <c r="A254" s="39"/>
      <c r="B254" s="40"/>
      <c r="C254" s="228" t="s">
        <v>1730</v>
      </c>
      <c r="D254" s="228" t="s">
        <v>171</v>
      </c>
      <c r="E254" s="229" t="s">
        <v>1032</v>
      </c>
      <c r="F254" s="230" t="s">
        <v>1033</v>
      </c>
      <c r="G254" s="231" t="s">
        <v>289</v>
      </c>
      <c r="H254" s="232">
        <v>226.5</v>
      </c>
      <c r="I254" s="233"/>
      <c r="J254" s="234">
        <f>ROUND(I254*H254,2)</f>
        <v>0</v>
      </c>
      <c r="K254" s="230" t="s">
        <v>4546</v>
      </c>
      <c r="L254" s="45"/>
      <c r="M254" s="235" t="s">
        <v>1</v>
      </c>
      <c r="N254" s="236" t="s">
        <v>42</v>
      </c>
      <c r="O254" s="92"/>
      <c r="P254" s="237">
        <f>O254*H254</f>
        <v>0</v>
      </c>
      <c r="Q254" s="237">
        <v>0</v>
      </c>
      <c r="R254" s="237">
        <f>Q254*H254</f>
        <v>0</v>
      </c>
      <c r="S254" s="237">
        <v>0</v>
      </c>
      <c r="T254" s="238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9" t="s">
        <v>189</v>
      </c>
      <c r="AT254" s="239" t="s">
        <v>171</v>
      </c>
      <c r="AU254" s="239" t="s">
        <v>86</v>
      </c>
      <c r="AY254" s="18" t="s">
        <v>168</v>
      </c>
      <c r="BE254" s="240">
        <f>IF(N254="základní",J254,0)</f>
        <v>0</v>
      </c>
      <c r="BF254" s="240">
        <f>IF(N254="snížená",J254,0)</f>
        <v>0</v>
      </c>
      <c r="BG254" s="240">
        <f>IF(N254="zákl. přenesená",J254,0)</f>
        <v>0</v>
      </c>
      <c r="BH254" s="240">
        <f>IF(N254="sníž. přenesená",J254,0)</f>
        <v>0</v>
      </c>
      <c r="BI254" s="240">
        <f>IF(N254="nulová",J254,0)</f>
        <v>0</v>
      </c>
      <c r="BJ254" s="18" t="s">
        <v>84</v>
      </c>
      <c r="BK254" s="240">
        <f>ROUND(I254*H254,2)</f>
        <v>0</v>
      </c>
      <c r="BL254" s="18" t="s">
        <v>189</v>
      </c>
      <c r="BM254" s="239" t="s">
        <v>2335</v>
      </c>
    </row>
    <row r="255" spans="1:65" s="2" customFormat="1" ht="24.15" customHeight="1">
      <c r="A255" s="39"/>
      <c r="B255" s="40"/>
      <c r="C255" s="228" t="s">
        <v>1735</v>
      </c>
      <c r="D255" s="228" t="s">
        <v>171</v>
      </c>
      <c r="E255" s="229" t="s">
        <v>4549</v>
      </c>
      <c r="F255" s="230" t="s">
        <v>4550</v>
      </c>
      <c r="G255" s="231" t="s">
        <v>289</v>
      </c>
      <c r="H255" s="232">
        <v>40.7</v>
      </c>
      <c r="I255" s="233"/>
      <c r="J255" s="234">
        <f>ROUND(I255*H255,2)</f>
        <v>0</v>
      </c>
      <c r="K255" s="230" t="s">
        <v>4546</v>
      </c>
      <c r="L255" s="45"/>
      <c r="M255" s="235" t="s">
        <v>1</v>
      </c>
      <c r="N255" s="236" t="s">
        <v>42</v>
      </c>
      <c r="O255" s="92"/>
      <c r="P255" s="237">
        <f>O255*H255</f>
        <v>0</v>
      </c>
      <c r="Q255" s="237">
        <v>0</v>
      </c>
      <c r="R255" s="237">
        <f>Q255*H255</f>
        <v>0</v>
      </c>
      <c r="S255" s="237">
        <v>0</v>
      </c>
      <c r="T255" s="238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9" t="s">
        <v>189</v>
      </c>
      <c r="AT255" s="239" t="s">
        <v>171</v>
      </c>
      <c r="AU255" s="239" t="s">
        <v>86</v>
      </c>
      <c r="AY255" s="18" t="s">
        <v>168</v>
      </c>
      <c r="BE255" s="240">
        <f>IF(N255="základní",J255,0)</f>
        <v>0</v>
      </c>
      <c r="BF255" s="240">
        <f>IF(N255="snížená",J255,0)</f>
        <v>0</v>
      </c>
      <c r="BG255" s="240">
        <f>IF(N255="zákl. přenesená",J255,0)</f>
        <v>0</v>
      </c>
      <c r="BH255" s="240">
        <f>IF(N255="sníž. přenesená",J255,0)</f>
        <v>0</v>
      </c>
      <c r="BI255" s="240">
        <f>IF(N255="nulová",J255,0)</f>
        <v>0</v>
      </c>
      <c r="BJ255" s="18" t="s">
        <v>84</v>
      </c>
      <c r="BK255" s="240">
        <f>ROUND(I255*H255,2)</f>
        <v>0</v>
      </c>
      <c r="BL255" s="18" t="s">
        <v>189</v>
      </c>
      <c r="BM255" s="239" t="s">
        <v>2347</v>
      </c>
    </row>
    <row r="256" spans="1:63" s="12" customFormat="1" ht="22.8" customHeight="1">
      <c r="A256" s="12"/>
      <c r="B256" s="212"/>
      <c r="C256" s="213"/>
      <c r="D256" s="214" t="s">
        <v>76</v>
      </c>
      <c r="E256" s="226" t="s">
        <v>3757</v>
      </c>
      <c r="F256" s="226" t="s">
        <v>4552</v>
      </c>
      <c r="G256" s="213"/>
      <c r="H256" s="213"/>
      <c r="I256" s="216"/>
      <c r="J256" s="227">
        <f>BK256</f>
        <v>0</v>
      </c>
      <c r="K256" s="213"/>
      <c r="L256" s="218"/>
      <c r="M256" s="219"/>
      <c r="N256" s="220"/>
      <c r="O256" s="220"/>
      <c r="P256" s="221">
        <f>SUM(P257:P334)</f>
        <v>0</v>
      </c>
      <c r="Q256" s="220"/>
      <c r="R256" s="221">
        <f>SUM(R257:R334)</f>
        <v>0</v>
      </c>
      <c r="S256" s="220"/>
      <c r="T256" s="222">
        <f>SUM(T257:T334)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23" t="s">
        <v>84</v>
      </c>
      <c r="AT256" s="224" t="s">
        <v>76</v>
      </c>
      <c r="AU256" s="224" t="s">
        <v>84</v>
      </c>
      <c r="AY256" s="223" t="s">
        <v>168</v>
      </c>
      <c r="BK256" s="225">
        <f>SUM(BK257:BK334)</f>
        <v>0</v>
      </c>
    </row>
    <row r="257" spans="1:65" s="2" customFormat="1" ht="44.25" customHeight="1">
      <c r="A257" s="39"/>
      <c r="B257" s="40"/>
      <c r="C257" s="228" t="s">
        <v>1739</v>
      </c>
      <c r="D257" s="228" t="s">
        <v>171</v>
      </c>
      <c r="E257" s="229" t="s">
        <v>6186</v>
      </c>
      <c r="F257" s="230" t="s">
        <v>6187</v>
      </c>
      <c r="G257" s="231" t="s">
        <v>416</v>
      </c>
      <c r="H257" s="232">
        <v>86</v>
      </c>
      <c r="I257" s="233"/>
      <c r="J257" s="234">
        <f>ROUND(I257*H257,2)</f>
        <v>0</v>
      </c>
      <c r="K257" s="230" t="s">
        <v>4546</v>
      </c>
      <c r="L257" s="45"/>
      <c r="M257" s="235" t="s">
        <v>1</v>
      </c>
      <c r="N257" s="236" t="s">
        <v>42</v>
      </c>
      <c r="O257" s="92"/>
      <c r="P257" s="237">
        <f>O257*H257</f>
        <v>0</v>
      </c>
      <c r="Q257" s="237">
        <v>0</v>
      </c>
      <c r="R257" s="237">
        <f>Q257*H257</f>
        <v>0</v>
      </c>
      <c r="S257" s="237">
        <v>0</v>
      </c>
      <c r="T257" s="238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9" t="s">
        <v>189</v>
      </c>
      <c r="AT257" s="239" t="s">
        <v>171</v>
      </c>
      <c r="AU257" s="239" t="s">
        <v>86</v>
      </c>
      <c r="AY257" s="18" t="s">
        <v>168</v>
      </c>
      <c r="BE257" s="240">
        <f>IF(N257="základní",J257,0)</f>
        <v>0</v>
      </c>
      <c r="BF257" s="240">
        <f>IF(N257="snížená",J257,0)</f>
        <v>0</v>
      </c>
      <c r="BG257" s="240">
        <f>IF(N257="zákl. přenesená",J257,0)</f>
        <v>0</v>
      </c>
      <c r="BH257" s="240">
        <f>IF(N257="sníž. přenesená",J257,0)</f>
        <v>0</v>
      </c>
      <c r="BI257" s="240">
        <f>IF(N257="nulová",J257,0)</f>
        <v>0</v>
      </c>
      <c r="BJ257" s="18" t="s">
        <v>84</v>
      </c>
      <c r="BK257" s="240">
        <f>ROUND(I257*H257,2)</f>
        <v>0</v>
      </c>
      <c r="BL257" s="18" t="s">
        <v>189</v>
      </c>
      <c r="BM257" s="239" t="s">
        <v>2363</v>
      </c>
    </row>
    <row r="258" spans="1:65" s="2" customFormat="1" ht="16.5" customHeight="1">
      <c r="A258" s="39"/>
      <c r="B258" s="40"/>
      <c r="C258" s="228" t="s">
        <v>1743</v>
      </c>
      <c r="D258" s="228" t="s">
        <v>171</v>
      </c>
      <c r="E258" s="229" t="s">
        <v>6345</v>
      </c>
      <c r="F258" s="230" t="s">
        <v>6346</v>
      </c>
      <c r="G258" s="231" t="s">
        <v>798</v>
      </c>
      <c r="H258" s="232">
        <v>11</v>
      </c>
      <c r="I258" s="233"/>
      <c r="J258" s="234">
        <f>ROUND(I258*H258,2)</f>
        <v>0</v>
      </c>
      <c r="K258" s="230" t="s">
        <v>4546</v>
      </c>
      <c r="L258" s="45"/>
      <c r="M258" s="235" t="s">
        <v>1</v>
      </c>
      <c r="N258" s="236" t="s">
        <v>42</v>
      </c>
      <c r="O258" s="92"/>
      <c r="P258" s="237">
        <f>O258*H258</f>
        <v>0</v>
      </c>
      <c r="Q258" s="237">
        <v>0</v>
      </c>
      <c r="R258" s="237">
        <f>Q258*H258</f>
        <v>0</v>
      </c>
      <c r="S258" s="237">
        <v>0</v>
      </c>
      <c r="T258" s="238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9" t="s">
        <v>189</v>
      </c>
      <c r="AT258" s="239" t="s">
        <v>171</v>
      </c>
      <c r="AU258" s="239" t="s">
        <v>86</v>
      </c>
      <c r="AY258" s="18" t="s">
        <v>168</v>
      </c>
      <c r="BE258" s="240">
        <f>IF(N258="základní",J258,0)</f>
        <v>0</v>
      </c>
      <c r="BF258" s="240">
        <f>IF(N258="snížená",J258,0)</f>
        <v>0</v>
      </c>
      <c r="BG258" s="240">
        <f>IF(N258="zákl. přenesená",J258,0)</f>
        <v>0</v>
      </c>
      <c r="BH258" s="240">
        <f>IF(N258="sníž. přenesená",J258,0)</f>
        <v>0</v>
      </c>
      <c r="BI258" s="240">
        <f>IF(N258="nulová",J258,0)</f>
        <v>0</v>
      </c>
      <c r="BJ258" s="18" t="s">
        <v>84</v>
      </c>
      <c r="BK258" s="240">
        <f>ROUND(I258*H258,2)</f>
        <v>0</v>
      </c>
      <c r="BL258" s="18" t="s">
        <v>189</v>
      </c>
      <c r="BM258" s="239" t="s">
        <v>2375</v>
      </c>
    </row>
    <row r="259" spans="1:65" s="2" customFormat="1" ht="16.5" customHeight="1">
      <c r="A259" s="39"/>
      <c r="B259" s="40"/>
      <c r="C259" s="228" t="s">
        <v>1748</v>
      </c>
      <c r="D259" s="228" t="s">
        <v>171</v>
      </c>
      <c r="E259" s="229" t="s">
        <v>6192</v>
      </c>
      <c r="F259" s="230" t="s">
        <v>6193</v>
      </c>
      <c r="G259" s="231" t="s">
        <v>798</v>
      </c>
      <c r="H259" s="232">
        <v>8</v>
      </c>
      <c r="I259" s="233"/>
      <c r="J259" s="234">
        <f>ROUND(I259*H259,2)</f>
        <v>0</v>
      </c>
      <c r="K259" s="230" t="s">
        <v>4546</v>
      </c>
      <c r="L259" s="45"/>
      <c r="M259" s="235" t="s">
        <v>1</v>
      </c>
      <c r="N259" s="236" t="s">
        <v>42</v>
      </c>
      <c r="O259" s="92"/>
      <c r="P259" s="237">
        <f>O259*H259</f>
        <v>0</v>
      </c>
      <c r="Q259" s="237">
        <v>0</v>
      </c>
      <c r="R259" s="237">
        <f>Q259*H259</f>
        <v>0</v>
      </c>
      <c r="S259" s="237">
        <v>0</v>
      </c>
      <c r="T259" s="238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9" t="s">
        <v>189</v>
      </c>
      <c r="AT259" s="239" t="s">
        <v>171</v>
      </c>
      <c r="AU259" s="239" t="s">
        <v>86</v>
      </c>
      <c r="AY259" s="18" t="s">
        <v>168</v>
      </c>
      <c r="BE259" s="240">
        <f>IF(N259="základní",J259,0)</f>
        <v>0</v>
      </c>
      <c r="BF259" s="240">
        <f>IF(N259="snížená",J259,0)</f>
        <v>0</v>
      </c>
      <c r="BG259" s="240">
        <f>IF(N259="zákl. přenesená",J259,0)</f>
        <v>0</v>
      </c>
      <c r="BH259" s="240">
        <f>IF(N259="sníž. přenesená",J259,0)</f>
        <v>0</v>
      </c>
      <c r="BI259" s="240">
        <f>IF(N259="nulová",J259,0)</f>
        <v>0</v>
      </c>
      <c r="BJ259" s="18" t="s">
        <v>84</v>
      </c>
      <c r="BK259" s="240">
        <f>ROUND(I259*H259,2)</f>
        <v>0</v>
      </c>
      <c r="BL259" s="18" t="s">
        <v>189</v>
      </c>
      <c r="BM259" s="239" t="s">
        <v>2387</v>
      </c>
    </row>
    <row r="260" spans="1:65" s="2" customFormat="1" ht="16.5" customHeight="1">
      <c r="A260" s="39"/>
      <c r="B260" s="40"/>
      <c r="C260" s="228" t="s">
        <v>1762</v>
      </c>
      <c r="D260" s="228" t="s">
        <v>171</v>
      </c>
      <c r="E260" s="229" t="s">
        <v>6347</v>
      </c>
      <c r="F260" s="230" t="s">
        <v>6348</v>
      </c>
      <c r="G260" s="231" t="s">
        <v>798</v>
      </c>
      <c r="H260" s="232">
        <v>2</v>
      </c>
      <c r="I260" s="233"/>
      <c r="J260" s="234">
        <f>ROUND(I260*H260,2)</f>
        <v>0</v>
      </c>
      <c r="K260" s="230" t="s">
        <v>4546</v>
      </c>
      <c r="L260" s="45"/>
      <c r="M260" s="235" t="s">
        <v>1</v>
      </c>
      <c r="N260" s="236" t="s">
        <v>42</v>
      </c>
      <c r="O260" s="92"/>
      <c r="P260" s="237">
        <f>O260*H260</f>
        <v>0</v>
      </c>
      <c r="Q260" s="237">
        <v>0</v>
      </c>
      <c r="R260" s="237">
        <f>Q260*H260</f>
        <v>0</v>
      </c>
      <c r="S260" s="237">
        <v>0</v>
      </c>
      <c r="T260" s="238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9" t="s">
        <v>189</v>
      </c>
      <c r="AT260" s="239" t="s">
        <v>171</v>
      </c>
      <c r="AU260" s="239" t="s">
        <v>86</v>
      </c>
      <c r="AY260" s="18" t="s">
        <v>168</v>
      </c>
      <c r="BE260" s="240">
        <f>IF(N260="základní",J260,0)</f>
        <v>0</v>
      </c>
      <c r="BF260" s="240">
        <f>IF(N260="snížená",J260,0)</f>
        <v>0</v>
      </c>
      <c r="BG260" s="240">
        <f>IF(N260="zákl. přenesená",J260,0)</f>
        <v>0</v>
      </c>
      <c r="BH260" s="240">
        <f>IF(N260="sníž. přenesená",J260,0)</f>
        <v>0</v>
      </c>
      <c r="BI260" s="240">
        <f>IF(N260="nulová",J260,0)</f>
        <v>0</v>
      </c>
      <c r="BJ260" s="18" t="s">
        <v>84</v>
      </c>
      <c r="BK260" s="240">
        <f>ROUND(I260*H260,2)</f>
        <v>0</v>
      </c>
      <c r="BL260" s="18" t="s">
        <v>189</v>
      </c>
      <c r="BM260" s="239" t="s">
        <v>2397</v>
      </c>
    </row>
    <row r="261" spans="1:65" s="2" customFormat="1" ht="16.5" customHeight="1">
      <c r="A261" s="39"/>
      <c r="B261" s="40"/>
      <c r="C261" s="228" t="s">
        <v>1766</v>
      </c>
      <c r="D261" s="228" t="s">
        <v>171</v>
      </c>
      <c r="E261" s="229" t="s">
        <v>6349</v>
      </c>
      <c r="F261" s="230" t="s">
        <v>6350</v>
      </c>
      <c r="G261" s="231" t="s">
        <v>798</v>
      </c>
      <c r="H261" s="232">
        <v>5</v>
      </c>
      <c r="I261" s="233"/>
      <c r="J261" s="234">
        <f>ROUND(I261*H261,2)</f>
        <v>0</v>
      </c>
      <c r="K261" s="230" t="s">
        <v>4546</v>
      </c>
      <c r="L261" s="45"/>
      <c r="M261" s="235" t="s">
        <v>1</v>
      </c>
      <c r="N261" s="236" t="s">
        <v>42</v>
      </c>
      <c r="O261" s="92"/>
      <c r="P261" s="237">
        <f>O261*H261</f>
        <v>0</v>
      </c>
      <c r="Q261" s="237">
        <v>0</v>
      </c>
      <c r="R261" s="237">
        <f>Q261*H261</f>
        <v>0</v>
      </c>
      <c r="S261" s="237">
        <v>0</v>
      </c>
      <c r="T261" s="238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9" t="s">
        <v>189</v>
      </c>
      <c r="AT261" s="239" t="s">
        <v>171</v>
      </c>
      <c r="AU261" s="239" t="s">
        <v>86</v>
      </c>
      <c r="AY261" s="18" t="s">
        <v>168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8" t="s">
        <v>84</v>
      </c>
      <c r="BK261" s="240">
        <f>ROUND(I261*H261,2)</f>
        <v>0</v>
      </c>
      <c r="BL261" s="18" t="s">
        <v>189</v>
      </c>
      <c r="BM261" s="239" t="s">
        <v>2406</v>
      </c>
    </row>
    <row r="262" spans="1:65" s="2" customFormat="1" ht="16.5" customHeight="1">
      <c r="A262" s="39"/>
      <c r="B262" s="40"/>
      <c r="C262" s="228" t="s">
        <v>1778</v>
      </c>
      <c r="D262" s="228" t="s">
        <v>171</v>
      </c>
      <c r="E262" s="229" t="s">
        <v>6351</v>
      </c>
      <c r="F262" s="230" t="s">
        <v>6352</v>
      </c>
      <c r="G262" s="231" t="s">
        <v>798</v>
      </c>
      <c r="H262" s="232">
        <v>2</v>
      </c>
      <c r="I262" s="233"/>
      <c r="J262" s="234">
        <f>ROUND(I262*H262,2)</f>
        <v>0</v>
      </c>
      <c r="K262" s="230" t="s">
        <v>4546</v>
      </c>
      <c r="L262" s="45"/>
      <c r="M262" s="235" t="s">
        <v>1</v>
      </c>
      <c r="N262" s="236" t="s">
        <v>42</v>
      </c>
      <c r="O262" s="92"/>
      <c r="P262" s="237">
        <f>O262*H262</f>
        <v>0</v>
      </c>
      <c r="Q262" s="237">
        <v>0</v>
      </c>
      <c r="R262" s="237">
        <f>Q262*H262</f>
        <v>0</v>
      </c>
      <c r="S262" s="237">
        <v>0</v>
      </c>
      <c r="T262" s="238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9" t="s">
        <v>189</v>
      </c>
      <c r="AT262" s="239" t="s">
        <v>171</v>
      </c>
      <c r="AU262" s="239" t="s">
        <v>86</v>
      </c>
      <c r="AY262" s="18" t="s">
        <v>168</v>
      </c>
      <c r="BE262" s="240">
        <f>IF(N262="základní",J262,0)</f>
        <v>0</v>
      </c>
      <c r="BF262" s="240">
        <f>IF(N262="snížená",J262,0)</f>
        <v>0</v>
      </c>
      <c r="BG262" s="240">
        <f>IF(N262="zákl. přenesená",J262,0)</f>
        <v>0</v>
      </c>
      <c r="BH262" s="240">
        <f>IF(N262="sníž. přenesená",J262,0)</f>
        <v>0</v>
      </c>
      <c r="BI262" s="240">
        <f>IF(N262="nulová",J262,0)</f>
        <v>0</v>
      </c>
      <c r="BJ262" s="18" t="s">
        <v>84</v>
      </c>
      <c r="BK262" s="240">
        <f>ROUND(I262*H262,2)</f>
        <v>0</v>
      </c>
      <c r="BL262" s="18" t="s">
        <v>189</v>
      </c>
      <c r="BM262" s="239" t="s">
        <v>2416</v>
      </c>
    </row>
    <row r="263" spans="1:65" s="2" customFormat="1" ht="24.15" customHeight="1">
      <c r="A263" s="39"/>
      <c r="B263" s="40"/>
      <c r="C263" s="228" t="s">
        <v>1793</v>
      </c>
      <c r="D263" s="228" t="s">
        <v>171</v>
      </c>
      <c r="E263" s="229" t="s">
        <v>6353</v>
      </c>
      <c r="F263" s="230" t="s">
        <v>6354</v>
      </c>
      <c r="G263" s="231" t="s">
        <v>798</v>
      </c>
      <c r="H263" s="232">
        <v>1</v>
      </c>
      <c r="I263" s="233"/>
      <c r="J263" s="234">
        <f>ROUND(I263*H263,2)</f>
        <v>0</v>
      </c>
      <c r="K263" s="230" t="s">
        <v>4546</v>
      </c>
      <c r="L263" s="45"/>
      <c r="M263" s="235" t="s">
        <v>1</v>
      </c>
      <c r="N263" s="236" t="s">
        <v>42</v>
      </c>
      <c r="O263" s="92"/>
      <c r="P263" s="237">
        <f>O263*H263</f>
        <v>0</v>
      </c>
      <c r="Q263" s="237">
        <v>0</v>
      </c>
      <c r="R263" s="237">
        <f>Q263*H263</f>
        <v>0</v>
      </c>
      <c r="S263" s="237">
        <v>0</v>
      </c>
      <c r="T263" s="238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9" t="s">
        <v>189</v>
      </c>
      <c r="AT263" s="239" t="s">
        <v>171</v>
      </c>
      <c r="AU263" s="239" t="s">
        <v>86</v>
      </c>
      <c r="AY263" s="18" t="s">
        <v>168</v>
      </c>
      <c r="BE263" s="240">
        <f>IF(N263="základní",J263,0)</f>
        <v>0</v>
      </c>
      <c r="BF263" s="240">
        <f>IF(N263="snížená",J263,0)</f>
        <v>0</v>
      </c>
      <c r="BG263" s="240">
        <f>IF(N263="zákl. přenesená",J263,0)</f>
        <v>0</v>
      </c>
      <c r="BH263" s="240">
        <f>IF(N263="sníž. přenesená",J263,0)</f>
        <v>0</v>
      </c>
      <c r="BI263" s="240">
        <f>IF(N263="nulová",J263,0)</f>
        <v>0</v>
      </c>
      <c r="BJ263" s="18" t="s">
        <v>84</v>
      </c>
      <c r="BK263" s="240">
        <f>ROUND(I263*H263,2)</f>
        <v>0</v>
      </c>
      <c r="BL263" s="18" t="s">
        <v>189</v>
      </c>
      <c r="BM263" s="239" t="s">
        <v>2425</v>
      </c>
    </row>
    <row r="264" spans="1:65" s="2" customFormat="1" ht="24.15" customHeight="1">
      <c r="A264" s="39"/>
      <c r="B264" s="40"/>
      <c r="C264" s="228" t="s">
        <v>1797</v>
      </c>
      <c r="D264" s="228" t="s">
        <v>171</v>
      </c>
      <c r="E264" s="229" t="s">
        <v>6355</v>
      </c>
      <c r="F264" s="230" t="s">
        <v>6356</v>
      </c>
      <c r="G264" s="231" t="s">
        <v>798</v>
      </c>
      <c r="H264" s="232">
        <v>1</v>
      </c>
      <c r="I264" s="233"/>
      <c r="J264" s="234">
        <f>ROUND(I264*H264,2)</f>
        <v>0</v>
      </c>
      <c r="K264" s="230" t="s">
        <v>4546</v>
      </c>
      <c r="L264" s="45"/>
      <c r="M264" s="235" t="s">
        <v>1</v>
      </c>
      <c r="N264" s="236" t="s">
        <v>42</v>
      </c>
      <c r="O264" s="92"/>
      <c r="P264" s="237">
        <f>O264*H264</f>
        <v>0</v>
      </c>
      <c r="Q264" s="237">
        <v>0</v>
      </c>
      <c r="R264" s="237">
        <f>Q264*H264</f>
        <v>0</v>
      </c>
      <c r="S264" s="237">
        <v>0</v>
      </c>
      <c r="T264" s="23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9" t="s">
        <v>189</v>
      </c>
      <c r="AT264" s="239" t="s">
        <v>171</v>
      </c>
      <c r="AU264" s="239" t="s">
        <v>86</v>
      </c>
      <c r="AY264" s="18" t="s">
        <v>168</v>
      </c>
      <c r="BE264" s="240">
        <f>IF(N264="základní",J264,0)</f>
        <v>0</v>
      </c>
      <c r="BF264" s="240">
        <f>IF(N264="snížená",J264,0)</f>
        <v>0</v>
      </c>
      <c r="BG264" s="240">
        <f>IF(N264="zákl. přenesená",J264,0)</f>
        <v>0</v>
      </c>
      <c r="BH264" s="240">
        <f>IF(N264="sníž. přenesená",J264,0)</f>
        <v>0</v>
      </c>
      <c r="BI264" s="240">
        <f>IF(N264="nulová",J264,0)</f>
        <v>0</v>
      </c>
      <c r="BJ264" s="18" t="s">
        <v>84</v>
      </c>
      <c r="BK264" s="240">
        <f>ROUND(I264*H264,2)</f>
        <v>0</v>
      </c>
      <c r="BL264" s="18" t="s">
        <v>189</v>
      </c>
      <c r="BM264" s="239" t="s">
        <v>2437</v>
      </c>
    </row>
    <row r="265" spans="1:65" s="2" customFormat="1" ht="24.15" customHeight="1">
      <c r="A265" s="39"/>
      <c r="B265" s="40"/>
      <c r="C265" s="228" t="s">
        <v>1801</v>
      </c>
      <c r="D265" s="228" t="s">
        <v>171</v>
      </c>
      <c r="E265" s="229" t="s">
        <v>6357</v>
      </c>
      <c r="F265" s="230" t="s">
        <v>6358</v>
      </c>
      <c r="G265" s="231" t="s">
        <v>798</v>
      </c>
      <c r="H265" s="232">
        <v>2</v>
      </c>
      <c r="I265" s="233"/>
      <c r="J265" s="234">
        <f>ROUND(I265*H265,2)</f>
        <v>0</v>
      </c>
      <c r="K265" s="230" t="s">
        <v>4546</v>
      </c>
      <c r="L265" s="45"/>
      <c r="M265" s="235" t="s">
        <v>1</v>
      </c>
      <c r="N265" s="236" t="s">
        <v>42</v>
      </c>
      <c r="O265" s="92"/>
      <c r="P265" s="237">
        <f>O265*H265</f>
        <v>0</v>
      </c>
      <c r="Q265" s="237">
        <v>0</v>
      </c>
      <c r="R265" s="237">
        <f>Q265*H265</f>
        <v>0</v>
      </c>
      <c r="S265" s="237">
        <v>0</v>
      </c>
      <c r="T265" s="238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9" t="s">
        <v>189</v>
      </c>
      <c r="AT265" s="239" t="s">
        <v>171</v>
      </c>
      <c r="AU265" s="239" t="s">
        <v>86</v>
      </c>
      <c r="AY265" s="18" t="s">
        <v>168</v>
      </c>
      <c r="BE265" s="240">
        <f>IF(N265="základní",J265,0)</f>
        <v>0</v>
      </c>
      <c r="BF265" s="240">
        <f>IF(N265="snížená",J265,0)</f>
        <v>0</v>
      </c>
      <c r="BG265" s="240">
        <f>IF(N265="zákl. přenesená",J265,0)</f>
        <v>0</v>
      </c>
      <c r="BH265" s="240">
        <f>IF(N265="sníž. přenesená",J265,0)</f>
        <v>0</v>
      </c>
      <c r="BI265" s="240">
        <f>IF(N265="nulová",J265,0)</f>
        <v>0</v>
      </c>
      <c r="BJ265" s="18" t="s">
        <v>84</v>
      </c>
      <c r="BK265" s="240">
        <f>ROUND(I265*H265,2)</f>
        <v>0</v>
      </c>
      <c r="BL265" s="18" t="s">
        <v>189</v>
      </c>
      <c r="BM265" s="239" t="s">
        <v>2447</v>
      </c>
    </row>
    <row r="266" spans="1:65" s="2" customFormat="1" ht="21.75" customHeight="1">
      <c r="A266" s="39"/>
      <c r="B266" s="40"/>
      <c r="C266" s="228" t="s">
        <v>1812</v>
      </c>
      <c r="D266" s="228" t="s">
        <v>171</v>
      </c>
      <c r="E266" s="229" t="s">
        <v>6359</v>
      </c>
      <c r="F266" s="230" t="s">
        <v>6360</v>
      </c>
      <c r="G266" s="231" t="s">
        <v>798</v>
      </c>
      <c r="H266" s="232">
        <v>2</v>
      </c>
      <c r="I266" s="233"/>
      <c r="J266" s="234">
        <f>ROUND(I266*H266,2)</f>
        <v>0</v>
      </c>
      <c r="K266" s="230" t="s">
        <v>4546</v>
      </c>
      <c r="L266" s="45"/>
      <c r="M266" s="235" t="s">
        <v>1</v>
      </c>
      <c r="N266" s="236" t="s">
        <v>42</v>
      </c>
      <c r="O266" s="92"/>
      <c r="P266" s="237">
        <f>O266*H266</f>
        <v>0</v>
      </c>
      <c r="Q266" s="237">
        <v>0</v>
      </c>
      <c r="R266" s="237">
        <f>Q266*H266</f>
        <v>0</v>
      </c>
      <c r="S266" s="237">
        <v>0</v>
      </c>
      <c r="T266" s="238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9" t="s">
        <v>189</v>
      </c>
      <c r="AT266" s="239" t="s">
        <v>171</v>
      </c>
      <c r="AU266" s="239" t="s">
        <v>86</v>
      </c>
      <c r="AY266" s="18" t="s">
        <v>168</v>
      </c>
      <c r="BE266" s="240">
        <f>IF(N266="základní",J266,0)</f>
        <v>0</v>
      </c>
      <c r="BF266" s="240">
        <f>IF(N266="snížená",J266,0)</f>
        <v>0</v>
      </c>
      <c r="BG266" s="240">
        <f>IF(N266="zákl. přenesená",J266,0)</f>
        <v>0</v>
      </c>
      <c r="BH266" s="240">
        <f>IF(N266="sníž. přenesená",J266,0)</f>
        <v>0</v>
      </c>
      <c r="BI266" s="240">
        <f>IF(N266="nulová",J266,0)</f>
        <v>0</v>
      </c>
      <c r="BJ266" s="18" t="s">
        <v>84</v>
      </c>
      <c r="BK266" s="240">
        <f>ROUND(I266*H266,2)</f>
        <v>0</v>
      </c>
      <c r="BL266" s="18" t="s">
        <v>189</v>
      </c>
      <c r="BM266" s="239" t="s">
        <v>2458</v>
      </c>
    </row>
    <row r="267" spans="1:65" s="2" customFormat="1" ht="24.15" customHeight="1">
      <c r="A267" s="39"/>
      <c r="B267" s="40"/>
      <c r="C267" s="228" t="s">
        <v>1818</v>
      </c>
      <c r="D267" s="228" t="s">
        <v>171</v>
      </c>
      <c r="E267" s="229" t="s">
        <v>6198</v>
      </c>
      <c r="F267" s="230" t="s">
        <v>6199</v>
      </c>
      <c r="G267" s="231" t="s">
        <v>798</v>
      </c>
      <c r="H267" s="232">
        <v>1</v>
      </c>
      <c r="I267" s="233"/>
      <c r="J267" s="234">
        <f>ROUND(I267*H267,2)</f>
        <v>0</v>
      </c>
      <c r="K267" s="230" t="s">
        <v>1</v>
      </c>
      <c r="L267" s="45"/>
      <c r="M267" s="235" t="s">
        <v>1</v>
      </c>
      <c r="N267" s="236" t="s">
        <v>42</v>
      </c>
      <c r="O267" s="92"/>
      <c r="P267" s="237">
        <f>O267*H267</f>
        <v>0</v>
      </c>
      <c r="Q267" s="237">
        <v>0</v>
      </c>
      <c r="R267" s="237">
        <f>Q267*H267</f>
        <v>0</v>
      </c>
      <c r="S267" s="237">
        <v>0</v>
      </c>
      <c r="T267" s="238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9" t="s">
        <v>189</v>
      </c>
      <c r="AT267" s="239" t="s">
        <v>171</v>
      </c>
      <c r="AU267" s="239" t="s">
        <v>86</v>
      </c>
      <c r="AY267" s="18" t="s">
        <v>168</v>
      </c>
      <c r="BE267" s="240">
        <f>IF(N267="základní",J267,0)</f>
        <v>0</v>
      </c>
      <c r="BF267" s="240">
        <f>IF(N267="snížená",J267,0)</f>
        <v>0</v>
      </c>
      <c r="BG267" s="240">
        <f>IF(N267="zákl. přenesená",J267,0)</f>
        <v>0</v>
      </c>
      <c r="BH267" s="240">
        <f>IF(N267="sníž. přenesená",J267,0)</f>
        <v>0</v>
      </c>
      <c r="BI267" s="240">
        <f>IF(N267="nulová",J267,0)</f>
        <v>0</v>
      </c>
      <c r="BJ267" s="18" t="s">
        <v>84</v>
      </c>
      <c r="BK267" s="240">
        <f>ROUND(I267*H267,2)</f>
        <v>0</v>
      </c>
      <c r="BL267" s="18" t="s">
        <v>189</v>
      </c>
      <c r="BM267" s="239" t="s">
        <v>2468</v>
      </c>
    </row>
    <row r="268" spans="1:65" s="2" customFormat="1" ht="24.15" customHeight="1">
      <c r="A268" s="39"/>
      <c r="B268" s="40"/>
      <c r="C268" s="228" t="s">
        <v>1824</v>
      </c>
      <c r="D268" s="228" t="s">
        <v>171</v>
      </c>
      <c r="E268" s="229" t="s">
        <v>6361</v>
      </c>
      <c r="F268" s="230" t="s">
        <v>6362</v>
      </c>
      <c r="G268" s="231" t="s">
        <v>798</v>
      </c>
      <c r="H268" s="232">
        <v>1</v>
      </c>
      <c r="I268" s="233"/>
      <c r="J268" s="234">
        <f>ROUND(I268*H268,2)</f>
        <v>0</v>
      </c>
      <c r="K268" s="230" t="s">
        <v>4546</v>
      </c>
      <c r="L268" s="45"/>
      <c r="M268" s="235" t="s">
        <v>1</v>
      </c>
      <c r="N268" s="236" t="s">
        <v>42</v>
      </c>
      <c r="O268" s="92"/>
      <c r="P268" s="237">
        <f>O268*H268</f>
        <v>0</v>
      </c>
      <c r="Q268" s="237">
        <v>0</v>
      </c>
      <c r="R268" s="237">
        <f>Q268*H268</f>
        <v>0</v>
      </c>
      <c r="S268" s="237">
        <v>0</v>
      </c>
      <c r="T268" s="238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9" t="s">
        <v>189</v>
      </c>
      <c r="AT268" s="239" t="s">
        <v>171</v>
      </c>
      <c r="AU268" s="239" t="s">
        <v>86</v>
      </c>
      <c r="AY268" s="18" t="s">
        <v>168</v>
      </c>
      <c r="BE268" s="240">
        <f>IF(N268="základní",J268,0)</f>
        <v>0</v>
      </c>
      <c r="BF268" s="240">
        <f>IF(N268="snížená",J268,0)</f>
        <v>0</v>
      </c>
      <c r="BG268" s="240">
        <f>IF(N268="zákl. přenesená",J268,0)</f>
        <v>0</v>
      </c>
      <c r="BH268" s="240">
        <f>IF(N268="sníž. přenesená",J268,0)</f>
        <v>0</v>
      </c>
      <c r="BI268" s="240">
        <f>IF(N268="nulová",J268,0)</f>
        <v>0</v>
      </c>
      <c r="BJ268" s="18" t="s">
        <v>84</v>
      </c>
      <c r="BK268" s="240">
        <f>ROUND(I268*H268,2)</f>
        <v>0</v>
      </c>
      <c r="BL268" s="18" t="s">
        <v>189</v>
      </c>
      <c r="BM268" s="239" t="s">
        <v>2478</v>
      </c>
    </row>
    <row r="269" spans="1:65" s="2" customFormat="1" ht="24.15" customHeight="1">
      <c r="A269" s="39"/>
      <c r="B269" s="40"/>
      <c r="C269" s="228" t="s">
        <v>1830</v>
      </c>
      <c r="D269" s="228" t="s">
        <v>171</v>
      </c>
      <c r="E269" s="229" t="s">
        <v>6202</v>
      </c>
      <c r="F269" s="230" t="s">
        <v>6203</v>
      </c>
      <c r="G269" s="231" t="s">
        <v>289</v>
      </c>
      <c r="H269" s="232">
        <v>27.6</v>
      </c>
      <c r="I269" s="233"/>
      <c r="J269" s="234">
        <f>ROUND(I269*H269,2)</f>
        <v>0</v>
      </c>
      <c r="K269" s="230" t="s">
        <v>4546</v>
      </c>
      <c r="L269" s="45"/>
      <c r="M269" s="235" t="s">
        <v>1</v>
      </c>
      <c r="N269" s="236" t="s">
        <v>42</v>
      </c>
      <c r="O269" s="92"/>
      <c r="P269" s="237">
        <f>O269*H269</f>
        <v>0</v>
      </c>
      <c r="Q269" s="237">
        <v>0</v>
      </c>
      <c r="R269" s="237">
        <f>Q269*H269</f>
        <v>0</v>
      </c>
      <c r="S269" s="237">
        <v>0</v>
      </c>
      <c r="T269" s="238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9" t="s">
        <v>189</v>
      </c>
      <c r="AT269" s="239" t="s">
        <v>171</v>
      </c>
      <c r="AU269" s="239" t="s">
        <v>86</v>
      </c>
      <c r="AY269" s="18" t="s">
        <v>168</v>
      </c>
      <c r="BE269" s="240">
        <f>IF(N269="základní",J269,0)</f>
        <v>0</v>
      </c>
      <c r="BF269" s="240">
        <f>IF(N269="snížená",J269,0)</f>
        <v>0</v>
      </c>
      <c r="BG269" s="240">
        <f>IF(N269="zákl. přenesená",J269,0)</f>
        <v>0</v>
      </c>
      <c r="BH269" s="240">
        <f>IF(N269="sníž. přenesená",J269,0)</f>
        <v>0</v>
      </c>
      <c r="BI269" s="240">
        <f>IF(N269="nulová",J269,0)</f>
        <v>0</v>
      </c>
      <c r="BJ269" s="18" t="s">
        <v>84</v>
      </c>
      <c r="BK269" s="240">
        <f>ROUND(I269*H269,2)</f>
        <v>0</v>
      </c>
      <c r="BL269" s="18" t="s">
        <v>189</v>
      </c>
      <c r="BM269" s="239" t="s">
        <v>2487</v>
      </c>
    </row>
    <row r="270" spans="1:65" s="2" customFormat="1" ht="21.75" customHeight="1">
      <c r="A270" s="39"/>
      <c r="B270" s="40"/>
      <c r="C270" s="228" t="s">
        <v>1835</v>
      </c>
      <c r="D270" s="228" t="s">
        <v>171</v>
      </c>
      <c r="E270" s="229" t="s">
        <v>4553</v>
      </c>
      <c r="F270" s="230" t="s">
        <v>4554</v>
      </c>
      <c r="G270" s="231" t="s">
        <v>289</v>
      </c>
      <c r="H270" s="232">
        <v>13.4</v>
      </c>
      <c r="I270" s="233"/>
      <c r="J270" s="234">
        <f>ROUND(I270*H270,2)</f>
        <v>0</v>
      </c>
      <c r="K270" s="230" t="s">
        <v>4546</v>
      </c>
      <c r="L270" s="45"/>
      <c r="M270" s="235" t="s">
        <v>1</v>
      </c>
      <c r="N270" s="236" t="s">
        <v>42</v>
      </c>
      <c r="O270" s="92"/>
      <c r="P270" s="237">
        <f>O270*H270</f>
        <v>0</v>
      </c>
      <c r="Q270" s="237">
        <v>0</v>
      </c>
      <c r="R270" s="237">
        <f>Q270*H270</f>
        <v>0</v>
      </c>
      <c r="S270" s="237">
        <v>0</v>
      </c>
      <c r="T270" s="238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9" t="s">
        <v>189</v>
      </c>
      <c r="AT270" s="239" t="s">
        <v>171</v>
      </c>
      <c r="AU270" s="239" t="s">
        <v>86</v>
      </c>
      <c r="AY270" s="18" t="s">
        <v>168</v>
      </c>
      <c r="BE270" s="240">
        <f>IF(N270="základní",J270,0)</f>
        <v>0</v>
      </c>
      <c r="BF270" s="240">
        <f>IF(N270="snížená",J270,0)</f>
        <v>0</v>
      </c>
      <c r="BG270" s="240">
        <f>IF(N270="zákl. přenesená",J270,0)</f>
        <v>0</v>
      </c>
      <c r="BH270" s="240">
        <f>IF(N270="sníž. přenesená",J270,0)</f>
        <v>0</v>
      </c>
      <c r="BI270" s="240">
        <f>IF(N270="nulová",J270,0)</f>
        <v>0</v>
      </c>
      <c r="BJ270" s="18" t="s">
        <v>84</v>
      </c>
      <c r="BK270" s="240">
        <f>ROUND(I270*H270,2)</f>
        <v>0</v>
      </c>
      <c r="BL270" s="18" t="s">
        <v>189</v>
      </c>
      <c r="BM270" s="239" t="s">
        <v>2496</v>
      </c>
    </row>
    <row r="271" spans="1:65" s="2" customFormat="1" ht="24.15" customHeight="1">
      <c r="A271" s="39"/>
      <c r="B271" s="40"/>
      <c r="C271" s="228" t="s">
        <v>1839</v>
      </c>
      <c r="D271" s="228" t="s">
        <v>171</v>
      </c>
      <c r="E271" s="229" t="s">
        <v>6204</v>
      </c>
      <c r="F271" s="230" t="s">
        <v>6205</v>
      </c>
      <c r="G271" s="231" t="s">
        <v>289</v>
      </c>
      <c r="H271" s="232">
        <v>10.6</v>
      </c>
      <c r="I271" s="233"/>
      <c r="J271" s="234">
        <f>ROUND(I271*H271,2)</f>
        <v>0</v>
      </c>
      <c r="K271" s="230" t="s">
        <v>4546</v>
      </c>
      <c r="L271" s="45"/>
      <c r="M271" s="235" t="s">
        <v>1</v>
      </c>
      <c r="N271" s="236" t="s">
        <v>42</v>
      </c>
      <c r="O271" s="92"/>
      <c r="P271" s="237">
        <f>O271*H271</f>
        <v>0</v>
      </c>
      <c r="Q271" s="237">
        <v>0</v>
      </c>
      <c r="R271" s="237">
        <f>Q271*H271</f>
        <v>0</v>
      </c>
      <c r="S271" s="237">
        <v>0</v>
      </c>
      <c r="T271" s="238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9" t="s">
        <v>189</v>
      </c>
      <c r="AT271" s="239" t="s">
        <v>171</v>
      </c>
      <c r="AU271" s="239" t="s">
        <v>86</v>
      </c>
      <c r="AY271" s="18" t="s">
        <v>168</v>
      </c>
      <c r="BE271" s="240">
        <f>IF(N271="základní",J271,0)</f>
        <v>0</v>
      </c>
      <c r="BF271" s="240">
        <f>IF(N271="snížená",J271,0)</f>
        <v>0</v>
      </c>
      <c r="BG271" s="240">
        <f>IF(N271="zákl. přenesená",J271,0)</f>
        <v>0</v>
      </c>
      <c r="BH271" s="240">
        <f>IF(N271="sníž. přenesená",J271,0)</f>
        <v>0</v>
      </c>
      <c r="BI271" s="240">
        <f>IF(N271="nulová",J271,0)</f>
        <v>0</v>
      </c>
      <c r="BJ271" s="18" t="s">
        <v>84</v>
      </c>
      <c r="BK271" s="240">
        <f>ROUND(I271*H271,2)</f>
        <v>0</v>
      </c>
      <c r="BL271" s="18" t="s">
        <v>189</v>
      </c>
      <c r="BM271" s="239" t="s">
        <v>2505</v>
      </c>
    </row>
    <row r="272" spans="1:65" s="2" customFormat="1" ht="24.15" customHeight="1">
      <c r="A272" s="39"/>
      <c r="B272" s="40"/>
      <c r="C272" s="228" t="s">
        <v>1844</v>
      </c>
      <c r="D272" s="228" t="s">
        <v>171</v>
      </c>
      <c r="E272" s="229" t="s">
        <v>6206</v>
      </c>
      <c r="F272" s="230" t="s">
        <v>6207</v>
      </c>
      <c r="G272" s="231" t="s">
        <v>203</v>
      </c>
      <c r="H272" s="232">
        <v>6.5</v>
      </c>
      <c r="I272" s="233"/>
      <c r="J272" s="234">
        <f>ROUND(I272*H272,2)</f>
        <v>0</v>
      </c>
      <c r="K272" s="230" t="s">
        <v>4546</v>
      </c>
      <c r="L272" s="45"/>
      <c r="M272" s="235" t="s">
        <v>1</v>
      </c>
      <c r="N272" s="236" t="s">
        <v>42</v>
      </c>
      <c r="O272" s="92"/>
      <c r="P272" s="237">
        <f>O272*H272</f>
        <v>0</v>
      </c>
      <c r="Q272" s="237">
        <v>0</v>
      </c>
      <c r="R272" s="237">
        <f>Q272*H272</f>
        <v>0</v>
      </c>
      <c r="S272" s="237">
        <v>0</v>
      </c>
      <c r="T272" s="238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9" t="s">
        <v>189</v>
      </c>
      <c r="AT272" s="239" t="s">
        <v>171</v>
      </c>
      <c r="AU272" s="239" t="s">
        <v>86</v>
      </c>
      <c r="AY272" s="18" t="s">
        <v>168</v>
      </c>
      <c r="BE272" s="240">
        <f>IF(N272="základní",J272,0)</f>
        <v>0</v>
      </c>
      <c r="BF272" s="240">
        <f>IF(N272="snížená",J272,0)</f>
        <v>0</v>
      </c>
      <c r="BG272" s="240">
        <f>IF(N272="zákl. přenesená",J272,0)</f>
        <v>0</v>
      </c>
      <c r="BH272" s="240">
        <f>IF(N272="sníž. přenesená",J272,0)</f>
        <v>0</v>
      </c>
      <c r="BI272" s="240">
        <f>IF(N272="nulová",J272,0)</f>
        <v>0</v>
      </c>
      <c r="BJ272" s="18" t="s">
        <v>84</v>
      </c>
      <c r="BK272" s="240">
        <f>ROUND(I272*H272,2)</f>
        <v>0</v>
      </c>
      <c r="BL272" s="18" t="s">
        <v>189</v>
      </c>
      <c r="BM272" s="239" t="s">
        <v>2513</v>
      </c>
    </row>
    <row r="273" spans="1:65" s="2" customFormat="1" ht="16.5" customHeight="1">
      <c r="A273" s="39"/>
      <c r="B273" s="40"/>
      <c r="C273" s="228" t="s">
        <v>1848</v>
      </c>
      <c r="D273" s="228" t="s">
        <v>171</v>
      </c>
      <c r="E273" s="229" t="s">
        <v>4555</v>
      </c>
      <c r="F273" s="230" t="s">
        <v>4556</v>
      </c>
      <c r="G273" s="231" t="s">
        <v>311</v>
      </c>
      <c r="H273" s="232">
        <v>73.26</v>
      </c>
      <c r="I273" s="233"/>
      <c r="J273" s="234">
        <f>ROUND(I273*H273,2)</f>
        <v>0</v>
      </c>
      <c r="K273" s="230" t="s">
        <v>4546</v>
      </c>
      <c r="L273" s="45"/>
      <c r="M273" s="235" t="s">
        <v>1</v>
      </c>
      <c r="N273" s="236" t="s">
        <v>42</v>
      </c>
      <c r="O273" s="92"/>
      <c r="P273" s="237">
        <f>O273*H273</f>
        <v>0</v>
      </c>
      <c r="Q273" s="237">
        <v>0</v>
      </c>
      <c r="R273" s="237">
        <f>Q273*H273</f>
        <v>0</v>
      </c>
      <c r="S273" s="237">
        <v>0</v>
      </c>
      <c r="T273" s="238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9" t="s">
        <v>189</v>
      </c>
      <c r="AT273" s="239" t="s">
        <v>171</v>
      </c>
      <c r="AU273" s="239" t="s">
        <v>86</v>
      </c>
      <c r="AY273" s="18" t="s">
        <v>168</v>
      </c>
      <c r="BE273" s="240">
        <f>IF(N273="základní",J273,0)</f>
        <v>0</v>
      </c>
      <c r="BF273" s="240">
        <f>IF(N273="snížená",J273,0)</f>
        <v>0</v>
      </c>
      <c r="BG273" s="240">
        <f>IF(N273="zákl. přenesená",J273,0)</f>
        <v>0</v>
      </c>
      <c r="BH273" s="240">
        <f>IF(N273="sníž. přenesená",J273,0)</f>
        <v>0</v>
      </c>
      <c r="BI273" s="240">
        <f>IF(N273="nulová",J273,0)</f>
        <v>0</v>
      </c>
      <c r="BJ273" s="18" t="s">
        <v>84</v>
      </c>
      <c r="BK273" s="240">
        <f>ROUND(I273*H273,2)</f>
        <v>0</v>
      </c>
      <c r="BL273" s="18" t="s">
        <v>189</v>
      </c>
      <c r="BM273" s="239" t="s">
        <v>2521</v>
      </c>
    </row>
    <row r="274" spans="1:65" s="2" customFormat="1" ht="24.15" customHeight="1">
      <c r="A274" s="39"/>
      <c r="B274" s="40"/>
      <c r="C274" s="228" t="s">
        <v>1852</v>
      </c>
      <c r="D274" s="228" t="s">
        <v>171</v>
      </c>
      <c r="E274" s="229" t="s">
        <v>6363</v>
      </c>
      <c r="F274" s="230" t="s">
        <v>6364</v>
      </c>
      <c r="G274" s="231" t="s">
        <v>203</v>
      </c>
      <c r="H274" s="232">
        <v>2</v>
      </c>
      <c r="I274" s="233"/>
      <c r="J274" s="234">
        <f>ROUND(I274*H274,2)</f>
        <v>0</v>
      </c>
      <c r="K274" s="230" t="s">
        <v>4546</v>
      </c>
      <c r="L274" s="45"/>
      <c r="M274" s="235" t="s">
        <v>1</v>
      </c>
      <c r="N274" s="236" t="s">
        <v>42</v>
      </c>
      <c r="O274" s="92"/>
      <c r="P274" s="237">
        <f>O274*H274</f>
        <v>0</v>
      </c>
      <c r="Q274" s="237">
        <v>0</v>
      </c>
      <c r="R274" s="237">
        <f>Q274*H274</f>
        <v>0</v>
      </c>
      <c r="S274" s="237">
        <v>0</v>
      </c>
      <c r="T274" s="238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9" t="s">
        <v>189</v>
      </c>
      <c r="AT274" s="239" t="s">
        <v>171</v>
      </c>
      <c r="AU274" s="239" t="s">
        <v>86</v>
      </c>
      <c r="AY274" s="18" t="s">
        <v>168</v>
      </c>
      <c r="BE274" s="240">
        <f>IF(N274="základní",J274,0)</f>
        <v>0</v>
      </c>
      <c r="BF274" s="240">
        <f>IF(N274="snížená",J274,0)</f>
        <v>0</v>
      </c>
      <c r="BG274" s="240">
        <f>IF(N274="zákl. přenesená",J274,0)</f>
        <v>0</v>
      </c>
      <c r="BH274" s="240">
        <f>IF(N274="sníž. přenesená",J274,0)</f>
        <v>0</v>
      </c>
      <c r="BI274" s="240">
        <f>IF(N274="nulová",J274,0)</f>
        <v>0</v>
      </c>
      <c r="BJ274" s="18" t="s">
        <v>84</v>
      </c>
      <c r="BK274" s="240">
        <f>ROUND(I274*H274,2)</f>
        <v>0</v>
      </c>
      <c r="BL274" s="18" t="s">
        <v>189</v>
      </c>
      <c r="BM274" s="239" t="s">
        <v>2530</v>
      </c>
    </row>
    <row r="275" spans="1:65" s="2" customFormat="1" ht="16.5" customHeight="1">
      <c r="A275" s="39"/>
      <c r="B275" s="40"/>
      <c r="C275" s="228" t="s">
        <v>1856</v>
      </c>
      <c r="D275" s="228" t="s">
        <v>171</v>
      </c>
      <c r="E275" s="229" t="s">
        <v>6208</v>
      </c>
      <c r="F275" s="230" t="s">
        <v>6209</v>
      </c>
      <c r="G275" s="231" t="s">
        <v>416</v>
      </c>
      <c r="H275" s="232">
        <v>123</v>
      </c>
      <c r="I275" s="233"/>
      <c r="J275" s="234">
        <f>ROUND(I275*H275,2)</f>
        <v>0</v>
      </c>
      <c r="K275" s="230" t="s">
        <v>1</v>
      </c>
      <c r="L275" s="45"/>
      <c r="M275" s="235" t="s">
        <v>1</v>
      </c>
      <c r="N275" s="236" t="s">
        <v>42</v>
      </c>
      <c r="O275" s="92"/>
      <c r="P275" s="237">
        <f>O275*H275</f>
        <v>0</v>
      </c>
      <c r="Q275" s="237">
        <v>0</v>
      </c>
      <c r="R275" s="237">
        <f>Q275*H275</f>
        <v>0</v>
      </c>
      <c r="S275" s="237">
        <v>0</v>
      </c>
      <c r="T275" s="238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9" t="s">
        <v>189</v>
      </c>
      <c r="AT275" s="239" t="s">
        <v>171</v>
      </c>
      <c r="AU275" s="239" t="s">
        <v>86</v>
      </c>
      <c r="AY275" s="18" t="s">
        <v>168</v>
      </c>
      <c r="BE275" s="240">
        <f>IF(N275="základní",J275,0)</f>
        <v>0</v>
      </c>
      <c r="BF275" s="240">
        <f>IF(N275="snížená",J275,0)</f>
        <v>0</v>
      </c>
      <c r="BG275" s="240">
        <f>IF(N275="zákl. přenesená",J275,0)</f>
        <v>0</v>
      </c>
      <c r="BH275" s="240">
        <f>IF(N275="sníž. přenesená",J275,0)</f>
        <v>0</v>
      </c>
      <c r="BI275" s="240">
        <f>IF(N275="nulová",J275,0)</f>
        <v>0</v>
      </c>
      <c r="BJ275" s="18" t="s">
        <v>84</v>
      </c>
      <c r="BK275" s="240">
        <f>ROUND(I275*H275,2)</f>
        <v>0</v>
      </c>
      <c r="BL275" s="18" t="s">
        <v>189</v>
      </c>
      <c r="BM275" s="239" t="s">
        <v>2539</v>
      </c>
    </row>
    <row r="276" spans="1:65" s="2" customFormat="1" ht="16.5" customHeight="1">
      <c r="A276" s="39"/>
      <c r="B276" s="40"/>
      <c r="C276" s="228" t="s">
        <v>1860</v>
      </c>
      <c r="D276" s="228" t="s">
        <v>171</v>
      </c>
      <c r="E276" s="229" t="s">
        <v>6212</v>
      </c>
      <c r="F276" s="230" t="s">
        <v>6213</v>
      </c>
      <c r="G276" s="231" t="s">
        <v>798</v>
      </c>
      <c r="H276" s="232">
        <v>10</v>
      </c>
      <c r="I276" s="233"/>
      <c r="J276" s="234">
        <f>ROUND(I276*H276,2)</f>
        <v>0</v>
      </c>
      <c r="K276" s="230" t="s">
        <v>1</v>
      </c>
      <c r="L276" s="45"/>
      <c r="M276" s="235" t="s">
        <v>1</v>
      </c>
      <c r="N276" s="236" t="s">
        <v>42</v>
      </c>
      <c r="O276" s="92"/>
      <c r="P276" s="237">
        <f>O276*H276</f>
        <v>0</v>
      </c>
      <c r="Q276" s="237">
        <v>0</v>
      </c>
      <c r="R276" s="237">
        <f>Q276*H276</f>
        <v>0</v>
      </c>
      <c r="S276" s="237">
        <v>0</v>
      </c>
      <c r="T276" s="238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9" t="s">
        <v>189</v>
      </c>
      <c r="AT276" s="239" t="s">
        <v>171</v>
      </c>
      <c r="AU276" s="239" t="s">
        <v>86</v>
      </c>
      <c r="AY276" s="18" t="s">
        <v>168</v>
      </c>
      <c r="BE276" s="240">
        <f>IF(N276="základní",J276,0)</f>
        <v>0</v>
      </c>
      <c r="BF276" s="240">
        <f>IF(N276="snížená",J276,0)</f>
        <v>0</v>
      </c>
      <c r="BG276" s="240">
        <f>IF(N276="zákl. přenesená",J276,0)</f>
        <v>0</v>
      </c>
      <c r="BH276" s="240">
        <f>IF(N276="sníž. přenesená",J276,0)</f>
        <v>0</v>
      </c>
      <c r="BI276" s="240">
        <f>IF(N276="nulová",J276,0)</f>
        <v>0</v>
      </c>
      <c r="BJ276" s="18" t="s">
        <v>84</v>
      </c>
      <c r="BK276" s="240">
        <f>ROUND(I276*H276,2)</f>
        <v>0</v>
      </c>
      <c r="BL276" s="18" t="s">
        <v>189</v>
      </c>
      <c r="BM276" s="239" t="s">
        <v>2547</v>
      </c>
    </row>
    <row r="277" spans="1:65" s="2" customFormat="1" ht="21.75" customHeight="1">
      <c r="A277" s="39"/>
      <c r="B277" s="40"/>
      <c r="C277" s="228" t="s">
        <v>1864</v>
      </c>
      <c r="D277" s="228" t="s">
        <v>171</v>
      </c>
      <c r="E277" s="229" t="s">
        <v>6365</v>
      </c>
      <c r="F277" s="230" t="s">
        <v>6366</v>
      </c>
      <c r="G277" s="231" t="s">
        <v>798</v>
      </c>
      <c r="H277" s="232">
        <v>2</v>
      </c>
      <c r="I277" s="233"/>
      <c r="J277" s="234">
        <f>ROUND(I277*H277,2)</f>
        <v>0</v>
      </c>
      <c r="K277" s="230" t="s">
        <v>1</v>
      </c>
      <c r="L277" s="45"/>
      <c r="M277" s="235" t="s">
        <v>1</v>
      </c>
      <c r="N277" s="236" t="s">
        <v>42</v>
      </c>
      <c r="O277" s="92"/>
      <c r="P277" s="237">
        <f>O277*H277</f>
        <v>0</v>
      </c>
      <c r="Q277" s="237">
        <v>0</v>
      </c>
      <c r="R277" s="237">
        <f>Q277*H277</f>
        <v>0</v>
      </c>
      <c r="S277" s="237">
        <v>0</v>
      </c>
      <c r="T277" s="238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9" t="s">
        <v>189</v>
      </c>
      <c r="AT277" s="239" t="s">
        <v>171</v>
      </c>
      <c r="AU277" s="239" t="s">
        <v>86</v>
      </c>
      <c r="AY277" s="18" t="s">
        <v>168</v>
      </c>
      <c r="BE277" s="240">
        <f>IF(N277="základní",J277,0)</f>
        <v>0</v>
      </c>
      <c r="BF277" s="240">
        <f>IF(N277="snížená",J277,0)</f>
        <v>0</v>
      </c>
      <c r="BG277" s="240">
        <f>IF(N277="zákl. přenesená",J277,0)</f>
        <v>0</v>
      </c>
      <c r="BH277" s="240">
        <f>IF(N277="sníž. přenesená",J277,0)</f>
        <v>0</v>
      </c>
      <c r="BI277" s="240">
        <f>IF(N277="nulová",J277,0)</f>
        <v>0</v>
      </c>
      <c r="BJ277" s="18" t="s">
        <v>84</v>
      </c>
      <c r="BK277" s="240">
        <f>ROUND(I277*H277,2)</f>
        <v>0</v>
      </c>
      <c r="BL277" s="18" t="s">
        <v>189</v>
      </c>
      <c r="BM277" s="239" t="s">
        <v>2555</v>
      </c>
    </row>
    <row r="278" spans="1:65" s="2" customFormat="1" ht="16.5" customHeight="1">
      <c r="A278" s="39"/>
      <c r="B278" s="40"/>
      <c r="C278" s="228" t="s">
        <v>1869</v>
      </c>
      <c r="D278" s="228" t="s">
        <v>171</v>
      </c>
      <c r="E278" s="229" t="s">
        <v>6214</v>
      </c>
      <c r="F278" s="230" t="s">
        <v>6215</v>
      </c>
      <c r="G278" s="231" t="s">
        <v>798</v>
      </c>
      <c r="H278" s="232">
        <v>11</v>
      </c>
      <c r="I278" s="233"/>
      <c r="J278" s="234">
        <f>ROUND(I278*H278,2)</f>
        <v>0</v>
      </c>
      <c r="K278" s="230" t="s">
        <v>1</v>
      </c>
      <c r="L278" s="45"/>
      <c r="M278" s="235" t="s">
        <v>1</v>
      </c>
      <c r="N278" s="236" t="s">
        <v>42</v>
      </c>
      <c r="O278" s="92"/>
      <c r="P278" s="237">
        <f>O278*H278</f>
        <v>0</v>
      </c>
      <c r="Q278" s="237">
        <v>0</v>
      </c>
      <c r="R278" s="237">
        <f>Q278*H278</f>
        <v>0</v>
      </c>
      <c r="S278" s="237">
        <v>0</v>
      </c>
      <c r="T278" s="238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9" t="s">
        <v>189</v>
      </c>
      <c r="AT278" s="239" t="s">
        <v>171</v>
      </c>
      <c r="AU278" s="239" t="s">
        <v>86</v>
      </c>
      <c r="AY278" s="18" t="s">
        <v>168</v>
      </c>
      <c r="BE278" s="240">
        <f>IF(N278="základní",J278,0)</f>
        <v>0</v>
      </c>
      <c r="BF278" s="240">
        <f>IF(N278="snížená",J278,0)</f>
        <v>0</v>
      </c>
      <c r="BG278" s="240">
        <f>IF(N278="zákl. přenesená",J278,0)</f>
        <v>0</v>
      </c>
      <c r="BH278" s="240">
        <f>IF(N278="sníž. přenesená",J278,0)</f>
        <v>0</v>
      </c>
      <c r="BI278" s="240">
        <f>IF(N278="nulová",J278,0)</f>
        <v>0</v>
      </c>
      <c r="BJ278" s="18" t="s">
        <v>84</v>
      </c>
      <c r="BK278" s="240">
        <f>ROUND(I278*H278,2)</f>
        <v>0</v>
      </c>
      <c r="BL278" s="18" t="s">
        <v>189</v>
      </c>
      <c r="BM278" s="239" t="s">
        <v>2563</v>
      </c>
    </row>
    <row r="279" spans="1:65" s="2" customFormat="1" ht="16.5" customHeight="1">
      <c r="A279" s="39"/>
      <c r="B279" s="40"/>
      <c r="C279" s="228" t="s">
        <v>1874</v>
      </c>
      <c r="D279" s="228" t="s">
        <v>171</v>
      </c>
      <c r="E279" s="229" t="s">
        <v>6367</v>
      </c>
      <c r="F279" s="230" t="s">
        <v>6368</v>
      </c>
      <c r="G279" s="231" t="s">
        <v>798</v>
      </c>
      <c r="H279" s="232">
        <v>1</v>
      </c>
      <c r="I279" s="233"/>
      <c r="J279" s="234">
        <f>ROUND(I279*H279,2)</f>
        <v>0</v>
      </c>
      <c r="K279" s="230" t="s">
        <v>1</v>
      </c>
      <c r="L279" s="45"/>
      <c r="M279" s="235" t="s">
        <v>1</v>
      </c>
      <c r="N279" s="236" t="s">
        <v>42</v>
      </c>
      <c r="O279" s="92"/>
      <c r="P279" s="237">
        <f>O279*H279</f>
        <v>0</v>
      </c>
      <c r="Q279" s="237">
        <v>0</v>
      </c>
      <c r="R279" s="237">
        <f>Q279*H279</f>
        <v>0</v>
      </c>
      <c r="S279" s="237">
        <v>0</v>
      </c>
      <c r="T279" s="238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9" t="s">
        <v>189</v>
      </c>
      <c r="AT279" s="239" t="s">
        <v>171</v>
      </c>
      <c r="AU279" s="239" t="s">
        <v>86</v>
      </c>
      <c r="AY279" s="18" t="s">
        <v>168</v>
      </c>
      <c r="BE279" s="240">
        <f>IF(N279="základní",J279,0)</f>
        <v>0</v>
      </c>
      <c r="BF279" s="240">
        <f>IF(N279="snížená",J279,0)</f>
        <v>0</v>
      </c>
      <c r="BG279" s="240">
        <f>IF(N279="zákl. přenesená",J279,0)</f>
        <v>0</v>
      </c>
      <c r="BH279" s="240">
        <f>IF(N279="sníž. přenesená",J279,0)</f>
        <v>0</v>
      </c>
      <c r="BI279" s="240">
        <f>IF(N279="nulová",J279,0)</f>
        <v>0</v>
      </c>
      <c r="BJ279" s="18" t="s">
        <v>84</v>
      </c>
      <c r="BK279" s="240">
        <f>ROUND(I279*H279,2)</f>
        <v>0</v>
      </c>
      <c r="BL279" s="18" t="s">
        <v>189</v>
      </c>
      <c r="BM279" s="239" t="s">
        <v>2574</v>
      </c>
    </row>
    <row r="280" spans="1:65" s="2" customFormat="1" ht="16.5" customHeight="1">
      <c r="A280" s="39"/>
      <c r="B280" s="40"/>
      <c r="C280" s="228" t="s">
        <v>1878</v>
      </c>
      <c r="D280" s="228" t="s">
        <v>171</v>
      </c>
      <c r="E280" s="229" t="s">
        <v>6216</v>
      </c>
      <c r="F280" s="230" t="s">
        <v>6217</v>
      </c>
      <c r="G280" s="231" t="s">
        <v>798</v>
      </c>
      <c r="H280" s="232">
        <v>3</v>
      </c>
      <c r="I280" s="233"/>
      <c r="J280" s="234">
        <f>ROUND(I280*H280,2)</f>
        <v>0</v>
      </c>
      <c r="K280" s="230" t="s">
        <v>1</v>
      </c>
      <c r="L280" s="45"/>
      <c r="M280" s="235" t="s">
        <v>1</v>
      </c>
      <c r="N280" s="236" t="s">
        <v>42</v>
      </c>
      <c r="O280" s="92"/>
      <c r="P280" s="237">
        <f>O280*H280</f>
        <v>0</v>
      </c>
      <c r="Q280" s="237">
        <v>0</v>
      </c>
      <c r="R280" s="237">
        <f>Q280*H280</f>
        <v>0</v>
      </c>
      <c r="S280" s="237">
        <v>0</v>
      </c>
      <c r="T280" s="238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9" t="s">
        <v>189</v>
      </c>
      <c r="AT280" s="239" t="s">
        <v>171</v>
      </c>
      <c r="AU280" s="239" t="s">
        <v>86</v>
      </c>
      <c r="AY280" s="18" t="s">
        <v>168</v>
      </c>
      <c r="BE280" s="240">
        <f>IF(N280="základní",J280,0)</f>
        <v>0</v>
      </c>
      <c r="BF280" s="240">
        <f>IF(N280="snížená",J280,0)</f>
        <v>0</v>
      </c>
      <c r="BG280" s="240">
        <f>IF(N280="zákl. přenesená",J280,0)</f>
        <v>0</v>
      </c>
      <c r="BH280" s="240">
        <f>IF(N280="sníž. přenesená",J280,0)</f>
        <v>0</v>
      </c>
      <c r="BI280" s="240">
        <f>IF(N280="nulová",J280,0)</f>
        <v>0</v>
      </c>
      <c r="BJ280" s="18" t="s">
        <v>84</v>
      </c>
      <c r="BK280" s="240">
        <f>ROUND(I280*H280,2)</f>
        <v>0</v>
      </c>
      <c r="BL280" s="18" t="s">
        <v>189</v>
      </c>
      <c r="BM280" s="239" t="s">
        <v>2582</v>
      </c>
    </row>
    <row r="281" spans="1:65" s="2" customFormat="1" ht="16.5" customHeight="1">
      <c r="A281" s="39"/>
      <c r="B281" s="40"/>
      <c r="C281" s="228" t="s">
        <v>1882</v>
      </c>
      <c r="D281" s="228" t="s">
        <v>171</v>
      </c>
      <c r="E281" s="229" t="s">
        <v>6218</v>
      </c>
      <c r="F281" s="230" t="s">
        <v>6219</v>
      </c>
      <c r="G281" s="231" t="s">
        <v>798</v>
      </c>
      <c r="H281" s="232">
        <v>1</v>
      </c>
      <c r="I281" s="233"/>
      <c r="J281" s="234">
        <f>ROUND(I281*H281,2)</f>
        <v>0</v>
      </c>
      <c r="K281" s="230" t="s">
        <v>1</v>
      </c>
      <c r="L281" s="45"/>
      <c r="M281" s="235" t="s">
        <v>1</v>
      </c>
      <c r="N281" s="236" t="s">
        <v>42</v>
      </c>
      <c r="O281" s="92"/>
      <c r="P281" s="237">
        <f>O281*H281</f>
        <v>0</v>
      </c>
      <c r="Q281" s="237">
        <v>0</v>
      </c>
      <c r="R281" s="237">
        <f>Q281*H281</f>
        <v>0</v>
      </c>
      <c r="S281" s="237">
        <v>0</v>
      </c>
      <c r="T281" s="238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9" t="s">
        <v>189</v>
      </c>
      <c r="AT281" s="239" t="s">
        <v>171</v>
      </c>
      <c r="AU281" s="239" t="s">
        <v>86</v>
      </c>
      <c r="AY281" s="18" t="s">
        <v>168</v>
      </c>
      <c r="BE281" s="240">
        <f>IF(N281="základní",J281,0)</f>
        <v>0</v>
      </c>
      <c r="BF281" s="240">
        <f>IF(N281="snížená",J281,0)</f>
        <v>0</v>
      </c>
      <c r="BG281" s="240">
        <f>IF(N281="zákl. přenesená",J281,0)</f>
        <v>0</v>
      </c>
      <c r="BH281" s="240">
        <f>IF(N281="sníž. přenesená",J281,0)</f>
        <v>0</v>
      </c>
      <c r="BI281" s="240">
        <f>IF(N281="nulová",J281,0)</f>
        <v>0</v>
      </c>
      <c r="BJ281" s="18" t="s">
        <v>84</v>
      </c>
      <c r="BK281" s="240">
        <f>ROUND(I281*H281,2)</f>
        <v>0</v>
      </c>
      <c r="BL281" s="18" t="s">
        <v>189</v>
      </c>
      <c r="BM281" s="239" t="s">
        <v>2590</v>
      </c>
    </row>
    <row r="282" spans="1:65" s="2" customFormat="1" ht="16.5" customHeight="1">
      <c r="A282" s="39"/>
      <c r="B282" s="40"/>
      <c r="C282" s="228" t="s">
        <v>1886</v>
      </c>
      <c r="D282" s="228" t="s">
        <v>171</v>
      </c>
      <c r="E282" s="229" t="s">
        <v>6369</v>
      </c>
      <c r="F282" s="230" t="s">
        <v>6370</v>
      </c>
      <c r="G282" s="231" t="s">
        <v>798</v>
      </c>
      <c r="H282" s="232">
        <v>3</v>
      </c>
      <c r="I282" s="233"/>
      <c r="J282" s="234">
        <f>ROUND(I282*H282,2)</f>
        <v>0</v>
      </c>
      <c r="K282" s="230" t="s">
        <v>1</v>
      </c>
      <c r="L282" s="45"/>
      <c r="M282" s="235" t="s">
        <v>1</v>
      </c>
      <c r="N282" s="236" t="s">
        <v>42</v>
      </c>
      <c r="O282" s="92"/>
      <c r="P282" s="237">
        <f>O282*H282</f>
        <v>0</v>
      </c>
      <c r="Q282" s="237">
        <v>0</v>
      </c>
      <c r="R282" s="237">
        <f>Q282*H282</f>
        <v>0</v>
      </c>
      <c r="S282" s="237">
        <v>0</v>
      </c>
      <c r="T282" s="238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9" t="s">
        <v>189</v>
      </c>
      <c r="AT282" s="239" t="s">
        <v>171</v>
      </c>
      <c r="AU282" s="239" t="s">
        <v>86</v>
      </c>
      <c r="AY282" s="18" t="s">
        <v>168</v>
      </c>
      <c r="BE282" s="240">
        <f>IF(N282="základní",J282,0)</f>
        <v>0</v>
      </c>
      <c r="BF282" s="240">
        <f>IF(N282="snížená",J282,0)</f>
        <v>0</v>
      </c>
      <c r="BG282" s="240">
        <f>IF(N282="zákl. přenesená",J282,0)</f>
        <v>0</v>
      </c>
      <c r="BH282" s="240">
        <f>IF(N282="sníž. přenesená",J282,0)</f>
        <v>0</v>
      </c>
      <c r="BI282" s="240">
        <f>IF(N282="nulová",J282,0)</f>
        <v>0</v>
      </c>
      <c r="BJ282" s="18" t="s">
        <v>84</v>
      </c>
      <c r="BK282" s="240">
        <f>ROUND(I282*H282,2)</f>
        <v>0</v>
      </c>
      <c r="BL282" s="18" t="s">
        <v>189</v>
      </c>
      <c r="BM282" s="239" t="s">
        <v>2598</v>
      </c>
    </row>
    <row r="283" spans="1:65" s="2" customFormat="1" ht="16.5" customHeight="1">
      <c r="A283" s="39"/>
      <c r="B283" s="40"/>
      <c r="C283" s="228" t="s">
        <v>1892</v>
      </c>
      <c r="D283" s="228" t="s">
        <v>171</v>
      </c>
      <c r="E283" s="229" t="s">
        <v>6371</v>
      </c>
      <c r="F283" s="230" t="s">
        <v>6372</v>
      </c>
      <c r="G283" s="231" t="s">
        <v>798</v>
      </c>
      <c r="H283" s="232">
        <v>1</v>
      </c>
      <c r="I283" s="233"/>
      <c r="J283" s="234">
        <f>ROUND(I283*H283,2)</f>
        <v>0</v>
      </c>
      <c r="K283" s="230" t="s">
        <v>1</v>
      </c>
      <c r="L283" s="45"/>
      <c r="M283" s="235" t="s">
        <v>1</v>
      </c>
      <c r="N283" s="236" t="s">
        <v>42</v>
      </c>
      <c r="O283" s="92"/>
      <c r="P283" s="237">
        <f>O283*H283</f>
        <v>0</v>
      </c>
      <c r="Q283" s="237">
        <v>0</v>
      </c>
      <c r="R283" s="237">
        <f>Q283*H283</f>
        <v>0</v>
      </c>
      <c r="S283" s="237">
        <v>0</v>
      </c>
      <c r="T283" s="238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9" t="s">
        <v>189</v>
      </c>
      <c r="AT283" s="239" t="s">
        <v>171</v>
      </c>
      <c r="AU283" s="239" t="s">
        <v>86</v>
      </c>
      <c r="AY283" s="18" t="s">
        <v>168</v>
      </c>
      <c r="BE283" s="240">
        <f>IF(N283="základní",J283,0)</f>
        <v>0</v>
      </c>
      <c r="BF283" s="240">
        <f>IF(N283="snížená",J283,0)</f>
        <v>0</v>
      </c>
      <c r="BG283" s="240">
        <f>IF(N283="zákl. přenesená",J283,0)</f>
        <v>0</v>
      </c>
      <c r="BH283" s="240">
        <f>IF(N283="sníž. přenesená",J283,0)</f>
        <v>0</v>
      </c>
      <c r="BI283" s="240">
        <f>IF(N283="nulová",J283,0)</f>
        <v>0</v>
      </c>
      <c r="BJ283" s="18" t="s">
        <v>84</v>
      </c>
      <c r="BK283" s="240">
        <f>ROUND(I283*H283,2)</f>
        <v>0</v>
      </c>
      <c r="BL283" s="18" t="s">
        <v>189</v>
      </c>
      <c r="BM283" s="239" t="s">
        <v>2606</v>
      </c>
    </row>
    <row r="284" spans="1:65" s="2" customFormat="1" ht="16.5" customHeight="1">
      <c r="A284" s="39"/>
      <c r="B284" s="40"/>
      <c r="C284" s="228" t="s">
        <v>1899</v>
      </c>
      <c r="D284" s="228" t="s">
        <v>171</v>
      </c>
      <c r="E284" s="229" t="s">
        <v>6373</v>
      </c>
      <c r="F284" s="230" t="s">
        <v>6374</v>
      </c>
      <c r="G284" s="231" t="s">
        <v>798</v>
      </c>
      <c r="H284" s="232">
        <v>2</v>
      </c>
      <c r="I284" s="233"/>
      <c r="J284" s="234">
        <f>ROUND(I284*H284,2)</f>
        <v>0</v>
      </c>
      <c r="K284" s="230" t="s">
        <v>1</v>
      </c>
      <c r="L284" s="45"/>
      <c r="M284" s="235" t="s">
        <v>1</v>
      </c>
      <c r="N284" s="236" t="s">
        <v>42</v>
      </c>
      <c r="O284" s="92"/>
      <c r="P284" s="237">
        <f>O284*H284</f>
        <v>0</v>
      </c>
      <c r="Q284" s="237">
        <v>0</v>
      </c>
      <c r="R284" s="237">
        <f>Q284*H284</f>
        <v>0</v>
      </c>
      <c r="S284" s="237">
        <v>0</v>
      </c>
      <c r="T284" s="238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9" t="s">
        <v>189</v>
      </c>
      <c r="AT284" s="239" t="s">
        <v>171</v>
      </c>
      <c r="AU284" s="239" t="s">
        <v>86</v>
      </c>
      <c r="AY284" s="18" t="s">
        <v>168</v>
      </c>
      <c r="BE284" s="240">
        <f>IF(N284="základní",J284,0)</f>
        <v>0</v>
      </c>
      <c r="BF284" s="240">
        <f>IF(N284="snížená",J284,0)</f>
        <v>0</v>
      </c>
      <c r="BG284" s="240">
        <f>IF(N284="zákl. přenesená",J284,0)</f>
        <v>0</v>
      </c>
      <c r="BH284" s="240">
        <f>IF(N284="sníž. přenesená",J284,0)</f>
        <v>0</v>
      </c>
      <c r="BI284" s="240">
        <f>IF(N284="nulová",J284,0)</f>
        <v>0</v>
      </c>
      <c r="BJ284" s="18" t="s">
        <v>84</v>
      </c>
      <c r="BK284" s="240">
        <f>ROUND(I284*H284,2)</f>
        <v>0</v>
      </c>
      <c r="BL284" s="18" t="s">
        <v>189</v>
      </c>
      <c r="BM284" s="239" t="s">
        <v>2614</v>
      </c>
    </row>
    <row r="285" spans="1:65" s="2" customFormat="1" ht="16.5" customHeight="1">
      <c r="A285" s="39"/>
      <c r="B285" s="40"/>
      <c r="C285" s="228" t="s">
        <v>1904</v>
      </c>
      <c r="D285" s="228" t="s">
        <v>171</v>
      </c>
      <c r="E285" s="229" t="s">
        <v>6375</v>
      </c>
      <c r="F285" s="230" t="s">
        <v>6376</v>
      </c>
      <c r="G285" s="231" t="s">
        <v>798</v>
      </c>
      <c r="H285" s="232">
        <v>2</v>
      </c>
      <c r="I285" s="233"/>
      <c r="J285" s="234">
        <f>ROUND(I285*H285,2)</f>
        <v>0</v>
      </c>
      <c r="K285" s="230" t="s">
        <v>1</v>
      </c>
      <c r="L285" s="45"/>
      <c r="M285" s="235" t="s">
        <v>1</v>
      </c>
      <c r="N285" s="236" t="s">
        <v>42</v>
      </c>
      <c r="O285" s="92"/>
      <c r="P285" s="237">
        <f>O285*H285</f>
        <v>0</v>
      </c>
      <c r="Q285" s="237">
        <v>0</v>
      </c>
      <c r="R285" s="237">
        <f>Q285*H285</f>
        <v>0</v>
      </c>
      <c r="S285" s="237">
        <v>0</v>
      </c>
      <c r="T285" s="238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9" t="s">
        <v>189</v>
      </c>
      <c r="AT285" s="239" t="s">
        <v>171</v>
      </c>
      <c r="AU285" s="239" t="s">
        <v>86</v>
      </c>
      <c r="AY285" s="18" t="s">
        <v>168</v>
      </c>
      <c r="BE285" s="240">
        <f>IF(N285="základní",J285,0)</f>
        <v>0</v>
      </c>
      <c r="BF285" s="240">
        <f>IF(N285="snížená",J285,0)</f>
        <v>0</v>
      </c>
      <c r="BG285" s="240">
        <f>IF(N285="zákl. přenesená",J285,0)</f>
        <v>0</v>
      </c>
      <c r="BH285" s="240">
        <f>IF(N285="sníž. přenesená",J285,0)</f>
        <v>0</v>
      </c>
      <c r="BI285" s="240">
        <f>IF(N285="nulová",J285,0)</f>
        <v>0</v>
      </c>
      <c r="BJ285" s="18" t="s">
        <v>84</v>
      </c>
      <c r="BK285" s="240">
        <f>ROUND(I285*H285,2)</f>
        <v>0</v>
      </c>
      <c r="BL285" s="18" t="s">
        <v>189</v>
      </c>
      <c r="BM285" s="239" t="s">
        <v>2622</v>
      </c>
    </row>
    <row r="286" spans="1:65" s="2" customFormat="1" ht="24.15" customHeight="1">
      <c r="A286" s="39"/>
      <c r="B286" s="40"/>
      <c r="C286" s="228" t="s">
        <v>1910</v>
      </c>
      <c r="D286" s="228" t="s">
        <v>171</v>
      </c>
      <c r="E286" s="229" t="s">
        <v>6377</v>
      </c>
      <c r="F286" s="230" t="s">
        <v>6378</v>
      </c>
      <c r="G286" s="231" t="s">
        <v>798</v>
      </c>
      <c r="H286" s="232">
        <v>1</v>
      </c>
      <c r="I286" s="233"/>
      <c r="J286" s="234">
        <f>ROUND(I286*H286,2)</f>
        <v>0</v>
      </c>
      <c r="K286" s="230" t="s">
        <v>1</v>
      </c>
      <c r="L286" s="45"/>
      <c r="M286" s="235" t="s">
        <v>1</v>
      </c>
      <c r="N286" s="236" t="s">
        <v>42</v>
      </c>
      <c r="O286" s="92"/>
      <c r="P286" s="237">
        <f>O286*H286</f>
        <v>0</v>
      </c>
      <c r="Q286" s="237">
        <v>0</v>
      </c>
      <c r="R286" s="237">
        <f>Q286*H286</f>
        <v>0</v>
      </c>
      <c r="S286" s="237">
        <v>0</v>
      </c>
      <c r="T286" s="238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9" t="s">
        <v>189</v>
      </c>
      <c r="AT286" s="239" t="s">
        <v>171</v>
      </c>
      <c r="AU286" s="239" t="s">
        <v>86</v>
      </c>
      <c r="AY286" s="18" t="s">
        <v>168</v>
      </c>
      <c r="BE286" s="240">
        <f>IF(N286="základní",J286,0)</f>
        <v>0</v>
      </c>
      <c r="BF286" s="240">
        <f>IF(N286="snížená",J286,0)</f>
        <v>0</v>
      </c>
      <c r="BG286" s="240">
        <f>IF(N286="zákl. přenesená",J286,0)</f>
        <v>0</v>
      </c>
      <c r="BH286" s="240">
        <f>IF(N286="sníž. přenesená",J286,0)</f>
        <v>0</v>
      </c>
      <c r="BI286" s="240">
        <f>IF(N286="nulová",J286,0)</f>
        <v>0</v>
      </c>
      <c r="BJ286" s="18" t="s">
        <v>84</v>
      </c>
      <c r="BK286" s="240">
        <f>ROUND(I286*H286,2)</f>
        <v>0</v>
      </c>
      <c r="BL286" s="18" t="s">
        <v>189</v>
      </c>
      <c r="BM286" s="239" t="s">
        <v>2630</v>
      </c>
    </row>
    <row r="287" spans="1:65" s="2" customFormat="1" ht="16.5" customHeight="1">
      <c r="A287" s="39"/>
      <c r="B287" s="40"/>
      <c r="C287" s="228" t="s">
        <v>1918</v>
      </c>
      <c r="D287" s="228" t="s">
        <v>171</v>
      </c>
      <c r="E287" s="229" t="s">
        <v>6379</v>
      </c>
      <c r="F287" s="230" t="s">
        <v>6380</v>
      </c>
      <c r="G287" s="231" t="s">
        <v>798</v>
      </c>
      <c r="H287" s="232">
        <v>2</v>
      </c>
      <c r="I287" s="233"/>
      <c r="J287" s="234">
        <f>ROUND(I287*H287,2)</f>
        <v>0</v>
      </c>
      <c r="K287" s="230" t="s">
        <v>1</v>
      </c>
      <c r="L287" s="45"/>
      <c r="M287" s="235" t="s">
        <v>1</v>
      </c>
      <c r="N287" s="236" t="s">
        <v>42</v>
      </c>
      <c r="O287" s="92"/>
      <c r="P287" s="237">
        <f>O287*H287</f>
        <v>0</v>
      </c>
      <c r="Q287" s="237">
        <v>0</v>
      </c>
      <c r="R287" s="237">
        <f>Q287*H287</f>
        <v>0</v>
      </c>
      <c r="S287" s="237">
        <v>0</v>
      </c>
      <c r="T287" s="238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9" t="s">
        <v>189</v>
      </c>
      <c r="AT287" s="239" t="s">
        <v>171</v>
      </c>
      <c r="AU287" s="239" t="s">
        <v>86</v>
      </c>
      <c r="AY287" s="18" t="s">
        <v>168</v>
      </c>
      <c r="BE287" s="240">
        <f>IF(N287="základní",J287,0)</f>
        <v>0</v>
      </c>
      <c r="BF287" s="240">
        <f>IF(N287="snížená",J287,0)</f>
        <v>0</v>
      </c>
      <c r="BG287" s="240">
        <f>IF(N287="zákl. přenesená",J287,0)</f>
        <v>0</v>
      </c>
      <c r="BH287" s="240">
        <f>IF(N287="sníž. přenesená",J287,0)</f>
        <v>0</v>
      </c>
      <c r="BI287" s="240">
        <f>IF(N287="nulová",J287,0)</f>
        <v>0</v>
      </c>
      <c r="BJ287" s="18" t="s">
        <v>84</v>
      </c>
      <c r="BK287" s="240">
        <f>ROUND(I287*H287,2)</f>
        <v>0</v>
      </c>
      <c r="BL287" s="18" t="s">
        <v>189</v>
      </c>
      <c r="BM287" s="239" t="s">
        <v>2638</v>
      </c>
    </row>
    <row r="288" spans="1:65" s="2" customFormat="1" ht="16.5" customHeight="1">
      <c r="A288" s="39"/>
      <c r="B288" s="40"/>
      <c r="C288" s="228" t="s">
        <v>1922</v>
      </c>
      <c r="D288" s="228" t="s">
        <v>171</v>
      </c>
      <c r="E288" s="229" t="s">
        <v>6381</v>
      </c>
      <c r="F288" s="230" t="s">
        <v>6382</v>
      </c>
      <c r="G288" s="231" t="s">
        <v>798</v>
      </c>
      <c r="H288" s="232">
        <v>1</v>
      </c>
      <c r="I288" s="233"/>
      <c r="J288" s="234">
        <f>ROUND(I288*H288,2)</f>
        <v>0</v>
      </c>
      <c r="K288" s="230" t="s">
        <v>1</v>
      </c>
      <c r="L288" s="45"/>
      <c r="M288" s="235" t="s">
        <v>1</v>
      </c>
      <c r="N288" s="236" t="s">
        <v>42</v>
      </c>
      <c r="O288" s="92"/>
      <c r="P288" s="237">
        <f>O288*H288</f>
        <v>0</v>
      </c>
      <c r="Q288" s="237">
        <v>0</v>
      </c>
      <c r="R288" s="237">
        <f>Q288*H288</f>
        <v>0</v>
      </c>
      <c r="S288" s="237">
        <v>0</v>
      </c>
      <c r="T288" s="238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9" t="s">
        <v>189</v>
      </c>
      <c r="AT288" s="239" t="s">
        <v>171</v>
      </c>
      <c r="AU288" s="239" t="s">
        <v>86</v>
      </c>
      <c r="AY288" s="18" t="s">
        <v>168</v>
      </c>
      <c r="BE288" s="240">
        <f>IF(N288="základní",J288,0)</f>
        <v>0</v>
      </c>
      <c r="BF288" s="240">
        <f>IF(N288="snížená",J288,0)</f>
        <v>0</v>
      </c>
      <c r="BG288" s="240">
        <f>IF(N288="zákl. přenesená",J288,0)</f>
        <v>0</v>
      </c>
      <c r="BH288" s="240">
        <f>IF(N288="sníž. přenesená",J288,0)</f>
        <v>0</v>
      </c>
      <c r="BI288" s="240">
        <f>IF(N288="nulová",J288,0)</f>
        <v>0</v>
      </c>
      <c r="BJ288" s="18" t="s">
        <v>84</v>
      </c>
      <c r="BK288" s="240">
        <f>ROUND(I288*H288,2)</f>
        <v>0</v>
      </c>
      <c r="BL288" s="18" t="s">
        <v>189</v>
      </c>
      <c r="BM288" s="239" t="s">
        <v>2646</v>
      </c>
    </row>
    <row r="289" spans="1:65" s="2" customFormat="1" ht="16.5" customHeight="1">
      <c r="A289" s="39"/>
      <c r="B289" s="40"/>
      <c r="C289" s="228" t="s">
        <v>1926</v>
      </c>
      <c r="D289" s="228" t="s">
        <v>171</v>
      </c>
      <c r="E289" s="229" t="s">
        <v>6232</v>
      </c>
      <c r="F289" s="230" t="s">
        <v>6233</v>
      </c>
      <c r="G289" s="231" t="s">
        <v>798</v>
      </c>
      <c r="H289" s="232">
        <v>6</v>
      </c>
      <c r="I289" s="233"/>
      <c r="J289" s="234">
        <f>ROUND(I289*H289,2)</f>
        <v>0</v>
      </c>
      <c r="K289" s="230" t="s">
        <v>1</v>
      </c>
      <c r="L289" s="45"/>
      <c r="M289" s="235" t="s">
        <v>1</v>
      </c>
      <c r="N289" s="236" t="s">
        <v>42</v>
      </c>
      <c r="O289" s="92"/>
      <c r="P289" s="237">
        <f>O289*H289</f>
        <v>0</v>
      </c>
      <c r="Q289" s="237">
        <v>0</v>
      </c>
      <c r="R289" s="237">
        <f>Q289*H289</f>
        <v>0</v>
      </c>
      <c r="S289" s="237">
        <v>0</v>
      </c>
      <c r="T289" s="238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9" t="s">
        <v>189</v>
      </c>
      <c r="AT289" s="239" t="s">
        <v>171</v>
      </c>
      <c r="AU289" s="239" t="s">
        <v>86</v>
      </c>
      <c r="AY289" s="18" t="s">
        <v>168</v>
      </c>
      <c r="BE289" s="240">
        <f>IF(N289="základní",J289,0)</f>
        <v>0</v>
      </c>
      <c r="BF289" s="240">
        <f>IF(N289="snížená",J289,0)</f>
        <v>0</v>
      </c>
      <c r="BG289" s="240">
        <f>IF(N289="zákl. přenesená",J289,0)</f>
        <v>0</v>
      </c>
      <c r="BH289" s="240">
        <f>IF(N289="sníž. přenesená",J289,0)</f>
        <v>0</v>
      </c>
      <c r="BI289" s="240">
        <f>IF(N289="nulová",J289,0)</f>
        <v>0</v>
      </c>
      <c r="BJ289" s="18" t="s">
        <v>84</v>
      </c>
      <c r="BK289" s="240">
        <f>ROUND(I289*H289,2)</f>
        <v>0</v>
      </c>
      <c r="BL289" s="18" t="s">
        <v>189</v>
      </c>
      <c r="BM289" s="239" t="s">
        <v>2654</v>
      </c>
    </row>
    <row r="290" spans="1:65" s="2" customFormat="1" ht="16.5" customHeight="1">
      <c r="A290" s="39"/>
      <c r="B290" s="40"/>
      <c r="C290" s="228" t="s">
        <v>1931</v>
      </c>
      <c r="D290" s="228" t="s">
        <v>171</v>
      </c>
      <c r="E290" s="229" t="s">
        <v>6234</v>
      </c>
      <c r="F290" s="230" t="s">
        <v>6235</v>
      </c>
      <c r="G290" s="231" t="s">
        <v>798</v>
      </c>
      <c r="H290" s="232">
        <v>1</v>
      </c>
      <c r="I290" s="233"/>
      <c r="J290" s="234">
        <f>ROUND(I290*H290,2)</f>
        <v>0</v>
      </c>
      <c r="K290" s="230" t="s">
        <v>1</v>
      </c>
      <c r="L290" s="45"/>
      <c r="M290" s="235" t="s">
        <v>1</v>
      </c>
      <c r="N290" s="236" t="s">
        <v>42</v>
      </c>
      <c r="O290" s="92"/>
      <c r="P290" s="237">
        <f>O290*H290</f>
        <v>0</v>
      </c>
      <c r="Q290" s="237">
        <v>0</v>
      </c>
      <c r="R290" s="237">
        <f>Q290*H290</f>
        <v>0</v>
      </c>
      <c r="S290" s="237">
        <v>0</v>
      </c>
      <c r="T290" s="238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9" t="s">
        <v>189</v>
      </c>
      <c r="AT290" s="239" t="s">
        <v>171</v>
      </c>
      <c r="AU290" s="239" t="s">
        <v>86</v>
      </c>
      <c r="AY290" s="18" t="s">
        <v>168</v>
      </c>
      <c r="BE290" s="240">
        <f>IF(N290="základní",J290,0)</f>
        <v>0</v>
      </c>
      <c r="BF290" s="240">
        <f>IF(N290="snížená",J290,0)</f>
        <v>0</v>
      </c>
      <c r="BG290" s="240">
        <f>IF(N290="zákl. přenesená",J290,0)</f>
        <v>0</v>
      </c>
      <c r="BH290" s="240">
        <f>IF(N290="sníž. přenesená",J290,0)</f>
        <v>0</v>
      </c>
      <c r="BI290" s="240">
        <f>IF(N290="nulová",J290,0)</f>
        <v>0</v>
      </c>
      <c r="BJ290" s="18" t="s">
        <v>84</v>
      </c>
      <c r="BK290" s="240">
        <f>ROUND(I290*H290,2)</f>
        <v>0</v>
      </c>
      <c r="BL290" s="18" t="s">
        <v>189</v>
      </c>
      <c r="BM290" s="239" t="s">
        <v>2662</v>
      </c>
    </row>
    <row r="291" spans="1:65" s="2" customFormat="1" ht="16.5" customHeight="1">
      <c r="A291" s="39"/>
      <c r="B291" s="40"/>
      <c r="C291" s="228" t="s">
        <v>1935</v>
      </c>
      <c r="D291" s="228" t="s">
        <v>171</v>
      </c>
      <c r="E291" s="229" t="s">
        <v>6236</v>
      </c>
      <c r="F291" s="230" t="s">
        <v>6237</v>
      </c>
      <c r="G291" s="231" t="s">
        <v>798</v>
      </c>
      <c r="H291" s="232">
        <v>6</v>
      </c>
      <c r="I291" s="233"/>
      <c r="J291" s="234">
        <f>ROUND(I291*H291,2)</f>
        <v>0</v>
      </c>
      <c r="K291" s="230" t="s">
        <v>1</v>
      </c>
      <c r="L291" s="45"/>
      <c r="M291" s="235" t="s">
        <v>1</v>
      </c>
      <c r="N291" s="236" t="s">
        <v>42</v>
      </c>
      <c r="O291" s="92"/>
      <c r="P291" s="237">
        <f>O291*H291</f>
        <v>0</v>
      </c>
      <c r="Q291" s="237">
        <v>0</v>
      </c>
      <c r="R291" s="237">
        <f>Q291*H291</f>
        <v>0</v>
      </c>
      <c r="S291" s="237">
        <v>0</v>
      </c>
      <c r="T291" s="238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9" t="s">
        <v>189</v>
      </c>
      <c r="AT291" s="239" t="s">
        <v>171</v>
      </c>
      <c r="AU291" s="239" t="s">
        <v>86</v>
      </c>
      <c r="AY291" s="18" t="s">
        <v>168</v>
      </c>
      <c r="BE291" s="240">
        <f>IF(N291="základní",J291,0)</f>
        <v>0</v>
      </c>
      <c r="BF291" s="240">
        <f>IF(N291="snížená",J291,0)</f>
        <v>0</v>
      </c>
      <c r="BG291" s="240">
        <f>IF(N291="zákl. přenesená",J291,0)</f>
        <v>0</v>
      </c>
      <c r="BH291" s="240">
        <f>IF(N291="sníž. přenesená",J291,0)</f>
        <v>0</v>
      </c>
      <c r="BI291" s="240">
        <f>IF(N291="nulová",J291,0)</f>
        <v>0</v>
      </c>
      <c r="BJ291" s="18" t="s">
        <v>84</v>
      </c>
      <c r="BK291" s="240">
        <f>ROUND(I291*H291,2)</f>
        <v>0</v>
      </c>
      <c r="BL291" s="18" t="s">
        <v>189</v>
      </c>
      <c r="BM291" s="239" t="s">
        <v>2670</v>
      </c>
    </row>
    <row r="292" spans="1:65" s="2" customFormat="1" ht="37.8" customHeight="1">
      <c r="A292" s="39"/>
      <c r="B292" s="40"/>
      <c r="C292" s="228" t="s">
        <v>1940</v>
      </c>
      <c r="D292" s="228" t="s">
        <v>171</v>
      </c>
      <c r="E292" s="229" t="s">
        <v>6383</v>
      </c>
      <c r="F292" s="230" t="s">
        <v>6384</v>
      </c>
      <c r="G292" s="231" t="s">
        <v>798</v>
      </c>
      <c r="H292" s="232">
        <v>1</v>
      </c>
      <c r="I292" s="233"/>
      <c r="J292" s="234">
        <f>ROUND(I292*H292,2)</f>
        <v>0</v>
      </c>
      <c r="K292" s="230" t="s">
        <v>1</v>
      </c>
      <c r="L292" s="45"/>
      <c r="M292" s="235" t="s">
        <v>1</v>
      </c>
      <c r="N292" s="236" t="s">
        <v>42</v>
      </c>
      <c r="O292" s="92"/>
      <c r="P292" s="237">
        <f>O292*H292</f>
        <v>0</v>
      </c>
      <c r="Q292" s="237">
        <v>0</v>
      </c>
      <c r="R292" s="237">
        <f>Q292*H292</f>
        <v>0</v>
      </c>
      <c r="S292" s="237">
        <v>0</v>
      </c>
      <c r="T292" s="238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9" t="s">
        <v>189</v>
      </c>
      <c r="AT292" s="239" t="s">
        <v>171</v>
      </c>
      <c r="AU292" s="239" t="s">
        <v>86</v>
      </c>
      <c r="AY292" s="18" t="s">
        <v>168</v>
      </c>
      <c r="BE292" s="240">
        <f>IF(N292="základní",J292,0)</f>
        <v>0</v>
      </c>
      <c r="BF292" s="240">
        <f>IF(N292="snížená",J292,0)</f>
        <v>0</v>
      </c>
      <c r="BG292" s="240">
        <f>IF(N292="zákl. přenesená",J292,0)</f>
        <v>0</v>
      </c>
      <c r="BH292" s="240">
        <f>IF(N292="sníž. přenesená",J292,0)</f>
        <v>0</v>
      </c>
      <c r="BI292" s="240">
        <f>IF(N292="nulová",J292,0)</f>
        <v>0</v>
      </c>
      <c r="BJ292" s="18" t="s">
        <v>84</v>
      </c>
      <c r="BK292" s="240">
        <f>ROUND(I292*H292,2)</f>
        <v>0</v>
      </c>
      <c r="BL292" s="18" t="s">
        <v>189</v>
      </c>
      <c r="BM292" s="239" t="s">
        <v>2678</v>
      </c>
    </row>
    <row r="293" spans="1:65" s="2" customFormat="1" ht="33" customHeight="1">
      <c r="A293" s="39"/>
      <c r="B293" s="40"/>
      <c r="C293" s="228" t="s">
        <v>1945</v>
      </c>
      <c r="D293" s="228" t="s">
        <v>171</v>
      </c>
      <c r="E293" s="229" t="s">
        <v>6385</v>
      </c>
      <c r="F293" s="230" t="s">
        <v>6386</v>
      </c>
      <c r="G293" s="231" t="s">
        <v>798</v>
      </c>
      <c r="H293" s="232">
        <v>1</v>
      </c>
      <c r="I293" s="233"/>
      <c r="J293" s="234">
        <f>ROUND(I293*H293,2)</f>
        <v>0</v>
      </c>
      <c r="K293" s="230" t="s">
        <v>1</v>
      </c>
      <c r="L293" s="45"/>
      <c r="M293" s="235" t="s">
        <v>1</v>
      </c>
      <c r="N293" s="236" t="s">
        <v>42</v>
      </c>
      <c r="O293" s="92"/>
      <c r="P293" s="237">
        <f>O293*H293</f>
        <v>0</v>
      </c>
      <c r="Q293" s="237">
        <v>0</v>
      </c>
      <c r="R293" s="237">
        <f>Q293*H293</f>
        <v>0</v>
      </c>
      <c r="S293" s="237">
        <v>0</v>
      </c>
      <c r="T293" s="238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9" t="s">
        <v>189</v>
      </c>
      <c r="AT293" s="239" t="s">
        <v>171</v>
      </c>
      <c r="AU293" s="239" t="s">
        <v>86</v>
      </c>
      <c r="AY293" s="18" t="s">
        <v>168</v>
      </c>
      <c r="BE293" s="240">
        <f>IF(N293="základní",J293,0)</f>
        <v>0</v>
      </c>
      <c r="BF293" s="240">
        <f>IF(N293="snížená",J293,0)</f>
        <v>0</v>
      </c>
      <c r="BG293" s="240">
        <f>IF(N293="zákl. přenesená",J293,0)</f>
        <v>0</v>
      </c>
      <c r="BH293" s="240">
        <f>IF(N293="sníž. přenesená",J293,0)</f>
        <v>0</v>
      </c>
      <c r="BI293" s="240">
        <f>IF(N293="nulová",J293,0)</f>
        <v>0</v>
      </c>
      <c r="BJ293" s="18" t="s">
        <v>84</v>
      </c>
      <c r="BK293" s="240">
        <f>ROUND(I293*H293,2)</f>
        <v>0</v>
      </c>
      <c r="BL293" s="18" t="s">
        <v>189</v>
      </c>
      <c r="BM293" s="239" t="s">
        <v>2686</v>
      </c>
    </row>
    <row r="294" spans="1:65" s="2" customFormat="1" ht="24.15" customHeight="1">
      <c r="A294" s="39"/>
      <c r="B294" s="40"/>
      <c r="C294" s="228" t="s">
        <v>1950</v>
      </c>
      <c r="D294" s="228" t="s">
        <v>171</v>
      </c>
      <c r="E294" s="229" t="s">
        <v>6387</v>
      </c>
      <c r="F294" s="230" t="s">
        <v>6388</v>
      </c>
      <c r="G294" s="231" t="s">
        <v>798</v>
      </c>
      <c r="H294" s="232">
        <v>1</v>
      </c>
      <c r="I294" s="233"/>
      <c r="J294" s="234">
        <f>ROUND(I294*H294,2)</f>
        <v>0</v>
      </c>
      <c r="K294" s="230" t="s">
        <v>1</v>
      </c>
      <c r="L294" s="45"/>
      <c r="M294" s="235" t="s">
        <v>1</v>
      </c>
      <c r="N294" s="236" t="s">
        <v>42</v>
      </c>
      <c r="O294" s="92"/>
      <c r="P294" s="237">
        <f>O294*H294</f>
        <v>0</v>
      </c>
      <c r="Q294" s="237">
        <v>0</v>
      </c>
      <c r="R294" s="237">
        <f>Q294*H294</f>
        <v>0</v>
      </c>
      <c r="S294" s="237">
        <v>0</v>
      </c>
      <c r="T294" s="238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9" t="s">
        <v>189</v>
      </c>
      <c r="AT294" s="239" t="s">
        <v>171</v>
      </c>
      <c r="AU294" s="239" t="s">
        <v>86</v>
      </c>
      <c r="AY294" s="18" t="s">
        <v>168</v>
      </c>
      <c r="BE294" s="240">
        <f>IF(N294="základní",J294,0)</f>
        <v>0</v>
      </c>
      <c r="BF294" s="240">
        <f>IF(N294="snížená",J294,0)</f>
        <v>0</v>
      </c>
      <c r="BG294" s="240">
        <f>IF(N294="zákl. přenesená",J294,0)</f>
        <v>0</v>
      </c>
      <c r="BH294" s="240">
        <f>IF(N294="sníž. přenesená",J294,0)</f>
        <v>0</v>
      </c>
      <c r="BI294" s="240">
        <f>IF(N294="nulová",J294,0)</f>
        <v>0</v>
      </c>
      <c r="BJ294" s="18" t="s">
        <v>84</v>
      </c>
      <c r="BK294" s="240">
        <f>ROUND(I294*H294,2)</f>
        <v>0</v>
      </c>
      <c r="BL294" s="18" t="s">
        <v>189</v>
      </c>
      <c r="BM294" s="239" t="s">
        <v>2694</v>
      </c>
    </row>
    <row r="295" spans="1:65" s="2" customFormat="1" ht="24.15" customHeight="1">
      <c r="A295" s="39"/>
      <c r="B295" s="40"/>
      <c r="C295" s="228" t="s">
        <v>1955</v>
      </c>
      <c r="D295" s="228" t="s">
        <v>171</v>
      </c>
      <c r="E295" s="229" t="s">
        <v>6389</v>
      </c>
      <c r="F295" s="230" t="s">
        <v>6390</v>
      </c>
      <c r="G295" s="231" t="s">
        <v>798</v>
      </c>
      <c r="H295" s="232">
        <v>1</v>
      </c>
      <c r="I295" s="233"/>
      <c r="J295" s="234">
        <f>ROUND(I295*H295,2)</f>
        <v>0</v>
      </c>
      <c r="K295" s="230" t="s">
        <v>1</v>
      </c>
      <c r="L295" s="45"/>
      <c r="M295" s="235" t="s">
        <v>1</v>
      </c>
      <c r="N295" s="236" t="s">
        <v>42</v>
      </c>
      <c r="O295" s="92"/>
      <c r="P295" s="237">
        <f>O295*H295</f>
        <v>0</v>
      </c>
      <c r="Q295" s="237">
        <v>0</v>
      </c>
      <c r="R295" s="237">
        <f>Q295*H295</f>
        <v>0</v>
      </c>
      <c r="S295" s="237">
        <v>0</v>
      </c>
      <c r="T295" s="238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9" t="s">
        <v>189</v>
      </c>
      <c r="AT295" s="239" t="s">
        <v>171</v>
      </c>
      <c r="AU295" s="239" t="s">
        <v>86</v>
      </c>
      <c r="AY295" s="18" t="s">
        <v>168</v>
      </c>
      <c r="BE295" s="240">
        <f>IF(N295="základní",J295,0)</f>
        <v>0</v>
      </c>
      <c r="BF295" s="240">
        <f>IF(N295="snížená",J295,0)</f>
        <v>0</v>
      </c>
      <c r="BG295" s="240">
        <f>IF(N295="zákl. přenesená",J295,0)</f>
        <v>0</v>
      </c>
      <c r="BH295" s="240">
        <f>IF(N295="sníž. přenesená",J295,0)</f>
        <v>0</v>
      </c>
      <c r="BI295" s="240">
        <f>IF(N295="nulová",J295,0)</f>
        <v>0</v>
      </c>
      <c r="BJ295" s="18" t="s">
        <v>84</v>
      </c>
      <c r="BK295" s="240">
        <f>ROUND(I295*H295,2)</f>
        <v>0</v>
      </c>
      <c r="BL295" s="18" t="s">
        <v>189</v>
      </c>
      <c r="BM295" s="239" t="s">
        <v>2702</v>
      </c>
    </row>
    <row r="296" spans="1:65" s="2" customFormat="1" ht="16.5" customHeight="1">
      <c r="A296" s="39"/>
      <c r="B296" s="40"/>
      <c r="C296" s="228" t="s">
        <v>1959</v>
      </c>
      <c r="D296" s="228" t="s">
        <v>171</v>
      </c>
      <c r="E296" s="229" t="s">
        <v>6391</v>
      </c>
      <c r="F296" s="230" t="s">
        <v>6392</v>
      </c>
      <c r="G296" s="231" t="s">
        <v>798</v>
      </c>
      <c r="H296" s="232">
        <v>1</v>
      </c>
      <c r="I296" s="233"/>
      <c r="J296" s="234">
        <f>ROUND(I296*H296,2)</f>
        <v>0</v>
      </c>
      <c r="K296" s="230" t="s">
        <v>1</v>
      </c>
      <c r="L296" s="45"/>
      <c r="M296" s="235" t="s">
        <v>1</v>
      </c>
      <c r="N296" s="236" t="s">
        <v>42</v>
      </c>
      <c r="O296" s="92"/>
      <c r="P296" s="237">
        <f>O296*H296</f>
        <v>0</v>
      </c>
      <c r="Q296" s="237">
        <v>0</v>
      </c>
      <c r="R296" s="237">
        <f>Q296*H296</f>
        <v>0</v>
      </c>
      <c r="S296" s="237">
        <v>0</v>
      </c>
      <c r="T296" s="238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9" t="s">
        <v>189</v>
      </c>
      <c r="AT296" s="239" t="s">
        <v>171</v>
      </c>
      <c r="AU296" s="239" t="s">
        <v>86</v>
      </c>
      <c r="AY296" s="18" t="s">
        <v>168</v>
      </c>
      <c r="BE296" s="240">
        <f>IF(N296="základní",J296,0)</f>
        <v>0</v>
      </c>
      <c r="BF296" s="240">
        <f>IF(N296="snížená",J296,0)</f>
        <v>0</v>
      </c>
      <c r="BG296" s="240">
        <f>IF(N296="zákl. přenesená",J296,0)</f>
        <v>0</v>
      </c>
      <c r="BH296" s="240">
        <f>IF(N296="sníž. přenesená",J296,0)</f>
        <v>0</v>
      </c>
      <c r="BI296" s="240">
        <f>IF(N296="nulová",J296,0)</f>
        <v>0</v>
      </c>
      <c r="BJ296" s="18" t="s">
        <v>84</v>
      </c>
      <c r="BK296" s="240">
        <f>ROUND(I296*H296,2)</f>
        <v>0</v>
      </c>
      <c r="BL296" s="18" t="s">
        <v>189</v>
      </c>
      <c r="BM296" s="239" t="s">
        <v>2710</v>
      </c>
    </row>
    <row r="297" spans="1:65" s="2" customFormat="1" ht="37.8" customHeight="1">
      <c r="A297" s="39"/>
      <c r="B297" s="40"/>
      <c r="C297" s="228" t="s">
        <v>1963</v>
      </c>
      <c r="D297" s="228" t="s">
        <v>171</v>
      </c>
      <c r="E297" s="229" t="s">
        <v>6393</v>
      </c>
      <c r="F297" s="230" t="s">
        <v>6394</v>
      </c>
      <c r="G297" s="231" t="s">
        <v>798</v>
      </c>
      <c r="H297" s="232">
        <v>3</v>
      </c>
      <c r="I297" s="233"/>
      <c r="J297" s="234">
        <f>ROUND(I297*H297,2)</f>
        <v>0</v>
      </c>
      <c r="K297" s="230" t="s">
        <v>1</v>
      </c>
      <c r="L297" s="45"/>
      <c r="M297" s="235" t="s">
        <v>1</v>
      </c>
      <c r="N297" s="236" t="s">
        <v>42</v>
      </c>
      <c r="O297" s="92"/>
      <c r="P297" s="237">
        <f>O297*H297</f>
        <v>0</v>
      </c>
      <c r="Q297" s="237">
        <v>0</v>
      </c>
      <c r="R297" s="237">
        <f>Q297*H297</f>
        <v>0</v>
      </c>
      <c r="S297" s="237">
        <v>0</v>
      </c>
      <c r="T297" s="238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9" t="s">
        <v>189</v>
      </c>
      <c r="AT297" s="239" t="s">
        <v>171</v>
      </c>
      <c r="AU297" s="239" t="s">
        <v>86</v>
      </c>
      <c r="AY297" s="18" t="s">
        <v>168</v>
      </c>
      <c r="BE297" s="240">
        <f>IF(N297="základní",J297,0)</f>
        <v>0</v>
      </c>
      <c r="BF297" s="240">
        <f>IF(N297="snížená",J297,0)</f>
        <v>0</v>
      </c>
      <c r="BG297" s="240">
        <f>IF(N297="zákl. přenesená",J297,0)</f>
        <v>0</v>
      </c>
      <c r="BH297" s="240">
        <f>IF(N297="sníž. přenesená",J297,0)</f>
        <v>0</v>
      </c>
      <c r="BI297" s="240">
        <f>IF(N297="nulová",J297,0)</f>
        <v>0</v>
      </c>
      <c r="BJ297" s="18" t="s">
        <v>84</v>
      </c>
      <c r="BK297" s="240">
        <f>ROUND(I297*H297,2)</f>
        <v>0</v>
      </c>
      <c r="BL297" s="18" t="s">
        <v>189</v>
      </c>
      <c r="BM297" s="239" t="s">
        <v>2719</v>
      </c>
    </row>
    <row r="298" spans="1:65" s="2" customFormat="1" ht="37.8" customHeight="1">
      <c r="A298" s="39"/>
      <c r="B298" s="40"/>
      <c r="C298" s="228" t="s">
        <v>1967</v>
      </c>
      <c r="D298" s="228" t="s">
        <v>171</v>
      </c>
      <c r="E298" s="229" t="s">
        <v>6395</v>
      </c>
      <c r="F298" s="230" t="s">
        <v>6396</v>
      </c>
      <c r="G298" s="231" t="s">
        <v>798</v>
      </c>
      <c r="H298" s="232">
        <v>3</v>
      </c>
      <c r="I298" s="233"/>
      <c r="J298" s="234">
        <f>ROUND(I298*H298,2)</f>
        <v>0</v>
      </c>
      <c r="K298" s="230" t="s">
        <v>1</v>
      </c>
      <c r="L298" s="45"/>
      <c r="M298" s="235" t="s">
        <v>1</v>
      </c>
      <c r="N298" s="236" t="s">
        <v>42</v>
      </c>
      <c r="O298" s="92"/>
      <c r="P298" s="237">
        <f>O298*H298</f>
        <v>0</v>
      </c>
      <c r="Q298" s="237">
        <v>0</v>
      </c>
      <c r="R298" s="237">
        <f>Q298*H298</f>
        <v>0</v>
      </c>
      <c r="S298" s="237">
        <v>0</v>
      </c>
      <c r="T298" s="238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9" t="s">
        <v>189</v>
      </c>
      <c r="AT298" s="239" t="s">
        <v>171</v>
      </c>
      <c r="AU298" s="239" t="s">
        <v>86</v>
      </c>
      <c r="AY298" s="18" t="s">
        <v>168</v>
      </c>
      <c r="BE298" s="240">
        <f>IF(N298="základní",J298,0)</f>
        <v>0</v>
      </c>
      <c r="BF298" s="240">
        <f>IF(N298="snížená",J298,0)</f>
        <v>0</v>
      </c>
      <c r="BG298" s="240">
        <f>IF(N298="zákl. přenesená",J298,0)</f>
        <v>0</v>
      </c>
      <c r="BH298" s="240">
        <f>IF(N298="sníž. přenesená",J298,0)</f>
        <v>0</v>
      </c>
      <c r="BI298" s="240">
        <f>IF(N298="nulová",J298,0)</f>
        <v>0</v>
      </c>
      <c r="BJ298" s="18" t="s">
        <v>84</v>
      </c>
      <c r="BK298" s="240">
        <f>ROUND(I298*H298,2)</f>
        <v>0</v>
      </c>
      <c r="BL298" s="18" t="s">
        <v>189</v>
      </c>
      <c r="BM298" s="239" t="s">
        <v>2727</v>
      </c>
    </row>
    <row r="299" spans="1:65" s="2" customFormat="1" ht="24.15" customHeight="1">
      <c r="A299" s="39"/>
      <c r="B299" s="40"/>
      <c r="C299" s="228" t="s">
        <v>1971</v>
      </c>
      <c r="D299" s="228" t="s">
        <v>171</v>
      </c>
      <c r="E299" s="229" t="s">
        <v>6397</v>
      </c>
      <c r="F299" s="230" t="s">
        <v>6398</v>
      </c>
      <c r="G299" s="231" t="s">
        <v>416</v>
      </c>
      <c r="H299" s="232">
        <v>1</v>
      </c>
      <c r="I299" s="233"/>
      <c r="J299" s="234">
        <f>ROUND(I299*H299,2)</f>
        <v>0</v>
      </c>
      <c r="K299" s="230" t="s">
        <v>4546</v>
      </c>
      <c r="L299" s="45"/>
      <c r="M299" s="235" t="s">
        <v>1</v>
      </c>
      <c r="N299" s="236" t="s">
        <v>42</v>
      </c>
      <c r="O299" s="92"/>
      <c r="P299" s="237">
        <f>O299*H299</f>
        <v>0</v>
      </c>
      <c r="Q299" s="237">
        <v>0</v>
      </c>
      <c r="R299" s="237">
        <f>Q299*H299</f>
        <v>0</v>
      </c>
      <c r="S299" s="237">
        <v>0</v>
      </c>
      <c r="T299" s="238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9" t="s">
        <v>189</v>
      </c>
      <c r="AT299" s="239" t="s">
        <v>171</v>
      </c>
      <c r="AU299" s="239" t="s">
        <v>86</v>
      </c>
      <c r="AY299" s="18" t="s">
        <v>168</v>
      </c>
      <c r="BE299" s="240">
        <f>IF(N299="základní",J299,0)</f>
        <v>0</v>
      </c>
      <c r="BF299" s="240">
        <f>IF(N299="snížená",J299,0)</f>
        <v>0</v>
      </c>
      <c r="BG299" s="240">
        <f>IF(N299="zákl. přenesená",J299,0)</f>
        <v>0</v>
      </c>
      <c r="BH299" s="240">
        <f>IF(N299="sníž. přenesená",J299,0)</f>
        <v>0</v>
      </c>
      <c r="BI299" s="240">
        <f>IF(N299="nulová",J299,0)</f>
        <v>0</v>
      </c>
      <c r="BJ299" s="18" t="s">
        <v>84</v>
      </c>
      <c r="BK299" s="240">
        <f>ROUND(I299*H299,2)</f>
        <v>0</v>
      </c>
      <c r="BL299" s="18" t="s">
        <v>189</v>
      </c>
      <c r="BM299" s="239" t="s">
        <v>2735</v>
      </c>
    </row>
    <row r="300" spans="1:65" s="2" customFormat="1" ht="24.15" customHeight="1">
      <c r="A300" s="39"/>
      <c r="B300" s="40"/>
      <c r="C300" s="228" t="s">
        <v>1976</v>
      </c>
      <c r="D300" s="228" t="s">
        <v>171</v>
      </c>
      <c r="E300" s="229" t="s">
        <v>6399</v>
      </c>
      <c r="F300" s="230" t="s">
        <v>6400</v>
      </c>
      <c r="G300" s="231" t="s">
        <v>416</v>
      </c>
      <c r="H300" s="232">
        <v>20</v>
      </c>
      <c r="I300" s="233"/>
      <c r="J300" s="234">
        <f>ROUND(I300*H300,2)</f>
        <v>0</v>
      </c>
      <c r="K300" s="230" t="s">
        <v>4546</v>
      </c>
      <c r="L300" s="45"/>
      <c r="M300" s="235" t="s">
        <v>1</v>
      </c>
      <c r="N300" s="236" t="s">
        <v>42</v>
      </c>
      <c r="O300" s="92"/>
      <c r="P300" s="237">
        <f>O300*H300</f>
        <v>0</v>
      </c>
      <c r="Q300" s="237">
        <v>0</v>
      </c>
      <c r="R300" s="237">
        <f>Q300*H300</f>
        <v>0</v>
      </c>
      <c r="S300" s="237">
        <v>0</v>
      </c>
      <c r="T300" s="238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9" t="s">
        <v>189</v>
      </c>
      <c r="AT300" s="239" t="s">
        <v>171</v>
      </c>
      <c r="AU300" s="239" t="s">
        <v>86</v>
      </c>
      <c r="AY300" s="18" t="s">
        <v>168</v>
      </c>
      <c r="BE300" s="240">
        <f>IF(N300="základní",J300,0)</f>
        <v>0</v>
      </c>
      <c r="BF300" s="240">
        <f>IF(N300="snížená",J300,0)</f>
        <v>0</v>
      </c>
      <c r="BG300" s="240">
        <f>IF(N300="zákl. přenesená",J300,0)</f>
        <v>0</v>
      </c>
      <c r="BH300" s="240">
        <f>IF(N300="sníž. přenesená",J300,0)</f>
        <v>0</v>
      </c>
      <c r="BI300" s="240">
        <f>IF(N300="nulová",J300,0)</f>
        <v>0</v>
      </c>
      <c r="BJ300" s="18" t="s">
        <v>84</v>
      </c>
      <c r="BK300" s="240">
        <f>ROUND(I300*H300,2)</f>
        <v>0</v>
      </c>
      <c r="BL300" s="18" t="s">
        <v>189</v>
      </c>
      <c r="BM300" s="239" t="s">
        <v>2743</v>
      </c>
    </row>
    <row r="301" spans="1:65" s="2" customFormat="1" ht="24.15" customHeight="1">
      <c r="A301" s="39"/>
      <c r="B301" s="40"/>
      <c r="C301" s="228" t="s">
        <v>1981</v>
      </c>
      <c r="D301" s="228" t="s">
        <v>171</v>
      </c>
      <c r="E301" s="229" t="s">
        <v>6240</v>
      </c>
      <c r="F301" s="230" t="s">
        <v>6241</v>
      </c>
      <c r="G301" s="231" t="s">
        <v>416</v>
      </c>
      <c r="H301" s="232">
        <v>46</v>
      </c>
      <c r="I301" s="233"/>
      <c r="J301" s="234">
        <f>ROUND(I301*H301,2)</f>
        <v>0</v>
      </c>
      <c r="K301" s="230" t="s">
        <v>4546</v>
      </c>
      <c r="L301" s="45"/>
      <c r="M301" s="235" t="s">
        <v>1</v>
      </c>
      <c r="N301" s="236" t="s">
        <v>42</v>
      </c>
      <c r="O301" s="92"/>
      <c r="P301" s="237">
        <f>O301*H301</f>
        <v>0</v>
      </c>
      <c r="Q301" s="237">
        <v>0</v>
      </c>
      <c r="R301" s="237">
        <f>Q301*H301</f>
        <v>0</v>
      </c>
      <c r="S301" s="237">
        <v>0</v>
      </c>
      <c r="T301" s="238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9" t="s">
        <v>189</v>
      </c>
      <c r="AT301" s="239" t="s">
        <v>171</v>
      </c>
      <c r="AU301" s="239" t="s">
        <v>86</v>
      </c>
      <c r="AY301" s="18" t="s">
        <v>168</v>
      </c>
      <c r="BE301" s="240">
        <f>IF(N301="základní",J301,0)</f>
        <v>0</v>
      </c>
      <c r="BF301" s="240">
        <f>IF(N301="snížená",J301,0)</f>
        <v>0</v>
      </c>
      <c r="BG301" s="240">
        <f>IF(N301="zákl. přenesená",J301,0)</f>
        <v>0</v>
      </c>
      <c r="BH301" s="240">
        <f>IF(N301="sníž. přenesená",J301,0)</f>
        <v>0</v>
      </c>
      <c r="BI301" s="240">
        <f>IF(N301="nulová",J301,0)</f>
        <v>0</v>
      </c>
      <c r="BJ301" s="18" t="s">
        <v>84</v>
      </c>
      <c r="BK301" s="240">
        <f>ROUND(I301*H301,2)</f>
        <v>0</v>
      </c>
      <c r="BL301" s="18" t="s">
        <v>189</v>
      </c>
      <c r="BM301" s="239" t="s">
        <v>2751</v>
      </c>
    </row>
    <row r="302" spans="1:65" s="2" customFormat="1" ht="24.15" customHeight="1">
      <c r="A302" s="39"/>
      <c r="B302" s="40"/>
      <c r="C302" s="228" t="s">
        <v>1983</v>
      </c>
      <c r="D302" s="228" t="s">
        <v>171</v>
      </c>
      <c r="E302" s="229" t="s">
        <v>5944</v>
      </c>
      <c r="F302" s="230" t="s">
        <v>6401</v>
      </c>
      <c r="G302" s="231" t="s">
        <v>416</v>
      </c>
      <c r="H302" s="232">
        <v>21</v>
      </c>
      <c r="I302" s="233"/>
      <c r="J302" s="234">
        <f>ROUND(I302*H302,2)</f>
        <v>0</v>
      </c>
      <c r="K302" s="230" t="s">
        <v>4546</v>
      </c>
      <c r="L302" s="45"/>
      <c r="M302" s="235" t="s">
        <v>1</v>
      </c>
      <c r="N302" s="236" t="s">
        <v>42</v>
      </c>
      <c r="O302" s="92"/>
      <c r="P302" s="237">
        <f>O302*H302</f>
        <v>0</v>
      </c>
      <c r="Q302" s="237">
        <v>0</v>
      </c>
      <c r="R302" s="237">
        <f>Q302*H302</f>
        <v>0</v>
      </c>
      <c r="S302" s="237">
        <v>0</v>
      </c>
      <c r="T302" s="238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9" t="s">
        <v>189</v>
      </c>
      <c r="AT302" s="239" t="s">
        <v>171</v>
      </c>
      <c r="AU302" s="239" t="s">
        <v>86</v>
      </c>
      <c r="AY302" s="18" t="s">
        <v>168</v>
      </c>
      <c r="BE302" s="240">
        <f>IF(N302="základní",J302,0)</f>
        <v>0</v>
      </c>
      <c r="BF302" s="240">
        <f>IF(N302="snížená",J302,0)</f>
        <v>0</v>
      </c>
      <c r="BG302" s="240">
        <f>IF(N302="zákl. přenesená",J302,0)</f>
        <v>0</v>
      </c>
      <c r="BH302" s="240">
        <f>IF(N302="sníž. přenesená",J302,0)</f>
        <v>0</v>
      </c>
      <c r="BI302" s="240">
        <f>IF(N302="nulová",J302,0)</f>
        <v>0</v>
      </c>
      <c r="BJ302" s="18" t="s">
        <v>84</v>
      </c>
      <c r="BK302" s="240">
        <f>ROUND(I302*H302,2)</f>
        <v>0</v>
      </c>
      <c r="BL302" s="18" t="s">
        <v>189</v>
      </c>
      <c r="BM302" s="239" t="s">
        <v>2760</v>
      </c>
    </row>
    <row r="303" spans="1:65" s="2" customFormat="1" ht="24.15" customHeight="1">
      <c r="A303" s="39"/>
      <c r="B303" s="40"/>
      <c r="C303" s="228" t="s">
        <v>1985</v>
      </c>
      <c r="D303" s="228" t="s">
        <v>171</v>
      </c>
      <c r="E303" s="229" t="s">
        <v>6242</v>
      </c>
      <c r="F303" s="230" t="s">
        <v>6243</v>
      </c>
      <c r="G303" s="231" t="s">
        <v>416</v>
      </c>
      <c r="H303" s="232">
        <v>36</v>
      </c>
      <c r="I303" s="233"/>
      <c r="J303" s="234">
        <f>ROUND(I303*H303,2)</f>
        <v>0</v>
      </c>
      <c r="K303" s="230" t="s">
        <v>4546</v>
      </c>
      <c r="L303" s="45"/>
      <c r="M303" s="235" t="s">
        <v>1</v>
      </c>
      <c r="N303" s="236" t="s">
        <v>42</v>
      </c>
      <c r="O303" s="92"/>
      <c r="P303" s="237">
        <f>O303*H303</f>
        <v>0</v>
      </c>
      <c r="Q303" s="237">
        <v>0</v>
      </c>
      <c r="R303" s="237">
        <f>Q303*H303</f>
        <v>0</v>
      </c>
      <c r="S303" s="237">
        <v>0</v>
      </c>
      <c r="T303" s="238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9" t="s">
        <v>189</v>
      </c>
      <c r="AT303" s="239" t="s">
        <v>171</v>
      </c>
      <c r="AU303" s="239" t="s">
        <v>86</v>
      </c>
      <c r="AY303" s="18" t="s">
        <v>168</v>
      </c>
      <c r="BE303" s="240">
        <f>IF(N303="základní",J303,0)</f>
        <v>0</v>
      </c>
      <c r="BF303" s="240">
        <f>IF(N303="snížená",J303,0)</f>
        <v>0</v>
      </c>
      <c r="BG303" s="240">
        <f>IF(N303="zákl. přenesená",J303,0)</f>
        <v>0</v>
      </c>
      <c r="BH303" s="240">
        <f>IF(N303="sníž. přenesená",J303,0)</f>
        <v>0</v>
      </c>
      <c r="BI303" s="240">
        <f>IF(N303="nulová",J303,0)</f>
        <v>0</v>
      </c>
      <c r="BJ303" s="18" t="s">
        <v>84</v>
      </c>
      <c r="BK303" s="240">
        <f>ROUND(I303*H303,2)</f>
        <v>0</v>
      </c>
      <c r="BL303" s="18" t="s">
        <v>189</v>
      </c>
      <c r="BM303" s="239" t="s">
        <v>2768</v>
      </c>
    </row>
    <row r="304" spans="1:65" s="2" customFormat="1" ht="24.15" customHeight="1">
      <c r="A304" s="39"/>
      <c r="B304" s="40"/>
      <c r="C304" s="228" t="s">
        <v>1988</v>
      </c>
      <c r="D304" s="228" t="s">
        <v>171</v>
      </c>
      <c r="E304" s="229" t="s">
        <v>6402</v>
      </c>
      <c r="F304" s="230" t="s">
        <v>6403</v>
      </c>
      <c r="G304" s="231" t="s">
        <v>289</v>
      </c>
      <c r="H304" s="232">
        <v>0.45</v>
      </c>
      <c r="I304" s="233"/>
      <c r="J304" s="234">
        <f>ROUND(I304*H304,2)</f>
        <v>0</v>
      </c>
      <c r="K304" s="230" t="s">
        <v>4546</v>
      </c>
      <c r="L304" s="45"/>
      <c r="M304" s="235" t="s">
        <v>1</v>
      </c>
      <c r="N304" s="236" t="s">
        <v>42</v>
      </c>
      <c r="O304" s="92"/>
      <c r="P304" s="237">
        <f>O304*H304</f>
        <v>0</v>
      </c>
      <c r="Q304" s="237">
        <v>0</v>
      </c>
      <c r="R304" s="237">
        <f>Q304*H304</f>
        <v>0</v>
      </c>
      <c r="S304" s="237">
        <v>0</v>
      </c>
      <c r="T304" s="238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9" t="s">
        <v>189</v>
      </c>
      <c r="AT304" s="239" t="s">
        <v>171</v>
      </c>
      <c r="AU304" s="239" t="s">
        <v>86</v>
      </c>
      <c r="AY304" s="18" t="s">
        <v>168</v>
      </c>
      <c r="BE304" s="240">
        <f>IF(N304="základní",J304,0)</f>
        <v>0</v>
      </c>
      <c r="BF304" s="240">
        <f>IF(N304="snížená",J304,0)</f>
        <v>0</v>
      </c>
      <c r="BG304" s="240">
        <f>IF(N304="zákl. přenesená",J304,0)</f>
        <v>0</v>
      </c>
      <c r="BH304" s="240">
        <f>IF(N304="sníž. přenesená",J304,0)</f>
        <v>0</v>
      </c>
      <c r="BI304" s="240">
        <f>IF(N304="nulová",J304,0)</f>
        <v>0</v>
      </c>
      <c r="BJ304" s="18" t="s">
        <v>84</v>
      </c>
      <c r="BK304" s="240">
        <f>ROUND(I304*H304,2)</f>
        <v>0</v>
      </c>
      <c r="BL304" s="18" t="s">
        <v>189</v>
      </c>
      <c r="BM304" s="239" t="s">
        <v>2776</v>
      </c>
    </row>
    <row r="305" spans="1:65" s="2" customFormat="1" ht="37.8" customHeight="1">
      <c r="A305" s="39"/>
      <c r="B305" s="40"/>
      <c r="C305" s="228" t="s">
        <v>1992</v>
      </c>
      <c r="D305" s="228" t="s">
        <v>171</v>
      </c>
      <c r="E305" s="229" t="s">
        <v>6404</v>
      </c>
      <c r="F305" s="230" t="s">
        <v>6405</v>
      </c>
      <c r="G305" s="231" t="s">
        <v>289</v>
      </c>
      <c r="H305" s="232">
        <v>3</v>
      </c>
      <c r="I305" s="233"/>
      <c r="J305" s="234">
        <f>ROUND(I305*H305,2)</f>
        <v>0</v>
      </c>
      <c r="K305" s="230" t="s">
        <v>4546</v>
      </c>
      <c r="L305" s="45"/>
      <c r="M305" s="235" t="s">
        <v>1</v>
      </c>
      <c r="N305" s="236" t="s">
        <v>42</v>
      </c>
      <c r="O305" s="92"/>
      <c r="P305" s="237">
        <f>O305*H305</f>
        <v>0</v>
      </c>
      <c r="Q305" s="237">
        <v>0</v>
      </c>
      <c r="R305" s="237">
        <f>Q305*H305</f>
        <v>0</v>
      </c>
      <c r="S305" s="237">
        <v>0</v>
      </c>
      <c r="T305" s="238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9" t="s">
        <v>189</v>
      </c>
      <c r="AT305" s="239" t="s">
        <v>171</v>
      </c>
      <c r="AU305" s="239" t="s">
        <v>86</v>
      </c>
      <c r="AY305" s="18" t="s">
        <v>168</v>
      </c>
      <c r="BE305" s="240">
        <f>IF(N305="základní",J305,0)</f>
        <v>0</v>
      </c>
      <c r="BF305" s="240">
        <f>IF(N305="snížená",J305,0)</f>
        <v>0</v>
      </c>
      <c r="BG305" s="240">
        <f>IF(N305="zákl. přenesená",J305,0)</f>
        <v>0</v>
      </c>
      <c r="BH305" s="240">
        <f>IF(N305="sníž. přenesená",J305,0)</f>
        <v>0</v>
      </c>
      <c r="BI305" s="240">
        <f>IF(N305="nulová",J305,0)</f>
        <v>0</v>
      </c>
      <c r="BJ305" s="18" t="s">
        <v>84</v>
      </c>
      <c r="BK305" s="240">
        <f>ROUND(I305*H305,2)</f>
        <v>0</v>
      </c>
      <c r="BL305" s="18" t="s">
        <v>189</v>
      </c>
      <c r="BM305" s="239" t="s">
        <v>2784</v>
      </c>
    </row>
    <row r="306" spans="1:65" s="2" customFormat="1" ht="24.15" customHeight="1">
      <c r="A306" s="39"/>
      <c r="B306" s="40"/>
      <c r="C306" s="228" t="s">
        <v>1996</v>
      </c>
      <c r="D306" s="228" t="s">
        <v>171</v>
      </c>
      <c r="E306" s="229" t="s">
        <v>6406</v>
      </c>
      <c r="F306" s="230" t="s">
        <v>6407</v>
      </c>
      <c r="G306" s="231" t="s">
        <v>289</v>
      </c>
      <c r="H306" s="232">
        <v>0.65</v>
      </c>
      <c r="I306" s="233"/>
      <c r="J306" s="234">
        <f>ROUND(I306*H306,2)</f>
        <v>0</v>
      </c>
      <c r="K306" s="230" t="s">
        <v>4546</v>
      </c>
      <c r="L306" s="45"/>
      <c r="M306" s="235" t="s">
        <v>1</v>
      </c>
      <c r="N306" s="236" t="s">
        <v>42</v>
      </c>
      <c r="O306" s="92"/>
      <c r="P306" s="237">
        <f>O306*H306</f>
        <v>0</v>
      </c>
      <c r="Q306" s="237">
        <v>0</v>
      </c>
      <c r="R306" s="237">
        <f>Q306*H306</f>
        <v>0</v>
      </c>
      <c r="S306" s="237">
        <v>0</v>
      </c>
      <c r="T306" s="238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9" t="s">
        <v>189</v>
      </c>
      <c r="AT306" s="239" t="s">
        <v>171</v>
      </c>
      <c r="AU306" s="239" t="s">
        <v>86</v>
      </c>
      <c r="AY306" s="18" t="s">
        <v>168</v>
      </c>
      <c r="BE306" s="240">
        <f>IF(N306="základní",J306,0)</f>
        <v>0</v>
      </c>
      <c r="BF306" s="240">
        <f>IF(N306="snížená",J306,0)</f>
        <v>0</v>
      </c>
      <c r="BG306" s="240">
        <f>IF(N306="zákl. přenesená",J306,0)</f>
        <v>0</v>
      </c>
      <c r="BH306" s="240">
        <f>IF(N306="sníž. přenesená",J306,0)</f>
        <v>0</v>
      </c>
      <c r="BI306" s="240">
        <f>IF(N306="nulová",J306,0)</f>
        <v>0</v>
      </c>
      <c r="BJ306" s="18" t="s">
        <v>84</v>
      </c>
      <c r="BK306" s="240">
        <f>ROUND(I306*H306,2)</f>
        <v>0</v>
      </c>
      <c r="BL306" s="18" t="s">
        <v>189</v>
      </c>
      <c r="BM306" s="239" t="s">
        <v>2792</v>
      </c>
    </row>
    <row r="307" spans="1:65" s="2" customFormat="1" ht="24.15" customHeight="1">
      <c r="A307" s="39"/>
      <c r="B307" s="40"/>
      <c r="C307" s="228" t="s">
        <v>2022</v>
      </c>
      <c r="D307" s="228" t="s">
        <v>171</v>
      </c>
      <c r="E307" s="229" t="s">
        <v>6408</v>
      </c>
      <c r="F307" s="230" t="s">
        <v>6409</v>
      </c>
      <c r="G307" s="231" t="s">
        <v>289</v>
      </c>
      <c r="H307" s="232">
        <v>0.5</v>
      </c>
      <c r="I307" s="233"/>
      <c r="J307" s="234">
        <f>ROUND(I307*H307,2)</f>
        <v>0</v>
      </c>
      <c r="K307" s="230" t="s">
        <v>4546</v>
      </c>
      <c r="L307" s="45"/>
      <c r="M307" s="235" t="s">
        <v>1</v>
      </c>
      <c r="N307" s="236" t="s">
        <v>42</v>
      </c>
      <c r="O307" s="92"/>
      <c r="P307" s="237">
        <f>O307*H307</f>
        <v>0</v>
      </c>
      <c r="Q307" s="237">
        <v>0</v>
      </c>
      <c r="R307" s="237">
        <f>Q307*H307</f>
        <v>0</v>
      </c>
      <c r="S307" s="237">
        <v>0</v>
      </c>
      <c r="T307" s="238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9" t="s">
        <v>189</v>
      </c>
      <c r="AT307" s="239" t="s">
        <v>171</v>
      </c>
      <c r="AU307" s="239" t="s">
        <v>86</v>
      </c>
      <c r="AY307" s="18" t="s">
        <v>168</v>
      </c>
      <c r="BE307" s="240">
        <f>IF(N307="základní",J307,0)</f>
        <v>0</v>
      </c>
      <c r="BF307" s="240">
        <f>IF(N307="snížená",J307,0)</f>
        <v>0</v>
      </c>
      <c r="BG307" s="240">
        <f>IF(N307="zákl. přenesená",J307,0)</f>
        <v>0</v>
      </c>
      <c r="BH307" s="240">
        <f>IF(N307="sníž. přenesená",J307,0)</f>
        <v>0</v>
      </c>
      <c r="BI307" s="240">
        <f>IF(N307="nulová",J307,0)</f>
        <v>0</v>
      </c>
      <c r="BJ307" s="18" t="s">
        <v>84</v>
      </c>
      <c r="BK307" s="240">
        <f>ROUND(I307*H307,2)</f>
        <v>0</v>
      </c>
      <c r="BL307" s="18" t="s">
        <v>189</v>
      </c>
      <c r="BM307" s="239" t="s">
        <v>2800</v>
      </c>
    </row>
    <row r="308" spans="1:65" s="2" customFormat="1" ht="24.15" customHeight="1">
      <c r="A308" s="39"/>
      <c r="B308" s="40"/>
      <c r="C308" s="228" t="s">
        <v>2029</v>
      </c>
      <c r="D308" s="228" t="s">
        <v>171</v>
      </c>
      <c r="E308" s="229" t="s">
        <v>5951</v>
      </c>
      <c r="F308" s="230" t="s">
        <v>6298</v>
      </c>
      <c r="G308" s="231" t="s">
        <v>798</v>
      </c>
      <c r="H308" s="232">
        <v>8</v>
      </c>
      <c r="I308" s="233"/>
      <c r="J308" s="234">
        <f>ROUND(I308*H308,2)</f>
        <v>0</v>
      </c>
      <c r="K308" s="230" t="s">
        <v>4546</v>
      </c>
      <c r="L308" s="45"/>
      <c r="M308" s="235" t="s">
        <v>1</v>
      </c>
      <c r="N308" s="236" t="s">
        <v>42</v>
      </c>
      <c r="O308" s="92"/>
      <c r="P308" s="237">
        <f>O308*H308</f>
        <v>0</v>
      </c>
      <c r="Q308" s="237">
        <v>0</v>
      </c>
      <c r="R308" s="237">
        <f>Q308*H308</f>
        <v>0</v>
      </c>
      <c r="S308" s="237">
        <v>0</v>
      </c>
      <c r="T308" s="238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9" t="s">
        <v>189</v>
      </c>
      <c r="AT308" s="239" t="s">
        <v>171</v>
      </c>
      <c r="AU308" s="239" t="s">
        <v>86</v>
      </c>
      <c r="AY308" s="18" t="s">
        <v>168</v>
      </c>
      <c r="BE308" s="240">
        <f>IF(N308="základní",J308,0)</f>
        <v>0</v>
      </c>
      <c r="BF308" s="240">
        <f>IF(N308="snížená",J308,0)</f>
        <v>0</v>
      </c>
      <c r="BG308" s="240">
        <f>IF(N308="zákl. přenesená",J308,0)</f>
        <v>0</v>
      </c>
      <c r="BH308" s="240">
        <f>IF(N308="sníž. přenesená",J308,0)</f>
        <v>0</v>
      </c>
      <c r="BI308" s="240">
        <f>IF(N308="nulová",J308,0)</f>
        <v>0</v>
      </c>
      <c r="BJ308" s="18" t="s">
        <v>84</v>
      </c>
      <c r="BK308" s="240">
        <f>ROUND(I308*H308,2)</f>
        <v>0</v>
      </c>
      <c r="BL308" s="18" t="s">
        <v>189</v>
      </c>
      <c r="BM308" s="239" t="s">
        <v>2808</v>
      </c>
    </row>
    <row r="309" spans="1:65" s="2" customFormat="1" ht="24.15" customHeight="1">
      <c r="A309" s="39"/>
      <c r="B309" s="40"/>
      <c r="C309" s="228" t="s">
        <v>2036</v>
      </c>
      <c r="D309" s="228" t="s">
        <v>171</v>
      </c>
      <c r="E309" s="229" t="s">
        <v>6299</v>
      </c>
      <c r="F309" s="230" t="s">
        <v>6300</v>
      </c>
      <c r="G309" s="231" t="s">
        <v>798</v>
      </c>
      <c r="H309" s="232">
        <v>12</v>
      </c>
      <c r="I309" s="233"/>
      <c r="J309" s="234">
        <f>ROUND(I309*H309,2)</f>
        <v>0</v>
      </c>
      <c r="K309" s="230" t="s">
        <v>4546</v>
      </c>
      <c r="L309" s="45"/>
      <c r="M309" s="235" t="s">
        <v>1</v>
      </c>
      <c r="N309" s="236" t="s">
        <v>42</v>
      </c>
      <c r="O309" s="92"/>
      <c r="P309" s="237">
        <f>O309*H309</f>
        <v>0</v>
      </c>
      <c r="Q309" s="237">
        <v>0</v>
      </c>
      <c r="R309" s="237">
        <f>Q309*H309</f>
        <v>0</v>
      </c>
      <c r="S309" s="237">
        <v>0</v>
      </c>
      <c r="T309" s="238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9" t="s">
        <v>189</v>
      </c>
      <c r="AT309" s="239" t="s">
        <v>171</v>
      </c>
      <c r="AU309" s="239" t="s">
        <v>86</v>
      </c>
      <c r="AY309" s="18" t="s">
        <v>168</v>
      </c>
      <c r="BE309" s="240">
        <f>IF(N309="základní",J309,0)</f>
        <v>0</v>
      </c>
      <c r="BF309" s="240">
        <f>IF(N309="snížená",J309,0)</f>
        <v>0</v>
      </c>
      <c r="BG309" s="240">
        <f>IF(N309="zákl. přenesená",J309,0)</f>
        <v>0</v>
      </c>
      <c r="BH309" s="240">
        <f>IF(N309="sníž. přenesená",J309,0)</f>
        <v>0</v>
      </c>
      <c r="BI309" s="240">
        <f>IF(N309="nulová",J309,0)</f>
        <v>0</v>
      </c>
      <c r="BJ309" s="18" t="s">
        <v>84</v>
      </c>
      <c r="BK309" s="240">
        <f>ROUND(I309*H309,2)</f>
        <v>0</v>
      </c>
      <c r="BL309" s="18" t="s">
        <v>189</v>
      </c>
      <c r="BM309" s="239" t="s">
        <v>2816</v>
      </c>
    </row>
    <row r="310" spans="1:65" s="2" customFormat="1" ht="24.15" customHeight="1">
      <c r="A310" s="39"/>
      <c r="B310" s="40"/>
      <c r="C310" s="228" t="s">
        <v>2043</v>
      </c>
      <c r="D310" s="228" t="s">
        <v>171</v>
      </c>
      <c r="E310" s="229" t="s">
        <v>5960</v>
      </c>
      <c r="F310" s="230" t="s">
        <v>6301</v>
      </c>
      <c r="G310" s="231" t="s">
        <v>798</v>
      </c>
      <c r="H310" s="232">
        <v>4</v>
      </c>
      <c r="I310" s="233"/>
      <c r="J310" s="234">
        <f>ROUND(I310*H310,2)</f>
        <v>0</v>
      </c>
      <c r="K310" s="230" t="s">
        <v>4546</v>
      </c>
      <c r="L310" s="45"/>
      <c r="M310" s="235" t="s">
        <v>1</v>
      </c>
      <c r="N310" s="236" t="s">
        <v>42</v>
      </c>
      <c r="O310" s="92"/>
      <c r="P310" s="237">
        <f>O310*H310</f>
        <v>0</v>
      </c>
      <c r="Q310" s="237">
        <v>0</v>
      </c>
      <c r="R310" s="237">
        <f>Q310*H310</f>
        <v>0</v>
      </c>
      <c r="S310" s="237">
        <v>0</v>
      </c>
      <c r="T310" s="238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9" t="s">
        <v>189</v>
      </c>
      <c r="AT310" s="239" t="s">
        <v>171</v>
      </c>
      <c r="AU310" s="239" t="s">
        <v>86</v>
      </c>
      <c r="AY310" s="18" t="s">
        <v>168</v>
      </c>
      <c r="BE310" s="240">
        <f>IF(N310="základní",J310,0)</f>
        <v>0</v>
      </c>
      <c r="BF310" s="240">
        <f>IF(N310="snížená",J310,0)</f>
        <v>0</v>
      </c>
      <c r="BG310" s="240">
        <f>IF(N310="zákl. přenesená",J310,0)</f>
        <v>0</v>
      </c>
      <c r="BH310" s="240">
        <f>IF(N310="sníž. přenesená",J310,0)</f>
        <v>0</v>
      </c>
      <c r="BI310" s="240">
        <f>IF(N310="nulová",J310,0)</f>
        <v>0</v>
      </c>
      <c r="BJ310" s="18" t="s">
        <v>84</v>
      </c>
      <c r="BK310" s="240">
        <f>ROUND(I310*H310,2)</f>
        <v>0</v>
      </c>
      <c r="BL310" s="18" t="s">
        <v>189</v>
      </c>
      <c r="BM310" s="239" t="s">
        <v>2824</v>
      </c>
    </row>
    <row r="311" spans="1:65" s="2" customFormat="1" ht="37.8" customHeight="1">
      <c r="A311" s="39"/>
      <c r="B311" s="40"/>
      <c r="C311" s="228" t="s">
        <v>2049</v>
      </c>
      <c r="D311" s="228" t="s">
        <v>171</v>
      </c>
      <c r="E311" s="229" t="s">
        <v>6410</v>
      </c>
      <c r="F311" s="230" t="s">
        <v>6411</v>
      </c>
      <c r="G311" s="231" t="s">
        <v>798</v>
      </c>
      <c r="H311" s="232">
        <v>3</v>
      </c>
      <c r="I311" s="233"/>
      <c r="J311" s="234">
        <f>ROUND(I311*H311,2)</f>
        <v>0</v>
      </c>
      <c r="K311" s="230" t="s">
        <v>4546</v>
      </c>
      <c r="L311" s="45"/>
      <c r="M311" s="235" t="s">
        <v>1</v>
      </c>
      <c r="N311" s="236" t="s">
        <v>42</v>
      </c>
      <c r="O311" s="92"/>
      <c r="P311" s="237">
        <f>O311*H311</f>
        <v>0</v>
      </c>
      <c r="Q311" s="237">
        <v>0</v>
      </c>
      <c r="R311" s="237">
        <f>Q311*H311</f>
        <v>0</v>
      </c>
      <c r="S311" s="237">
        <v>0</v>
      </c>
      <c r="T311" s="238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9" t="s">
        <v>189</v>
      </c>
      <c r="AT311" s="239" t="s">
        <v>171</v>
      </c>
      <c r="AU311" s="239" t="s">
        <v>86</v>
      </c>
      <c r="AY311" s="18" t="s">
        <v>168</v>
      </c>
      <c r="BE311" s="240">
        <f>IF(N311="základní",J311,0)</f>
        <v>0</v>
      </c>
      <c r="BF311" s="240">
        <f>IF(N311="snížená",J311,0)</f>
        <v>0</v>
      </c>
      <c r="BG311" s="240">
        <f>IF(N311="zákl. přenesená",J311,0)</f>
        <v>0</v>
      </c>
      <c r="BH311" s="240">
        <f>IF(N311="sníž. přenesená",J311,0)</f>
        <v>0</v>
      </c>
      <c r="BI311" s="240">
        <f>IF(N311="nulová",J311,0)</f>
        <v>0</v>
      </c>
      <c r="BJ311" s="18" t="s">
        <v>84</v>
      </c>
      <c r="BK311" s="240">
        <f>ROUND(I311*H311,2)</f>
        <v>0</v>
      </c>
      <c r="BL311" s="18" t="s">
        <v>189</v>
      </c>
      <c r="BM311" s="239" t="s">
        <v>2832</v>
      </c>
    </row>
    <row r="312" spans="1:65" s="2" customFormat="1" ht="24.15" customHeight="1">
      <c r="A312" s="39"/>
      <c r="B312" s="40"/>
      <c r="C312" s="228" t="s">
        <v>2054</v>
      </c>
      <c r="D312" s="228" t="s">
        <v>171</v>
      </c>
      <c r="E312" s="229" t="s">
        <v>6412</v>
      </c>
      <c r="F312" s="230" t="s">
        <v>6413</v>
      </c>
      <c r="G312" s="231" t="s">
        <v>798</v>
      </c>
      <c r="H312" s="232">
        <v>3</v>
      </c>
      <c r="I312" s="233"/>
      <c r="J312" s="234">
        <f>ROUND(I312*H312,2)</f>
        <v>0</v>
      </c>
      <c r="K312" s="230" t="s">
        <v>4546</v>
      </c>
      <c r="L312" s="45"/>
      <c r="M312" s="235" t="s">
        <v>1</v>
      </c>
      <c r="N312" s="236" t="s">
        <v>42</v>
      </c>
      <c r="O312" s="92"/>
      <c r="P312" s="237">
        <f>O312*H312</f>
        <v>0</v>
      </c>
      <c r="Q312" s="237">
        <v>0</v>
      </c>
      <c r="R312" s="237">
        <f>Q312*H312</f>
        <v>0</v>
      </c>
      <c r="S312" s="237">
        <v>0</v>
      </c>
      <c r="T312" s="238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9" t="s">
        <v>189</v>
      </c>
      <c r="AT312" s="239" t="s">
        <v>171</v>
      </c>
      <c r="AU312" s="239" t="s">
        <v>86</v>
      </c>
      <c r="AY312" s="18" t="s">
        <v>168</v>
      </c>
      <c r="BE312" s="240">
        <f>IF(N312="základní",J312,0)</f>
        <v>0</v>
      </c>
      <c r="BF312" s="240">
        <f>IF(N312="snížená",J312,0)</f>
        <v>0</v>
      </c>
      <c r="BG312" s="240">
        <f>IF(N312="zákl. přenesená",J312,0)</f>
        <v>0</v>
      </c>
      <c r="BH312" s="240">
        <f>IF(N312="sníž. přenesená",J312,0)</f>
        <v>0</v>
      </c>
      <c r="BI312" s="240">
        <f>IF(N312="nulová",J312,0)</f>
        <v>0</v>
      </c>
      <c r="BJ312" s="18" t="s">
        <v>84</v>
      </c>
      <c r="BK312" s="240">
        <f>ROUND(I312*H312,2)</f>
        <v>0</v>
      </c>
      <c r="BL312" s="18" t="s">
        <v>189</v>
      </c>
      <c r="BM312" s="239" t="s">
        <v>2840</v>
      </c>
    </row>
    <row r="313" spans="1:65" s="2" customFormat="1" ht="24.15" customHeight="1">
      <c r="A313" s="39"/>
      <c r="B313" s="40"/>
      <c r="C313" s="228" t="s">
        <v>2059</v>
      </c>
      <c r="D313" s="228" t="s">
        <v>171</v>
      </c>
      <c r="E313" s="229" t="s">
        <v>6414</v>
      </c>
      <c r="F313" s="230" t="s">
        <v>6415</v>
      </c>
      <c r="G313" s="231" t="s">
        <v>203</v>
      </c>
      <c r="H313" s="232">
        <v>6</v>
      </c>
      <c r="I313" s="233"/>
      <c r="J313" s="234">
        <f>ROUND(I313*H313,2)</f>
        <v>0</v>
      </c>
      <c r="K313" s="230" t="s">
        <v>4546</v>
      </c>
      <c r="L313" s="45"/>
      <c r="M313" s="235" t="s">
        <v>1</v>
      </c>
      <c r="N313" s="236" t="s">
        <v>42</v>
      </c>
      <c r="O313" s="92"/>
      <c r="P313" s="237">
        <f>O313*H313</f>
        <v>0</v>
      </c>
      <c r="Q313" s="237">
        <v>0</v>
      </c>
      <c r="R313" s="237">
        <f>Q313*H313</f>
        <v>0</v>
      </c>
      <c r="S313" s="237">
        <v>0</v>
      </c>
      <c r="T313" s="238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9" t="s">
        <v>189</v>
      </c>
      <c r="AT313" s="239" t="s">
        <v>171</v>
      </c>
      <c r="AU313" s="239" t="s">
        <v>86</v>
      </c>
      <c r="AY313" s="18" t="s">
        <v>168</v>
      </c>
      <c r="BE313" s="240">
        <f>IF(N313="základní",J313,0)</f>
        <v>0</v>
      </c>
      <c r="BF313" s="240">
        <f>IF(N313="snížená",J313,0)</f>
        <v>0</v>
      </c>
      <c r="BG313" s="240">
        <f>IF(N313="zákl. přenesená",J313,0)</f>
        <v>0</v>
      </c>
      <c r="BH313" s="240">
        <f>IF(N313="sníž. přenesená",J313,0)</f>
        <v>0</v>
      </c>
      <c r="BI313" s="240">
        <f>IF(N313="nulová",J313,0)</f>
        <v>0</v>
      </c>
      <c r="BJ313" s="18" t="s">
        <v>84</v>
      </c>
      <c r="BK313" s="240">
        <f>ROUND(I313*H313,2)</f>
        <v>0</v>
      </c>
      <c r="BL313" s="18" t="s">
        <v>189</v>
      </c>
      <c r="BM313" s="239" t="s">
        <v>2848</v>
      </c>
    </row>
    <row r="314" spans="1:65" s="2" customFormat="1" ht="16.5" customHeight="1">
      <c r="A314" s="39"/>
      <c r="B314" s="40"/>
      <c r="C314" s="228" t="s">
        <v>2064</v>
      </c>
      <c r="D314" s="228" t="s">
        <v>171</v>
      </c>
      <c r="E314" s="229" t="s">
        <v>6416</v>
      </c>
      <c r="F314" s="230" t="s">
        <v>6417</v>
      </c>
      <c r="G314" s="231" t="s">
        <v>203</v>
      </c>
      <c r="H314" s="232">
        <v>6.3</v>
      </c>
      <c r="I314" s="233"/>
      <c r="J314" s="234">
        <f>ROUND(I314*H314,2)</f>
        <v>0</v>
      </c>
      <c r="K314" s="230" t="s">
        <v>4546</v>
      </c>
      <c r="L314" s="45"/>
      <c r="M314" s="235" t="s">
        <v>1</v>
      </c>
      <c r="N314" s="236" t="s">
        <v>42</v>
      </c>
      <c r="O314" s="92"/>
      <c r="P314" s="237">
        <f>O314*H314</f>
        <v>0</v>
      </c>
      <c r="Q314" s="237">
        <v>0</v>
      </c>
      <c r="R314" s="237">
        <f>Q314*H314</f>
        <v>0</v>
      </c>
      <c r="S314" s="237">
        <v>0</v>
      </c>
      <c r="T314" s="238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9" t="s">
        <v>189</v>
      </c>
      <c r="AT314" s="239" t="s">
        <v>171</v>
      </c>
      <c r="AU314" s="239" t="s">
        <v>86</v>
      </c>
      <c r="AY314" s="18" t="s">
        <v>168</v>
      </c>
      <c r="BE314" s="240">
        <f>IF(N314="základní",J314,0)</f>
        <v>0</v>
      </c>
      <c r="BF314" s="240">
        <f>IF(N314="snížená",J314,0)</f>
        <v>0</v>
      </c>
      <c r="BG314" s="240">
        <f>IF(N314="zákl. přenesená",J314,0)</f>
        <v>0</v>
      </c>
      <c r="BH314" s="240">
        <f>IF(N314="sníž. přenesená",J314,0)</f>
        <v>0</v>
      </c>
      <c r="BI314" s="240">
        <f>IF(N314="nulová",J314,0)</f>
        <v>0</v>
      </c>
      <c r="BJ314" s="18" t="s">
        <v>84</v>
      </c>
      <c r="BK314" s="240">
        <f>ROUND(I314*H314,2)</f>
        <v>0</v>
      </c>
      <c r="BL314" s="18" t="s">
        <v>189</v>
      </c>
      <c r="BM314" s="239" t="s">
        <v>2856</v>
      </c>
    </row>
    <row r="315" spans="1:65" s="2" customFormat="1" ht="16.5" customHeight="1">
      <c r="A315" s="39"/>
      <c r="B315" s="40"/>
      <c r="C315" s="228" t="s">
        <v>2071</v>
      </c>
      <c r="D315" s="228" t="s">
        <v>171</v>
      </c>
      <c r="E315" s="229" t="s">
        <v>6302</v>
      </c>
      <c r="F315" s="230" t="s">
        <v>6303</v>
      </c>
      <c r="G315" s="231" t="s">
        <v>311</v>
      </c>
      <c r="H315" s="232">
        <v>0.666</v>
      </c>
      <c r="I315" s="233"/>
      <c r="J315" s="234">
        <f>ROUND(I315*H315,2)</f>
        <v>0</v>
      </c>
      <c r="K315" s="230" t="s">
        <v>4546</v>
      </c>
      <c r="L315" s="45"/>
      <c r="M315" s="235" t="s">
        <v>1</v>
      </c>
      <c r="N315" s="236" t="s">
        <v>42</v>
      </c>
      <c r="O315" s="92"/>
      <c r="P315" s="237">
        <f>O315*H315</f>
        <v>0</v>
      </c>
      <c r="Q315" s="237">
        <v>0</v>
      </c>
      <c r="R315" s="237">
        <f>Q315*H315</f>
        <v>0</v>
      </c>
      <c r="S315" s="237">
        <v>0</v>
      </c>
      <c r="T315" s="238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9" t="s">
        <v>189</v>
      </c>
      <c r="AT315" s="239" t="s">
        <v>171</v>
      </c>
      <c r="AU315" s="239" t="s">
        <v>86</v>
      </c>
      <c r="AY315" s="18" t="s">
        <v>168</v>
      </c>
      <c r="BE315" s="240">
        <f>IF(N315="základní",J315,0)</f>
        <v>0</v>
      </c>
      <c r="BF315" s="240">
        <f>IF(N315="snížená",J315,0)</f>
        <v>0</v>
      </c>
      <c r="BG315" s="240">
        <f>IF(N315="zákl. přenesená",J315,0)</f>
        <v>0</v>
      </c>
      <c r="BH315" s="240">
        <f>IF(N315="sníž. přenesená",J315,0)</f>
        <v>0</v>
      </c>
      <c r="BI315" s="240">
        <f>IF(N315="nulová",J315,0)</f>
        <v>0</v>
      </c>
      <c r="BJ315" s="18" t="s">
        <v>84</v>
      </c>
      <c r="BK315" s="240">
        <f>ROUND(I315*H315,2)</f>
        <v>0</v>
      </c>
      <c r="BL315" s="18" t="s">
        <v>189</v>
      </c>
      <c r="BM315" s="239" t="s">
        <v>2864</v>
      </c>
    </row>
    <row r="316" spans="1:65" s="2" customFormat="1" ht="24.15" customHeight="1">
      <c r="A316" s="39"/>
      <c r="B316" s="40"/>
      <c r="C316" s="228" t="s">
        <v>2076</v>
      </c>
      <c r="D316" s="228" t="s">
        <v>171</v>
      </c>
      <c r="E316" s="229" t="s">
        <v>6418</v>
      </c>
      <c r="F316" s="230" t="s">
        <v>6419</v>
      </c>
      <c r="G316" s="231" t="s">
        <v>798</v>
      </c>
      <c r="H316" s="232">
        <v>1</v>
      </c>
      <c r="I316" s="233"/>
      <c r="J316" s="234">
        <f>ROUND(I316*H316,2)</f>
        <v>0</v>
      </c>
      <c r="K316" s="230" t="s">
        <v>1</v>
      </c>
      <c r="L316" s="45"/>
      <c r="M316" s="235" t="s">
        <v>1</v>
      </c>
      <c r="N316" s="236" t="s">
        <v>42</v>
      </c>
      <c r="O316" s="92"/>
      <c r="P316" s="237">
        <f>O316*H316</f>
        <v>0</v>
      </c>
      <c r="Q316" s="237">
        <v>0</v>
      </c>
      <c r="R316" s="237">
        <f>Q316*H316</f>
        <v>0</v>
      </c>
      <c r="S316" s="237">
        <v>0</v>
      </c>
      <c r="T316" s="238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9" t="s">
        <v>189</v>
      </c>
      <c r="AT316" s="239" t="s">
        <v>171</v>
      </c>
      <c r="AU316" s="239" t="s">
        <v>86</v>
      </c>
      <c r="AY316" s="18" t="s">
        <v>168</v>
      </c>
      <c r="BE316" s="240">
        <f>IF(N316="základní",J316,0)</f>
        <v>0</v>
      </c>
      <c r="BF316" s="240">
        <f>IF(N316="snížená",J316,0)</f>
        <v>0</v>
      </c>
      <c r="BG316" s="240">
        <f>IF(N316="zákl. přenesená",J316,0)</f>
        <v>0</v>
      </c>
      <c r="BH316" s="240">
        <f>IF(N316="sníž. přenesená",J316,0)</f>
        <v>0</v>
      </c>
      <c r="BI316" s="240">
        <f>IF(N316="nulová",J316,0)</f>
        <v>0</v>
      </c>
      <c r="BJ316" s="18" t="s">
        <v>84</v>
      </c>
      <c r="BK316" s="240">
        <f>ROUND(I316*H316,2)</f>
        <v>0</v>
      </c>
      <c r="BL316" s="18" t="s">
        <v>189</v>
      </c>
      <c r="BM316" s="239" t="s">
        <v>2872</v>
      </c>
    </row>
    <row r="317" spans="1:65" s="2" customFormat="1" ht="24.15" customHeight="1">
      <c r="A317" s="39"/>
      <c r="B317" s="40"/>
      <c r="C317" s="228" t="s">
        <v>2081</v>
      </c>
      <c r="D317" s="228" t="s">
        <v>171</v>
      </c>
      <c r="E317" s="229" t="s">
        <v>6420</v>
      </c>
      <c r="F317" s="230" t="s">
        <v>6421</v>
      </c>
      <c r="G317" s="231" t="s">
        <v>798</v>
      </c>
      <c r="H317" s="232">
        <v>1</v>
      </c>
      <c r="I317" s="233"/>
      <c r="J317" s="234">
        <f>ROUND(I317*H317,2)</f>
        <v>0</v>
      </c>
      <c r="K317" s="230" t="s">
        <v>1</v>
      </c>
      <c r="L317" s="45"/>
      <c r="M317" s="235" t="s">
        <v>1</v>
      </c>
      <c r="N317" s="236" t="s">
        <v>42</v>
      </c>
      <c r="O317" s="92"/>
      <c r="P317" s="237">
        <f>O317*H317</f>
        <v>0</v>
      </c>
      <c r="Q317" s="237">
        <v>0</v>
      </c>
      <c r="R317" s="237">
        <f>Q317*H317</f>
        <v>0</v>
      </c>
      <c r="S317" s="237">
        <v>0</v>
      </c>
      <c r="T317" s="238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9" t="s">
        <v>189</v>
      </c>
      <c r="AT317" s="239" t="s">
        <v>171</v>
      </c>
      <c r="AU317" s="239" t="s">
        <v>86</v>
      </c>
      <c r="AY317" s="18" t="s">
        <v>168</v>
      </c>
      <c r="BE317" s="240">
        <f>IF(N317="základní",J317,0)</f>
        <v>0</v>
      </c>
      <c r="BF317" s="240">
        <f>IF(N317="snížená",J317,0)</f>
        <v>0</v>
      </c>
      <c r="BG317" s="240">
        <f>IF(N317="zákl. přenesená",J317,0)</f>
        <v>0</v>
      </c>
      <c r="BH317" s="240">
        <f>IF(N317="sníž. přenesená",J317,0)</f>
        <v>0</v>
      </c>
      <c r="BI317" s="240">
        <f>IF(N317="nulová",J317,0)</f>
        <v>0</v>
      </c>
      <c r="BJ317" s="18" t="s">
        <v>84</v>
      </c>
      <c r="BK317" s="240">
        <f>ROUND(I317*H317,2)</f>
        <v>0</v>
      </c>
      <c r="BL317" s="18" t="s">
        <v>189</v>
      </c>
      <c r="BM317" s="239" t="s">
        <v>2880</v>
      </c>
    </row>
    <row r="318" spans="1:65" s="2" customFormat="1" ht="33" customHeight="1">
      <c r="A318" s="39"/>
      <c r="B318" s="40"/>
      <c r="C318" s="228" t="s">
        <v>2087</v>
      </c>
      <c r="D318" s="228" t="s">
        <v>171</v>
      </c>
      <c r="E318" s="229" t="s">
        <v>6422</v>
      </c>
      <c r="F318" s="230" t="s">
        <v>6423</v>
      </c>
      <c r="G318" s="231" t="s">
        <v>798</v>
      </c>
      <c r="H318" s="232">
        <v>2</v>
      </c>
      <c r="I318" s="233"/>
      <c r="J318" s="234">
        <f>ROUND(I318*H318,2)</f>
        <v>0</v>
      </c>
      <c r="K318" s="230" t="s">
        <v>1</v>
      </c>
      <c r="L318" s="45"/>
      <c r="M318" s="235" t="s">
        <v>1</v>
      </c>
      <c r="N318" s="236" t="s">
        <v>42</v>
      </c>
      <c r="O318" s="92"/>
      <c r="P318" s="237">
        <f>O318*H318</f>
        <v>0</v>
      </c>
      <c r="Q318" s="237">
        <v>0</v>
      </c>
      <c r="R318" s="237">
        <f>Q318*H318</f>
        <v>0</v>
      </c>
      <c r="S318" s="237">
        <v>0</v>
      </c>
      <c r="T318" s="238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9" t="s">
        <v>189</v>
      </c>
      <c r="AT318" s="239" t="s">
        <v>171</v>
      </c>
      <c r="AU318" s="239" t="s">
        <v>86</v>
      </c>
      <c r="AY318" s="18" t="s">
        <v>168</v>
      </c>
      <c r="BE318" s="240">
        <f>IF(N318="základní",J318,0)</f>
        <v>0</v>
      </c>
      <c r="BF318" s="240">
        <f>IF(N318="snížená",J318,0)</f>
        <v>0</v>
      </c>
      <c r="BG318" s="240">
        <f>IF(N318="zákl. přenesená",J318,0)</f>
        <v>0</v>
      </c>
      <c r="BH318" s="240">
        <f>IF(N318="sníž. přenesená",J318,0)</f>
        <v>0</v>
      </c>
      <c r="BI318" s="240">
        <f>IF(N318="nulová",J318,0)</f>
        <v>0</v>
      </c>
      <c r="BJ318" s="18" t="s">
        <v>84</v>
      </c>
      <c r="BK318" s="240">
        <f>ROUND(I318*H318,2)</f>
        <v>0</v>
      </c>
      <c r="BL318" s="18" t="s">
        <v>189</v>
      </c>
      <c r="BM318" s="239" t="s">
        <v>2888</v>
      </c>
    </row>
    <row r="319" spans="1:65" s="2" customFormat="1" ht="24.15" customHeight="1">
      <c r="A319" s="39"/>
      <c r="B319" s="40"/>
      <c r="C319" s="228" t="s">
        <v>2092</v>
      </c>
      <c r="D319" s="228" t="s">
        <v>171</v>
      </c>
      <c r="E319" s="229" t="s">
        <v>6424</v>
      </c>
      <c r="F319" s="230" t="s">
        <v>6425</v>
      </c>
      <c r="G319" s="231" t="s">
        <v>798</v>
      </c>
      <c r="H319" s="232">
        <v>2</v>
      </c>
      <c r="I319" s="233"/>
      <c r="J319" s="234">
        <f>ROUND(I319*H319,2)</f>
        <v>0</v>
      </c>
      <c r="K319" s="230" t="s">
        <v>1</v>
      </c>
      <c r="L319" s="45"/>
      <c r="M319" s="235" t="s">
        <v>1</v>
      </c>
      <c r="N319" s="236" t="s">
        <v>42</v>
      </c>
      <c r="O319" s="92"/>
      <c r="P319" s="237">
        <f>O319*H319</f>
        <v>0</v>
      </c>
      <c r="Q319" s="237">
        <v>0</v>
      </c>
      <c r="R319" s="237">
        <f>Q319*H319</f>
        <v>0</v>
      </c>
      <c r="S319" s="237">
        <v>0</v>
      </c>
      <c r="T319" s="238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9" t="s">
        <v>189</v>
      </c>
      <c r="AT319" s="239" t="s">
        <v>171</v>
      </c>
      <c r="AU319" s="239" t="s">
        <v>86</v>
      </c>
      <c r="AY319" s="18" t="s">
        <v>168</v>
      </c>
      <c r="BE319" s="240">
        <f>IF(N319="základní",J319,0)</f>
        <v>0</v>
      </c>
      <c r="BF319" s="240">
        <f>IF(N319="snížená",J319,0)</f>
        <v>0</v>
      </c>
      <c r="BG319" s="240">
        <f>IF(N319="zákl. přenesená",J319,0)</f>
        <v>0</v>
      </c>
      <c r="BH319" s="240">
        <f>IF(N319="sníž. přenesená",J319,0)</f>
        <v>0</v>
      </c>
      <c r="BI319" s="240">
        <f>IF(N319="nulová",J319,0)</f>
        <v>0</v>
      </c>
      <c r="BJ319" s="18" t="s">
        <v>84</v>
      </c>
      <c r="BK319" s="240">
        <f>ROUND(I319*H319,2)</f>
        <v>0</v>
      </c>
      <c r="BL319" s="18" t="s">
        <v>189</v>
      </c>
      <c r="BM319" s="239" t="s">
        <v>2896</v>
      </c>
    </row>
    <row r="320" spans="1:65" s="2" customFormat="1" ht="24.15" customHeight="1">
      <c r="A320" s="39"/>
      <c r="B320" s="40"/>
      <c r="C320" s="228" t="s">
        <v>2096</v>
      </c>
      <c r="D320" s="228" t="s">
        <v>171</v>
      </c>
      <c r="E320" s="229" t="s">
        <v>6426</v>
      </c>
      <c r="F320" s="230" t="s">
        <v>6427</v>
      </c>
      <c r="G320" s="231" t="s">
        <v>798</v>
      </c>
      <c r="H320" s="232">
        <v>2</v>
      </c>
      <c r="I320" s="233"/>
      <c r="J320" s="234">
        <f>ROUND(I320*H320,2)</f>
        <v>0</v>
      </c>
      <c r="K320" s="230" t="s">
        <v>1</v>
      </c>
      <c r="L320" s="45"/>
      <c r="M320" s="235" t="s">
        <v>1</v>
      </c>
      <c r="N320" s="236" t="s">
        <v>42</v>
      </c>
      <c r="O320" s="92"/>
      <c r="P320" s="237">
        <f>O320*H320</f>
        <v>0</v>
      </c>
      <c r="Q320" s="237">
        <v>0</v>
      </c>
      <c r="R320" s="237">
        <f>Q320*H320</f>
        <v>0</v>
      </c>
      <c r="S320" s="237">
        <v>0</v>
      </c>
      <c r="T320" s="238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9" t="s">
        <v>189</v>
      </c>
      <c r="AT320" s="239" t="s">
        <v>171</v>
      </c>
      <c r="AU320" s="239" t="s">
        <v>86</v>
      </c>
      <c r="AY320" s="18" t="s">
        <v>168</v>
      </c>
      <c r="BE320" s="240">
        <f>IF(N320="základní",J320,0)</f>
        <v>0</v>
      </c>
      <c r="BF320" s="240">
        <f>IF(N320="snížená",J320,0)</f>
        <v>0</v>
      </c>
      <c r="BG320" s="240">
        <f>IF(N320="zákl. přenesená",J320,0)</f>
        <v>0</v>
      </c>
      <c r="BH320" s="240">
        <f>IF(N320="sníž. přenesená",J320,0)</f>
        <v>0</v>
      </c>
      <c r="BI320" s="240">
        <f>IF(N320="nulová",J320,0)</f>
        <v>0</v>
      </c>
      <c r="BJ320" s="18" t="s">
        <v>84</v>
      </c>
      <c r="BK320" s="240">
        <f>ROUND(I320*H320,2)</f>
        <v>0</v>
      </c>
      <c r="BL320" s="18" t="s">
        <v>189</v>
      </c>
      <c r="BM320" s="239" t="s">
        <v>2904</v>
      </c>
    </row>
    <row r="321" spans="1:65" s="2" customFormat="1" ht="16.5" customHeight="1">
      <c r="A321" s="39"/>
      <c r="B321" s="40"/>
      <c r="C321" s="228" t="s">
        <v>2101</v>
      </c>
      <c r="D321" s="228" t="s">
        <v>171</v>
      </c>
      <c r="E321" s="229" t="s">
        <v>6428</v>
      </c>
      <c r="F321" s="230" t="s">
        <v>6429</v>
      </c>
      <c r="G321" s="231" t="s">
        <v>798</v>
      </c>
      <c r="H321" s="232">
        <v>2</v>
      </c>
      <c r="I321" s="233"/>
      <c r="J321" s="234">
        <f>ROUND(I321*H321,2)</f>
        <v>0</v>
      </c>
      <c r="K321" s="230" t="s">
        <v>1</v>
      </c>
      <c r="L321" s="45"/>
      <c r="M321" s="235" t="s">
        <v>1</v>
      </c>
      <c r="N321" s="236" t="s">
        <v>42</v>
      </c>
      <c r="O321" s="92"/>
      <c r="P321" s="237">
        <f>O321*H321</f>
        <v>0</v>
      </c>
      <c r="Q321" s="237">
        <v>0</v>
      </c>
      <c r="R321" s="237">
        <f>Q321*H321</f>
        <v>0</v>
      </c>
      <c r="S321" s="237">
        <v>0</v>
      </c>
      <c r="T321" s="238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9" t="s">
        <v>189</v>
      </c>
      <c r="AT321" s="239" t="s">
        <v>171</v>
      </c>
      <c r="AU321" s="239" t="s">
        <v>86</v>
      </c>
      <c r="AY321" s="18" t="s">
        <v>168</v>
      </c>
      <c r="BE321" s="240">
        <f>IF(N321="základní",J321,0)</f>
        <v>0</v>
      </c>
      <c r="BF321" s="240">
        <f>IF(N321="snížená",J321,0)</f>
        <v>0</v>
      </c>
      <c r="BG321" s="240">
        <f>IF(N321="zákl. přenesená",J321,0)</f>
        <v>0</v>
      </c>
      <c r="BH321" s="240">
        <f>IF(N321="sníž. přenesená",J321,0)</f>
        <v>0</v>
      </c>
      <c r="BI321" s="240">
        <f>IF(N321="nulová",J321,0)</f>
        <v>0</v>
      </c>
      <c r="BJ321" s="18" t="s">
        <v>84</v>
      </c>
      <c r="BK321" s="240">
        <f>ROUND(I321*H321,2)</f>
        <v>0</v>
      </c>
      <c r="BL321" s="18" t="s">
        <v>189</v>
      </c>
      <c r="BM321" s="239" t="s">
        <v>2912</v>
      </c>
    </row>
    <row r="322" spans="1:65" s="2" customFormat="1" ht="24.15" customHeight="1">
      <c r="A322" s="39"/>
      <c r="B322" s="40"/>
      <c r="C322" s="228" t="s">
        <v>2106</v>
      </c>
      <c r="D322" s="228" t="s">
        <v>171</v>
      </c>
      <c r="E322" s="229" t="s">
        <v>6306</v>
      </c>
      <c r="F322" s="230" t="s">
        <v>6307</v>
      </c>
      <c r="G322" s="231" t="s">
        <v>798</v>
      </c>
      <c r="H322" s="232">
        <v>12</v>
      </c>
      <c r="I322" s="233"/>
      <c r="J322" s="234">
        <f>ROUND(I322*H322,2)</f>
        <v>0</v>
      </c>
      <c r="K322" s="230" t="s">
        <v>4546</v>
      </c>
      <c r="L322" s="45"/>
      <c r="M322" s="235" t="s">
        <v>1</v>
      </c>
      <c r="N322" s="236" t="s">
        <v>42</v>
      </c>
      <c r="O322" s="92"/>
      <c r="P322" s="237">
        <f>O322*H322</f>
        <v>0</v>
      </c>
      <c r="Q322" s="237">
        <v>0</v>
      </c>
      <c r="R322" s="237">
        <f>Q322*H322</f>
        <v>0</v>
      </c>
      <c r="S322" s="237">
        <v>0</v>
      </c>
      <c r="T322" s="238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9" t="s">
        <v>189</v>
      </c>
      <c r="AT322" s="239" t="s">
        <v>171</v>
      </c>
      <c r="AU322" s="239" t="s">
        <v>86</v>
      </c>
      <c r="AY322" s="18" t="s">
        <v>168</v>
      </c>
      <c r="BE322" s="240">
        <f>IF(N322="základní",J322,0)</f>
        <v>0</v>
      </c>
      <c r="BF322" s="240">
        <f>IF(N322="snížená",J322,0)</f>
        <v>0</v>
      </c>
      <c r="BG322" s="240">
        <f>IF(N322="zákl. přenesená",J322,0)</f>
        <v>0</v>
      </c>
      <c r="BH322" s="240">
        <f>IF(N322="sníž. přenesená",J322,0)</f>
        <v>0</v>
      </c>
      <c r="BI322" s="240">
        <f>IF(N322="nulová",J322,0)</f>
        <v>0</v>
      </c>
      <c r="BJ322" s="18" t="s">
        <v>84</v>
      </c>
      <c r="BK322" s="240">
        <f>ROUND(I322*H322,2)</f>
        <v>0</v>
      </c>
      <c r="BL322" s="18" t="s">
        <v>189</v>
      </c>
      <c r="BM322" s="239" t="s">
        <v>2920</v>
      </c>
    </row>
    <row r="323" spans="1:65" s="2" customFormat="1" ht="24.15" customHeight="1">
      <c r="A323" s="39"/>
      <c r="B323" s="40"/>
      <c r="C323" s="228" t="s">
        <v>2112</v>
      </c>
      <c r="D323" s="228" t="s">
        <v>171</v>
      </c>
      <c r="E323" s="229" t="s">
        <v>6430</v>
      </c>
      <c r="F323" s="230" t="s">
        <v>6431</v>
      </c>
      <c r="G323" s="231" t="s">
        <v>798</v>
      </c>
      <c r="H323" s="232">
        <v>3</v>
      </c>
      <c r="I323" s="233"/>
      <c r="J323" s="234">
        <f>ROUND(I323*H323,2)</f>
        <v>0</v>
      </c>
      <c r="K323" s="230" t="s">
        <v>1</v>
      </c>
      <c r="L323" s="45"/>
      <c r="M323" s="235" t="s">
        <v>1</v>
      </c>
      <c r="N323" s="236" t="s">
        <v>42</v>
      </c>
      <c r="O323" s="92"/>
      <c r="P323" s="237">
        <f>O323*H323</f>
        <v>0</v>
      </c>
      <c r="Q323" s="237">
        <v>0</v>
      </c>
      <c r="R323" s="237">
        <f>Q323*H323</f>
        <v>0</v>
      </c>
      <c r="S323" s="237">
        <v>0</v>
      </c>
      <c r="T323" s="238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9" t="s">
        <v>189</v>
      </c>
      <c r="AT323" s="239" t="s">
        <v>171</v>
      </c>
      <c r="AU323" s="239" t="s">
        <v>86</v>
      </c>
      <c r="AY323" s="18" t="s">
        <v>168</v>
      </c>
      <c r="BE323" s="240">
        <f>IF(N323="základní",J323,0)</f>
        <v>0</v>
      </c>
      <c r="BF323" s="240">
        <f>IF(N323="snížená",J323,0)</f>
        <v>0</v>
      </c>
      <c r="BG323" s="240">
        <f>IF(N323="zákl. přenesená",J323,0)</f>
        <v>0</v>
      </c>
      <c r="BH323" s="240">
        <f>IF(N323="sníž. přenesená",J323,0)</f>
        <v>0</v>
      </c>
      <c r="BI323" s="240">
        <f>IF(N323="nulová",J323,0)</f>
        <v>0</v>
      </c>
      <c r="BJ323" s="18" t="s">
        <v>84</v>
      </c>
      <c r="BK323" s="240">
        <f>ROUND(I323*H323,2)</f>
        <v>0</v>
      </c>
      <c r="BL323" s="18" t="s">
        <v>189</v>
      </c>
      <c r="BM323" s="239" t="s">
        <v>2928</v>
      </c>
    </row>
    <row r="324" spans="1:65" s="2" customFormat="1" ht="24.15" customHeight="1">
      <c r="A324" s="39"/>
      <c r="B324" s="40"/>
      <c r="C324" s="228" t="s">
        <v>2117</v>
      </c>
      <c r="D324" s="228" t="s">
        <v>171</v>
      </c>
      <c r="E324" s="229" t="s">
        <v>6432</v>
      </c>
      <c r="F324" s="230" t="s">
        <v>6433</v>
      </c>
      <c r="G324" s="231" t="s">
        <v>798</v>
      </c>
      <c r="H324" s="232">
        <v>2</v>
      </c>
      <c r="I324" s="233"/>
      <c r="J324" s="234">
        <f>ROUND(I324*H324,2)</f>
        <v>0</v>
      </c>
      <c r="K324" s="230" t="s">
        <v>1</v>
      </c>
      <c r="L324" s="45"/>
      <c r="M324" s="235" t="s">
        <v>1</v>
      </c>
      <c r="N324" s="236" t="s">
        <v>42</v>
      </c>
      <c r="O324" s="92"/>
      <c r="P324" s="237">
        <f>O324*H324</f>
        <v>0</v>
      </c>
      <c r="Q324" s="237">
        <v>0</v>
      </c>
      <c r="R324" s="237">
        <f>Q324*H324</f>
        <v>0</v>
      </c>
      <c r="S324" s="237">
        <v>0</v>
      </c>
      <c r="T324" s="238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9" t="s">
        <v>189</v>
      </c>
      <c r="AT324" s="239" t="s">
        <v>171</v>
      </c>
      <c r="AU324" s="239" t="s">
        <v>86</v>
      </c>
      <c r="AY324" s="18" t="s">
        <v>168</v>
      </c>
      <c r="BE324" s="240">
        <f>IF(N324="základní",J324,0)</f>
        <v>0</v>
      </c>
      <c r="BF324" s="240">
        <f>IF(N324="snížená",J324,0)</f>
        <v>0</v>
      </c>
      <c r="BG324" s="240">
        <f>IF(N324="zákl. přenesená",J324,0)</f>
        <v>0</v>
      </c>
      <c r="BH324" s="240">
        <f>IF(N324="sníž. přenesená",J324,0)</f>
        <v>0</v>
      </c>
      <c r="BI324" s="240">
        <f>IF(N324="nulová",J324,0)</f>
        <v>0</v>
      </c>
      <c r="BJ324" s="18" t="s">
        <v>84</v>
      </c>
      <c r="BK324" s="240">
        <f>ROUND(I324*H324,2)</f>
        <v>0</v>
      </c>
      <c r="BL324" s="18" t="s">
        <v>189</v>
      </c>
      <c r="BM324" s="239" t="s">
        <v>2936</v>
      </c>
    </row>
    <row r="325" spans="1:65" s="2" customFormat="1" ht="24.15" customHeight="1">
      <c r="A325" s="39"/>
      <c r="B325" s="40"/>
      <c r="C325" s="228" t="s">
        <v>2121</v>
      </c>
      <c r="D325" s="228" t="s">
        <v>171</v>
      </c>
      <c r="E325" s="229" t="s">
        <v>6434</v>
      </c>
      <c r="F325" s="230" t="s">
        <v>6435</v>
      </c>
      <c r="G325" s="231" t="s">
        <v>798</v>
      </c>
      <c r="H325" s="232">
        <v>1</v>
      </c>
      <c r="I325" s="233"/>
      <c r="J325" s="234">
        <f>ROUND(I325*H325,2)</f>
        <v>0</v>
      </c>
      <c r="K325" s="230" t="s">
        <v>1</v>
      </c>
      <c r="L325" s="45"/>
      <c r="M325" s="235" t="s">
        <v>1</v>
      </c>
      <c r="N325" s="236" t="s">
        <v>42</v>
      </c>
      <c r="O325" s="92"/>
      <c r="P325" s="237">
        <f>O325*H325</f>
        <v>0</v>
      </c>
      <c r="Q325" s="237">
        <v>0</v>
      </c>
      <c r="R325" s="237">
        <f>Q325*H325</f>
        <v>0</v>
      </c>
      <c r="S325" s="237">
        <v>0</v>
      </c>
      <c r="T325" s="238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9" t="s">
        <v>189</v>
      </c>
      <c r="AT325" s="239" t="s">
        <v>171</v>
      </c>
      <c r="AU325" s="239" t="s">
        <v>86</v>
      </c>
      <c r="AY325" s="18" t="s">
        <v>168</v>
      </c>
      <c r="BE325" s="240">
        <f>IF(N325="základní",J325,0)</f>
        <v>0</v>
      </c>
      <c r="BF325" s="240">
        <f>IF(N325="snížená",J325,0)</f>
        <v>0</v>
      </c>
      <c r="BG325" s="240">
        <f>IF(N325="zákl. přenesená",J325,0)</f>
        <v>0</v>
      </c>
      <c r="BH325" s="240">
        <f>IF(N325="sníž. přenesená",J325,0)</f>
        <v>0</v>
      </c>
      <c r="BI325" s="240">
        <f>IF(N325="nulová",J325,0)</f>
        <v>0</v>
      </c>
      <c r="BJ325" s="18" t="s">
        <v>84</v>
      </c>
      <c r="BK325" s="240">
        <f>ROUND(I325*H325,2)</f>
        <v>0</v>
      </c>
      <c r="BL325" s="18" t="s">
        <v>189</v>
      </c>
      <c r="BM325" s="239" t="s">
        <v>2944</v>
      </c>
    </row>
    <row r="326" spans="1:65" s="2" customFormat="1" ht="24.15" customHeight="1">
      <c r="A326" s="39"/>
      <c r="B326" s="40"/>
      <c r="C326" s="228" t="s">
        <v>2126</v>
      </c>
      <c r="D326" s="228" t="s">
        <v>171</v>
      </c>
      <c r="E326" s="229" t="s">
        <v>6308</v>
      </c>
      <c r="F326" s="230" t="s">
        <v>6309</v>
      </c>
      <c r="G326" s="231" t="s">
        <v>798</v>
      </c>
      <c r="H326" s="232">
        <v>4</v>
      </c>
      <c r="I326" s="233"/>
      <c r="J326" s="234">
        <f>ROUND(I326*H326,2)</f>
        <v>0</v>
      </c>
      <c r="K326" s="230" t="s">
        <v>1</v>
      </c>
      <c r="L326" s="45"/>
      <c r="M326" s="235" t="s">
        <v>1</v>
      </c>
      <c r="N326" s="236" t="s">
        <v>42</v>
      </c>
      <c r="O326" s="92"/>
      <c r="P326" s="237">
        <f>O326*H326</f>
        <v>0</v>
      </c>
      <c r="Q326" s="237">
        <v>0</v>
      </c>
      <c r="R326" s="237">
        <f>Q326*H326</f>
        <v>0</v>
      </c>
      <c r="S326" s="237">
        <v>0</v>
      </c>
      <c r="T326" s="238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9" t="s">
        <v>189</v>
      </c>
      <c r="AT326" s="239" t="s">
        <v>171</v>
      </c>
      <c r="AU326" s="239" t="s">
        <v>86</v>
      </c>
      <c r="AY326" s="18" t="s">
        <v>168</v>
      </c>
      <c r="BE326" s="240">
        <f>IF(N326="základní",J326,0)</f>
        <v>0</v>
      </c>
      <c r="BF326" s="240">
        <f>IF(N326="snížená",J326,0)</f>
        <v>0</v>
      </c>
      <c r="BG326" s="240">
        <f>IF(N326="zákl. přenesená",J326,0)</f>
        <v>0</v>
      </c>
      <c r="BH326" s="240">
        <f>IF(N326="sníž. přenesená",J326,0)</f>
        <v>0</v>
      </c>
      <c r="BI326" s="240">
        <f>IF(N326="nulová",J326,0)</f>
        <v>0</v>
      </c>
      <c r="BJ326" s="18" t="s">
        <v>84</v>
      </c>
      <c r="BK326" s="240">
        <f>ROUND(I326*H326,2)</f>
        <v>0</v>
      </c>
      <c r="BL326" s="18" t="s">
        <v>189</v>
      </c>
      <c r="BM326" s="239" t="s">
        <v>2952</v>
      </c>
    </row>
    <row r="327" spans="1:65" s="2" customFormat="1" ht="24.15" customHeight="1">
      <c r="A327" s="39"/>
      <c r="B327" s="40"/>
      <c r="C327" s="228" t="s">
        <v>2133</v>
      </c>
      <c r="D327" s="228" t="s">
        <v>171</v>
      </c>
      <c r="E327" s="229" t="s">
        <v>6436</v>
      </c>
      <c r="F327" s="230" t="s">
        <v>6437</v>
      </c>
      <c r="G327" s="231" t="s">
        <v>798</v>
      </c>
      <c r="H327" s="232">
        <v>4</v>
      </c>
      <c r="I327" s="233"/>
      <c r="J327" s="234">
        <f>ROUND(I327*H327,2)</f>
        <v>0</v>
      </c>
      <c r="K327" s="230" t="s">
        <v>1</v>
      </c>
      <c r="L327" s="45"/>
      <c r="M327" s="235" t="s">
        <v>1</v>
      </c>
      <c r="N327" s="236" t="s">
        <v>42</v>
      </c>
      <c r="O327" s="92"/>
      <c r="P327" s="237">
        <f>O327*H327</f>
        <v>0</v>
      </c>
      <c r="Q327" s="237">
        <v>0</v>
      </c>
      <c r="R327" s="237">
        <f>Q327*H327</f>
        <v>0</v>
      </c>
      <c r="S327" s="237">
        <v>0</v>
      </c>
      <c r="T327" s="238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9" t="s">
        <v>189</v>
      </c>
      <c r="AT327" s="239" t="s">
        <v>171</v>
      </c>
      <c r="AU327" s="239" t="s">
        <v>86</v>
      </c>
      <c r="AY327" s="18" t="s">
        <v>168</v>
      </c>
      <c r="BE327" s="240">
        <f>IF(N327="základní",J327,0)</f>
        <v>0</v>
      </c>
      <c r="BF327" s="240">
        <f>IF(N327="snížená",J327,0)</f>
        <v>0</v>
      </c>
      <c r="BG327" s="240">
        <f>IF(N327="zákl. přenesená",J327,0)</f>
        <v>0</v>
      </c>
      <c r="BH327" s="240">
        <f>IF(N327="sníž. přenesená",J327,0)</f>
        <v>0</v>
      </c>
      <c r="BI327" s="240">
        <f>IF(N327="nulová",J327,0)</f>
        <v>0</v>
      </c>
      <c r="BJ327" s="18" t="s">
        <v>84</v>
      </c>
      <c r="BK327" s="240">
        <f>ROUND(I327*H327,2)</f>
        <v>0</v>
      </c>
      <c r="BL327" s="18" t="s">
        <v>189</v>
      </c>
      <c r="BM327" s="239" t="s">
        <v>2960</v>
      </c>
    </row>
    <row r="328" spans="1:65" s="2" customFormat="1" ht="24.15" customHeight="1">
      <c r="A328" s="39"/>
      <c r="B328" s="40"/>
      <c r="C328" s="228" t="s">
        <v>2143</v>
      </c>
      <c r="D328" s="228" t="s">
        <v>171</v>
      </c>
      <c r="E328" s="229" t="s">
        <v>6310</v>
      </c>
      <c r="F328" s="230" t="s">
        <v>6311</v>
      </c>
      <c r="G328" s="231" t="s">
        <v>798</v>
      </c>
      <c r="H328" s="232">
        <v>6</v>
      </c>
      <c r="I328" s="233"/>
      <c r="J328" s="234">
        <f>ROUND(I328*H328,2)</f>
        <v>0</v>
      </c>
      <c r="K328" s="230" t="s">
        <v>1</v>
      </c>
      <c r="L328" s="45"/>
      <c r="M328" s="235" t="s">
        <v>1</v>
      </c>
      <c r="N328" s="236" t="s">
        <v>42</v>
      </c>
      <c r="O328" s="92"/>
      <c r="P328" s="237">
        <f>O328*H328</f>
        <v>0</v>
      </c>
      <c r="Q328" s="237">
        <v>0</v>
      </c>
      <c r="R328" s="237">
        <f>Q328*H328</f>
        <v>0</v>
      </c>
      <c r="S328" s="237">
        <v>0</v>
      </c>
      <c r="T328" s="238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9" t="s">
        <v>189</v>
      </c>
      <c r="AT328" s="239" t="s">
        <v>171</v>
      </c>
      <c r="AU328" s="239" t="s">
        <v>86</v>
      </c>
      <c r="AY328" s="18" t="s">
        <v>168</v>
      </c>
      <c r="BE328" s="240">
        <f>IF(N328="základní",J328,0)</f>
        <v>0</v>
      </c>
      <c r="BF328" s="240">
        <f>IF(N328="snížená",J328,0)</f>
        <v>0</v>
      </c>
      <c r="BG328" s="240">
        <f>IF(N328="zákl. přenesená",J328,0)</f>
        <v>0</v>
      </c>
      <c r="BH328" s="240">
        <f>IF(N328="sníž. přenesená",J328,0)</f>
        <v>0</v>
      </c>
      <c r="BI328" s="240">
        <f>IF(N328="nulová",J328,0)</f>
        <v>0</v>
      </c>
      <c r="BJ328" s="18" t="s">
        <v>84</v>
      </c>
      <c r="BK328" s="240">
        <f>ROUND(I328*H328,2)</f>
        <v>0</v>
      </c>
      <c r="BL328" s="18" t="s">
        <v>189</v>
      </c>
      <c r="BM328" s="239" t="s">
        <v>2968</v>
      </c>
    </row>
    <row r="329" spans="1:65" s="2" customFormat="1" ht="16.5" customHeight="1">
      <c r="A329" s="39"/>
      <c r="B329" s="40"/>
      <c r="C329" s="228" t="s">
        <v>2148</v>
      </c>
      <c r="D329" s="228" t="s">
        <v>171</v>
      </c>
      <c r="E329" s="229" t="s">
        <v>6438</v>
      </c>
      <c r="F329" s="230" t="s">
        <v>6439</v>
      </c>
      <c r="G329" s="231" t="s">
        <v>798</v>
      </c>
      <c r="H329" s="232">
        <v>17</v>
      </c>
      <c r="I329" s="233"/>
      <c r="J329" s="234">
        <f>ROUND(I329*H329,2)</f>
        <v>0</v>
      </c>
      <c r="K329" s="230" t="s">
        <v>4546</v>
      </c>
      <c r="L329" s="45"/>
      <c r="M329" s="235" t="s">
        <v>1</v>
      </c>
      <c r="N329" s="236" t="s">
        <v>42</v>
      </c>
      <c r="O329" s="92"/>
      <c r="P329" s="237">
        <f>O329*H329</f>
        <v>0</v>
      </c>
      <c r="Q329" s="237">
        <v>0</v>
      </c>
      <c r="R329" s="237">
        <f>Q329*H329</f>
        <v>0</v>
      </c>
      <c r="S329" s="237">
        <v>0</v>
      </c>
      <c r="T329" s="238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9" t="s">
        <v>189</v>
      </c>
      <c r="AT329" s="239" t="s">
        <v>171</v>
      </c>
      <c r="AU329" s="239" t="s">
        <v>86</v>
      </c>
      <c r="AY329" s="18" t="s">
        <v>168</v>
      </c>
      <c r="BE329" s="240">
        <f>IF(N329="základní",J329,0)</f>
        <v>0</v>
      </c>
      <c r="BF329" s="240">
        <f>IF(N329="snížená",J329,0)</f>
        <v>0</v>
      </c>
      <c r="BG329" s="240">
        <f>IF(N329="zákl. přenesená",J329,0)</f>
        <v>0</v>
      </c>
      <c r="BH329" s="240">
        <f>IF(N329="sníž. přenesená",J329,0)</f>
        <v>0</v>
      </c>
      <c r="BI329" s="240">
        <f>IF(N329="nulová",J329,0)</f>
        <v>0</v>
      </c>
      <c r="BJ329" s="18" t="s">
        <v>84</v>
      </c>
      <c r="BK329" s="240">
        <f>ROUND(I329*H329,2)</f>
        <v>0</v>
      </c>
      <c r="BL329" s="18" t="s">
        <v>189</v>
      </c>
      <c r="BM329" s="239" t="s">
        <v>2976</v>
      </c>
    </row>
    <row r="330" spans="1:65" s="2" customFormat="1" ht="24.15" customHeight="1">
      <c r="A330" s="39"/>
      <c r="B330" s="40"/>
      <c r="C330" s="228" t="s">
        <v>2152</v>
      </c>
      <c r="D330" s="228" t="s">
        <v>171</v>
      </c>
      <c r="E330" s="229" t="s">
        <v>6312</v>
      </c>
      <c r="F330" s="230" t="s">
        <v>6313</v>
      </c>
      <c r="G330" s="231" t="s">
        <v>416</v>
      </c>
      <c r="H330" s="232">
        <v>0.62</v>
      </c>
      <c r="I330" s="233"/>
      <c r="J330" s="234">
        <f>ROUND(I330*H330,2)</f>
        <v>0</v>
      </c>
      <c r="K330" s="230" t="s">
        <v>4546</v>
      </c>
      <c r="L330" s="45"/>
      <c r="M330" s="235" t="s">
        <v>1</v>
      </c>
      <c r="N330" s="236" t="s">
        <v>42</v>
      </c>
      <c r="O330" s="92"/>
      <c r="P330" s="237">
        <f>O330*H330</f>
        <v>0</v>
      </c>
      <c r="Q330" s="237">
        <v>0</v>
      </c>
      <c r="R330" s="237">
        <f>Q330*H330</f>
        <v>0</v>
      </c>
      <c r="S330" s="237">
        <v>0</v>
      </c>
      <c r="T330" s="238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9" t="s">
        <v>189</v>
      </c>
      <c r="AT330" s="239" t="s">
        <v>171</v>
      </c>
      <c r="AU330" s="239" t="s">
        <v>86</v>
      </c>
      <c r="AY330" s="18" t="s">
        <v>168</v>
      </c>
      <c r="BE330" s="240">
        <f>IF(N330="základní",J330,0)</f>
        <v>0</v>
      </c>
      <c r="BF330" s="240">
        <f>IF(N330="snížená",J330,0)</f>
        <v>0</v>
      </c>
      <c r="BG330" s="240">
        <f>IF(N330="zákl. přenesená",J330,0)</f>
        <v>0</v>
      </c>
      <c r="BH330" s="240">
        <f>IF(N330="sníž. přenesená",J330,0)</f>
        <v>0</v>
      </c>
      <c r="BI330" s="240">
        <f>IF(N330="nulová",J330,0)</f>
        <v>0</v>
      </c>
      <c r="BJ330" s="18" t="s">
        <v>84</v>
      </c>
      <c r="BK330" s="240">
        <f>ROUND(I330*H330,2)</f>
        <v>0</v>
      </c>
      <c r="BL330" s="18" t="s">
        <v>189</v>
      </c>
      <c r="BM330" s="239" t="s">
        <v>2984</v>
      </c>
    </row>
    <row r="331" spans="1:65" s="2" customFormat="1" ht="24.15" customHeight="1">
      <c r="A331" s="39"/>
      <c r="B331" s="40"/>
      <c r="C331" s="228" t="s">
        <v>2156</v>
      </c>
      <c r="D331" s="228" t="s">
        <v>171</v>
      </c>
      <c r="E331" s="229" t="s">
        <v>6314</v>
      </c>
      <c r="F331" s="230" t="s">
        <v>6315</v>
      </c>
      <c r="G331" s="231" t="s">
        <v>416</v>
      </c>
      <c r="H331" s="232">
        <v>0.26</v>
      </c>
      <c r="I331" s="233"/>
      <c r="J331" s="234">
        <f>ROUND(I331*H331,2)</f>
        <v>0</v>
      </c>
      <c r="K331" s="230" t="s">
        <v>4546</v>
      </c>
      <c r="L331" s="45"/>
      <c r="M331" s="235" t="s">
        <v>1</v>
      </c>
      <c r="N331" s="236" t="s">
        <v>42</v>
      </c>
      <c r="O331" s="92"/>
      <c r="P331" s="237">
        <f>O331*H331</f>
        <v>0</v>
      </c>
      <c r="Q331" s="237">
        <v>0</v>
      </c>
      <c r="R331" s="237">
        <f>Q331*H331</f>
        <v>0</v>
      </c>
      <c r="S331" s="237">
        <v>0</v>
      </c>
      <c r="T331" s="238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9" t="s">
        <v>189</v>
      </c>
      <c r="AT331" s="239" t="s">
        <v>171</v>
      </c>
      <c r="AU331" s="239" t="s">
        <v>86</v>
      </c>
      <c r="AY331" s="18" t="s">
        <v>168</v>
      </c>
      <c r="BE331" s="240">
        <f>IF(N331="základní",J331,0)</f>
        <v>0</v>
      </c>
      <c r="BF331" s="240">
        <f>IF(N331="snížená",J331,0)</f>
        <v>0</v>
      </c>
      <c r="BG331" s="240">
        <f>IF(N331="zákl. přenesená",J331,0)</f>
        <v>0</v>
      </c>
      <c r="BH331" s="240">
        <f>IF(N331="sníž. přenesená",J331,0)</f>
        <v>0</v>
      </c>
      <c r="BI331" s="240">
        <f>IF(N331="nulová",J331,0)</f>
        <v>0</v>
      </c>
      <c r="BJ331" s="18" t="s">
        <v>84</v>
      </c>
      <c r="BK331" s="240">
        <f>ROUND(I331*H331,2)</f>
        <v>0</v>
      </c>
      <c r="BL331" s="18" t="s">
        <v>189</v>
      </c>
      <c r="BM331" s="239" t="s">
        <v>2992</v>
      </c>
    </row>
    <row r="332" spans="1:65" s="2" customFormat="1" ht="24.15" customHeight="1">
      <c r="A332" s="39"/>
      <c r="B332" s="40"/>
      <c r="C332" s="228" t="s">
        <v>2162</v>
      </c>
      <c r="D332" s="228" t="s">
        <v>171</v>
      </c>
      <c r="E332" s="229" t="s">
        <v>6316</v>
      </c>
      <c r="F332" s="230" t="s">
        <v>6317</v>
      </c>
      <c r="G332" s="231" t="s">
        <v>416</v>
      </c>
      <c r="H332" s="232">
        <v>0.56</v>
      </c>
      <c r="I332" s="233"/>
      <c r="J332" s="234">
        <f>ROUND(I332*H332,2)</f>
        <v>0</v>
      </c>
      <c r="K332" s="230" t="s">
        <v>4546</v>
      </c>
      <c r="L332" s="45"/>
      <c r="M332" s="235" t="s">
        <v>1</v>
      </c>
      <c r="N332" s="236" t="s">
        <v>42</v>
      </c>
      <c r="O332" s="92"/>
      <c r="P332" s="237">
        <f>O332*H332</f>
        <v>0</v>
      </c>
      <c r="Q332" s="237">
        <v>0</v>
      </c>
      <c r="R332" s="237">
        <f>Q332*H332</f>
        <v>0</v>
      </c>
      <c r="S332" s="237">
        <v>0</v>
      </c>
      <c r="T332" s="238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9" t="s">
        <v>189</v>
      </c>
      <c r="AT332" s="239" t="s">
        <v>171</v>
      </c>
      <c r="AU332" s="239" t="s">
        <v>86</v>
      </c>
      <c r="AY332" s="18" t="s">
        <v>168</v>
      </c>
      <c r="BE332" s="240">
        <f>IF(N332="základní",J332,0)</f>
        <v>0</v>
      </c>
      <c r="BF332" s="240">
        <f>IF(N332="snížená",J332,0)</f>
        <v>0</v>
      </c>
      <c r="BG332" s="240">
        <f>IF(N332="zákl. přenesená",J332,0)</f>
        <v>0</v>
      </c>
      <c r="BH332" s="240">
        <f>IF(N332="sníž. přenesená",J332,0)</f>
        <v>0</v>
      </c>
      <c r="BI332" s="240">
        <f>IF(N332="nulová",J332,0)</f>
        <v>0</v>
      </c>
      <c r="BJ332" s="18" t="s">
        <v>84</v>
      </c>
      <c r="BK332" s="240">
        <f>ROUND(I332*H332,2)</f>
        <v>0</v>
      </c>
      <c r="BL332" s="18" t="s">
        <v>189</v>
      </c>
      <c r="BM332" s="239" t="s">
        <v>3000</v>
      </c>
    </row>
    <row r="333" spans="1:65" s="2" customFormat="1" ht="24.15" customHeight="1">
      <c r="A333" s="39"/>
      <c r="B333" s="40"/>
      <c r="C333" s="228" t="s">
        <v>2166</v>
      </c>
      <c r="D333" s="228" t="s">
        <v>171</v>
      </c>
      <c r="E333" s="229" t="s">
        <v>6440</v>
      </c>
      <c r="F333" s="230" t="s">
        <v>6441</v>
      </c>
      <c r="G333" s="231" t="s">
        <v>416</v>
      </c>
      <c r="H333" s="232">
        <v>0.56</v>
      </c>
      <c r="I333" s="233"/>
      <c r="J333" s="234">
        <f>ROUND(I333*H333,2)</f>
        <v>0</v>
      </c>
      <c r="K333" s="230" t="s">
        <v>4546</v>
      </c>
      <c r="L333" s="45"/>
      <c r="M333" s="235" t="s">
        <v>1</v>
      </c>
      <c r="N333" s="236" t="s">
        <v>42</v>
      </c>
      <c r="O333" s="92"/>
      <c r="P333" s="237">
        <f>O333*H333</f>
        <v>0</v>
      </c>
      <c r="Q333" s="237">
        <v>0</v>
      </c>
      <c r="R333" s="237">
        <f>Q333*H333</f>
        <v>0</v>
      </c>
      <c r="S333" s="237">
        <v>0</v>
      </c>
      <c r="T333" s="238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9" t="s">
        <v>189</v>
      </c>
      <c r="AT333" s="239" t="s">
        <v>171</v>
      </c>
      <c r="AU333" s="239" t="s">
        <v>86</v>
      </c>
      <c r="AY333" s="18" t="s">
        <v>168</v>
      </c>
      <c r="BE333" s="240">
        <f>IF(N333="základní",J333,0)</f>
        <v>0</v>
      </c>
      <c r="BF333" s="240">
        <f>IF(N333="snížená",J333,0)</f>
        <v>0</v>
      </c>
      <c r="BG333" s="240">
        <f>IF(N333="zákl. přenesená",J333,0)</f>
        <v>0</v>
      </c>
      <c r="BH333" s="240">
        <f>IF(N333="sníž. přenesená",J333,0)</f>
        <v>0</v>
      </c>
      <c r="BI333" s="240">
        <f>IF(N333="nulová",J333,0)</f>
        <v>0</v>
      </c>
      <c r="BJ333" s="18" t="s">
        <v>84</v>
      </c>
      <c r="BK333" s="240">
        <f>ROUND(I333*H333,2)</f>
        <v>0</v>
      </c>
      <c r="BL333" s="18" t="s">
        <v>189</v>
      </c>
      <c r="BM333" s="239" t="s">
        <v>3008</v>
      </c>
    </row>
    <row r="334" spans="1:65" s="2" customFormat="1" ht="24.15" customHeight="1">
      <c r="A334" s="39"/>
      <c r="B334" s="40"/>
      <c r="C334" s="228" t="s">
        <v>2173</v>
      </c>
      <c r="D334" s="228" t="s">
        <v>171</v>
      </c>
      <c r="E334" s="229" t="s">
        <v>6318</v>
      </c>
      <c r="F334" s="230" t="s">
        <v>6319</v>
      </c>
      <c r="G334" s="231" t="s">
        <v>416</v>
      </c>
      <c r="H334" s="232">
        <v>0.84</v>
      </c>
      <c r="I334" s="233"/>
      <c r="J334" s="234">
        <f>ROUND(I334*H334,2)</f>
        <v>0</v>
      </c>
      <c r="K334" s="230" t="s">
        <v>4546</v>
      </c>
      <c r="L334" s="45"/>
      <c r="M334" s="235" t="s">
        <v>1</v>
      </c>
      <c r="N334" s="236" t="s">
        <v>42</v>
      </c>
      <c r="O334" s="92"/>
      <c r="P334" s="237">
        <f>O334*H334</f>
        <v>0</v>
      </c>
      <c r="Q334" s="237">
        <v>0</v>
      </c>
      <c r="R334" s="237">
        <f>Q334*H334</f>
        <v>0</v>
      </c>
      <c r="S334" s="237">
        <v>0</v>
      </c>
      <c r="T334" s="238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9" t="s">
        <v>189</v>
      </c>
      <c r="AT334" s="239" t="s">
        <v>171</v>
      </c>
      <c r="AU334" s="239" t="s">
        <v>86</v>
      </c>
      <c r="AY334" s="18" t="s">
        <v>168</v>
      </c>
      <c r="BE334" s="240">
        <f>IF(N334="základní",J334,0)</f>
        <v>0</v>
      </c>
      <c r="BF334" s="240">
        <f>IF(N334="snížená",J334,0)</f>
        <v>0</v>
      </c>
      <c r="BG334" s="240">
        <f>IF(N334="zákl. přenesená",J334,0)</f>
        <v>0</v>
      </c>
      <c r="BH334" s="240">
        <f>IF(N334="sníž. přenesená",J334,0)</f>
        <v>0</v>
      </c>
      <c r="BI334" s="240">
        <f>IF(N334="nulová",J334,0)</f>
        <v>0</v>
      </c>
      <c r="BJ334" s="18" t="s">
        <v>84</v>
      </c>
      <c r="BK334" s="240">
        <f>ROUND(I334*H334,2)</f>
        <v>0</v>
      </c>
      <c r="BL334" s="18" t="s">
        <v>189</v>
      </c>
      <c r="BM334" s="239" t="s">
        <v>3016</v>
      </c>
    </row>
    <row r="335" spans="1:63" s="12" customFormat="1" ht="22.8" customHeight="1">
      <c r="A335" s="12"/>
      <c r="B335" s="212"/>
      <c r="C335" s="213"/>
      <c r="D335" s="214" t="s">
        <v>76</v>
      </c>
      <c r="E335" s="226" t="s">
        <v>3759</v>
      </c>
      <c r="F335" s="226" t="s">
        <v>4562</v>
      </c>
      <c r="G335" s="213"/>
      <c r="H335" s="213"/>
      <c r="I335" s="216"/>
      <c r="J335" s="227">
        <f>BK335</f>
        <v>0</v>
      </c>
      <c r="K335" s="213"/>
      <c r="L335" s="218"/>
      <c r="M335" s="219"/>
      <c r="N335" s="220"/>
      <c r="O335" s="220"/>
      <c r="P335" s="221">
        <f>P336</f>
        <v>0</v>
      </c>
      <c r="Q335" s="220"/>
      <c r="R335" s="221">
        <f>R336</f>
        <v>0</v>
      </c>
      <c r="S335" s="220"/>
      <c r="T335" s="222">
        <f>T336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23" t="s">
        <v>84</v>
      </c>
      <c r="AT335" s="224" t="s">
        <v>76</v>
      </c>
      <c r="AU335" s="224" t="s">
        <v>84</v>
      </c>
      <c r="AY335" s="223" t="s">
        <v>168</v>
      </c>
      <c r="BK335" s="225">
        <f>BK336</f>
        <v>0</v>
      </c>
    </row>
    <row r="336" spans="1:65" s="2" customFormat="1" ht="24.15" customHeight="1">
      <c r="A336" s="39"/>
      <c r="B336" s="40"/>
      <c r="C336" s="228" t="s">
        <v>2178</v>
      </c>
      <c r="D336" s="228" t="s">
        <v>171</v>
      </c>
      <c r="E336" s="229" t="s">
        <v>4563</v>
      </c>
      <c r="F336" s="230" t="s">
        <v>4564</v>
      </c>
      <c r="G336" s="231" t="s">
        <v>311</v>
      </c>
      <c r="H336" s="232">
        <v>339.664</v>
      </c>
      <c r="I336" s="233"/>
      <c r="J336" s="234">
        <f>ROUND(I336*H336,2)</f>
        <v>0</v>
      </c>
      <c r="K336" s="230" t="s">
        <v>4546</v>
      </c>
      <c r="L336" s="45"/>
      <c r="M336" s="309" t="s">
        <v>1</v>
      </c>
      <c r="N336" s="310" t="s">
        <v>42</v>
      </c>
      <c r="O336" s="248"/>
      <c r="P336" s="311">
        <f>O336*H336</f>
        <v>0</v>
      </c>
      <c r="Q336" s="311">
        <v>0</v>
      </c>
      <c r="R336" s="311">
        <f>Q336*H336</f>
        <v>0</v>
      </c>
      <c r="S336" s="311">
        <v>0</v>
      </c>
      <c r="T336" s="312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9" t="s">
        <v>189</v>
      </c>
      <c r="AT336" s="239" t="s">
        <v>171</v>
      </c>
      <c r="AU336" s="239" t="s">
        <v>86</v>
      </c>
      <c r="AY336" s="18" t="s">
        <v>168</v>
      </c>
      <c r="BE336" s="240">
        <f>IF(N336="základní",J336,0)</f>
        <v>0</v>
      </c>
      <c r="BF336" s="240">
        <f>IF(N336="snížená",J336,0)</f>
        <v>0</v>
      </c>
      <c r="BG336" s="240">
        <f>IF(N336="zákl. přenesená",J336,0)</f>
        <v>0</v>
      </c>
      <c r="BH336" s="240">
        <f>IF(N336="sníž. přenesená",J336,0)</f>
        <v>0</v>
      </c>
      <c r="BI336" s="240">
        <f>IF(N336="nulová",J336,0)</f>
        <v>0</v>
      </c>
      <c r="BJ336" s="18" t="s">
        <v>84</v>
      </c>
      <c r="BK336" s="240">
        <f>ROUND(I336*H336,2)</f>
        <v>0</v>
      </c>
      <c r="BL336" s="18" t="s">
        <v>189</v>
      </c>
      <c r="BM336" s="239" t="s">
        <v>3024</v>
      </c>
    </row>
    <row r="337" spans="1:31" s="2" customFormat="1" ht="6.95" customHeight="1">
      <c r="A337" s="39"/>
      <c r="B337" s="67"/>
      <c r="C337" s="68"/>
      <c r="D337" s="68"/>
      <c r="E337" s="68"/>
      <c r="F337" s="68"/>
      <c r="G337" s="68"/>
      <c r="H337" s="68"/>
      <c r="I337" s="68"/>
      <c r="J337" s="68"/>
      <c r="K337" s="68"/>
      <c r="L337" s="45"/>
      <c r="M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</row>
  </sheetData>
  <sheetProtection password="CC35" sheet="1" objects="1" scenarios="1" formatColumns="0" formatRows="0" autoFilter="0"/>
  <autoFilter ref="C132:K33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1:H12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137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16.5" customHeight="1">
      <c r="B7" s="21"/>
      <c r="E7" s="153" t="str">
        <f>'Rekapitulace stavby'!K6</f>
        <v>Centrum odborného vzdělávání Volanovská, Trutnov</v>
      </c>
      <c r="F7" s="152"/>
      <c r="G7" s="152"/>
      <c r="H7" s="152"/>
      <c r="L7" s="21"/>
    </row>
    <row r="8" spans="2:12" s="1" customFormat="1" ht="12" customHeight="1">
      <c r="B8" s="21"/>
      <c r="D8" s="152" t="s">
        <v>139</v>
      </c>
      <c r="L8" s="21"/>
    </row>
    <row r="9" spans="1:31" s="2" customFormat="1" ht="16.5" customHeight="1">
      <c r="A9" s="39"/>
      <c r="B9" s="45"/>
      <c r="C9" s="39"/>
      <c r="D9" s="39"/>
      <c r="E9" s="153" t="s">
        <v>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6442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3652</v>
      </c>
      <c r="G14" s="39"/>
      <c r="H14" s="39"/>
      <c r="I14" s="152" t="s">
        <v>22</v>
      </c>
      <c r="J14" s="155" t="str">
        <f>'Rekapitulace stavby'!AN8</f>
        <v>23. 3. 2022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ATIP a.s. Trutnov</v>
      </c>
      <c r="F23" s="39"/>
      <c r="G23" s="39"/>
      <c r="H23" s="39"/>
      <c r="I23" s="152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Ing. Lenka Kasperová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ROUND(J127,2)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ROUND((SUM(BE127:BE172)),2)</f>
        <v>0</v>
      </c>
      <c r="G35" s="39"/>
      <c r="H35" s="39"/>
      <c r="I35" s="166">
        <v>0.21</v>
      </c>
      <c r="J35" s="165">
        <f>ROUND(((SUM(BE127:BE172))*I35),2)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ROUND((SUM(BF127:BF172)),2)</f>
        <v>0</v>
      </c>
      <c r="G36" s="39"/>
      <c r="H36" s="39"/>
      <c r="I36" s="166">
        <v>0.15</v>
      </c>
      <c r="J36" s="165">
        <f>ROUND(((SUM(BF127:BF172))*I36),2)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ROUND((SUM(BG127:BG172)),2)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ROUND((SUM(BH127:BH172)),2)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ROUND((SUM(BI127:BI172)),2)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01-013 - Areálové rozvody NN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23. 3. 2022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Královehradecký kraj, Hrade Králové</v>
      </c>
      <c r="G93" s="41"/>
      <c r="H93" s="41"/>
      <c r="I93" s="33" t="s">
        <v>30</v>
      </c>
      <c r="J93" s="37" t="str">
        <f>E23</f>
        <v>ATIP a.s. Trutnov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Lenka Kasperová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144</v>
      </c>
      <c r="D96" s="187"/>
      <c r="E96" s="187"/>
      <c r="F96" s="187"/>
      <c r="G96" s="187"/>
      <c r="H96" s="187"/>
      <c r="I96" s="187"/>
      <c r="J96" s="188" t="s">
        <v>145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146</v>
      </c>
      <c r="D98" s="41"/>
      <c r="E98" s="41"/>
      <c r="F98" s="41"/>
      <c r="G98" s="41"/>
      <c r="H98" s="41"/>
      <c r="I98" s="41"/>
      <c r="J98" s="111">
        <f>J127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147</v>
      </c>
    </row>
    <row r="99" spans="1:31" s="9" customFormat="1" ht="24.95" customHeight="1">
      <c r="A99" s="9"/>
      <c r="B99" s="190"/>
      <c r="C99" s="191"/>
      <c r="D99" s="192" t="s">
        <v>6443</v>
      </c>
      <c r="E99" s="193"/>
      <c r="F99" s="193"/>
      <c r="G99" s="193"/>
      <c r="H99" s="193"/>
      <c r="I99" s="193"/>
      <c r="J99" s="194">
        <f>J128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6444</v>
      </c>
      <c r="E100" s="198"/>
      <c r="F100" s="198"/>
      <c r="G100" s="198"/>
      <c r="H100" s="198"/>
      <c r="I100" s="198"/>
      <c r="J100" s="199">
        <f>J129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6445</v>
      </c>
      <c r="E101" s="198"/>
      <c r="F101" s="198"/>
      <c r="G101" s="198"/>
      <c r="H101" s="198"/>
      <c r="I101" s="198"/>
      <c r="J101" s="199">
        <f>J132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6446</v>
      </c>
      <c r="E102" s="198"/>
      <c r="F102" s="198"/>
      <c r="G102" s="198"/>
      <c r="H102" s="198"/>
      <c r="I102" s="198"/>
      <c r="J102" s="199">
        <f>J147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6447</v>
      </c>
      <c r="E103" s="198"/>
      <c r="F103" s="198"/>
      <c r="G103" s="198"/>
      <c r="H103" s="198"/>
      <c r="I103" s="198"/>
      <c r="J103" s="199">
        <f>J151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6448</v>
      </c>
      <c r="E104" s="198"/>
      <c r="F104" s="198"/>
      <c r="G104" s="198"/>
      <c r="H104" s="198"/>
      <c r="I104" s="198"/>
      <c r="J104" s="199">
        <f>J154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6449</v>
      </c>
      <c r="E105" s="198"/>
      <c r="F105" s="198"/>
      <c r="G105" s="198"/>
      <c r="H105" s="198"/>
      <c r="I105" s="198"/>
      <c r="J105" s="199">
        <f>J157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152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85" t="str">
        <f>E7</f>
        <v>Centrum odborného vzdělávání Volanovská, Trutnov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2:12" s="1" customFormat="1" ht="12" customHeight="1">
      <c r="B116" s="22"/>
      <c r="C116" s="33" t="s">
        <v>139</v>
      </c>
      <c r="D116" s="23"/>
      <c r="E116" s="23"/>
      <c r="F116" s="23"/>
      <c r="G116" s="23"/>
      <c r="H116" s="23"/>
      <c r="I116" s="23"/>
      <c r="J116" s="23"/>
      <c r="K116" s="23"/>
      <c r="L116" s="21"/>
    </row>
    <row r="117" spans="1:31" s="2" customFormat="1" ht="16.5" customHeight="1">
      <c r="A117" s="39"/>
      <c r="B117" s="40"/>
      <c r="C117" s="41"/>
      <c r="D117" s="41"/>
      <c r="E117" s="185" t="s">
        <v>140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141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E11</f>
        <v>01-013 - Areálové rozvody NN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F14</f>
        <v xml:space="preserve"> </v>
      </c>
      <c r="G121" s="41"/>
      <c r="H121" s="41"/>
      <c r="I121" s="33" t="s">
        <v>22</v>
      </c>
      <c r="J121" s="80" t="str">
        <f>IF(J14="","",J14)</f>
        <v>23. 3. 2022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24</v>
      </c>
      <c r="D123" s="41"/>
      <c r="E123" s="41"/>
      <c r="F123" s="28" t="str">
        <f>E17</f>
        <v>Královehradecký kraj, Hrade Králové</v>
      </c>
      <c r="G123" s="41"/>
      <c r="H123" s="41"/>
      <c r="I123" s="33" t="s">
        <v>30</v>
      </c>
      <c r="J123" s="37" t="str">
        <f>E23</f>
        <v>ATIP a.s. Trutnov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28</v>
      </c>
      <c r="D124" s="41"/>
      <c r="E124" s="41"/>
      <c r="F124" s="28" t="str">
        <f>IF(E20="","",E20)</f>
        <v>Vyplň údaj</v>
      </c>
      <c r="G124" s="41"/>
      <c r="H124" s="41"/>
      <c r="I124" s="33" t="s">
        <v>33</v>
      </c>
      <c r="J124" s="37" t="str">
        <f>E26</f>
        <v>Ing. Lenka Kasperová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201"/>
      <c r="B126" s="202"/>
      <c r="C126" s="203" t="s">
        <v>153</v>
      </c>
      <c r="D126" s="204" t="s">
        <v>62</v>
      </c>
      <c r="E126" s="204" t="s">
        <v>58</v>
      </c>
      <c r="F126" s="204" t="s">
        <v>59</v>
      </c>
      <c r="G126" s="204" t="s">
        <v>154</v>
      </c>
      <c r="H126" s="204" t="s">
        <v>155</v>
      </c>
      <c r="I126" s="204" t="s">
        <v>156</v>
      </c>
      <c r="J126" s="204" t="s">
        <v>145</v>
      </c>
      <c r="K126" s="205" t="s">
        <v>157</v>
      </c>
      <c r="L126" s="206"/>
      <c r="M126" s="101" t="s">
        <v>1</v>
      </c>
      <c r="N126" s="102" t="s">
        <v>41</v>
      </c>
      <c r="O126" s="102" t="s">
        <v>158</v>
      </c>
      <c r="P126" s="102" t="s">
        <v>159</v>
      </c>
      <c r="Q126" s="102" t="s">
        <v>160</v>
      </c>
      <c r="R126" s="102" t="s">
        <v>161</v>
      </c>
      <c r="S126" s="102" t="s">
        <v>162</v>
      </c>
      <c r="T126" s="103" t="s">
        <v>163</v>
      </c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</row>
    <row r="127" spans="1:63" s="2" customFormat="1" ht="22.8" customHeight="1">
      <c r="A127" s="39"/>
      <c r="B127" s="40"/>
      <c r="C127" s="108" t="s">
        <v>164</v>
      </c>
      <c r="D127" s="41"/>
      <c r="E127" s="41"/>
      <c r="F127" s="41"/>
      <c r="G127" s="41"/>
      <c r="H127" s="41"/>
      <c r="I127" s="41"/>
      <c r="J127" s="207">
        <f>BK127</f>
        <v>0</v>
      </c>
      <c r="K127" s="41"/>
      <c r="L127" s="45"/>
      <c r="M127" s="104"/>
      <c r="N127" s="208"/>
      <c r="O127" s="105"/>
      <c r="P127" s="209">
        <f>P128</f>
        <v>0</v>
      </c>
      <c r="Q127" s="105"/>
      <c r="R127" s="209">
        <f>R128</f>
        <v>0</v>
      </c>
      <c r="S127" s="105"/>
      <c r="T127" s="210">
        <f>T128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76</v>
      </c>
      <c r="AU127" s="18" t="s">
        <v>147</v>
      </c>
      <c r="BK127" s="211">
        <f>BK128</f>
        <v>0</v>
      </c>
    </row>
    <row r="128" spans="1:63" s="12" customFormat="1" ht="25.9" customHeight="1">
      <c r="A128" s="12"/>
      <c r="B128" s="212"/>
      <c r="C128" s="213"/>
      <c r="D128" s="214" t="s">
        <v>76</v>
      </c>
      <c r="E128" s="215" t="s">
        <v>3657</v>
      </c>
      <c r="F128" s="215" t="s">
        <v>6450</v>
      </c>
      <c r="G128" s="213"/>
      <c r="H128" s="213"/>
      <c r="I128" s="216"/>
      <c r="J128" s="217">
        <f>BK128</f>
        <v>0</v>
      </c>
      <c r="K128" s="213"/>
      <c r="L128" s="218"/>
      <c r="M128" s="219"/>
      <c r="N128" s="220"/>
      <c r="O128" s="220"/>
      <c r="P128" s="221">
        <f>P129+P132+P147+P151+P154+P157</f>
        <v>0</v>
      </c>
      <c r="Q128" s="220"/>
      <c r="R128" s="221">
        <f>R129+R132+R147+R151+R154+R157</f>
        <v>0</v>
      </c>
      <c r="S128" s="220"/>
      <c r="T128" s="222">
        <f>T129+T132+T147+T151+T154+T157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84</v>
      </c>
      <c r="AT128" s="224" t="s">
        <v>76</v>
      </c>
      <c r="AU128" s="224" t="s">
        <v>77</v>
      </c>
      <c r="AY128" s="223" t="s">
        <v>168</v>
      </c>
      <c r="BK128" s="225">
        <f>BK129+BK132+BK147+BK151+BK154+BK157</f>
        <v>0</v>
      </c>
    </row>
    <row r="129" spans="1:63" s="12" customFormat="1" ht="22.8" customHeight="1">
      <c r="A129" s="12"/>
      <c r="B129" s="212"/>
      <c r="C129" s="213"/>
      <c r="D129" s="214" t="s">
        <v>76</v>
      </c>
      <c r="E129" s="226" t="s">
        <v>3741</v>
      </c>
      <c r="F129" s="226" t="s">
        <v>5035</v>
      </c>
      <c r="G129" s="213"/>
      <c r="H129" s="213"/>
      <c r="I129" s="216"/>
      <c r="J129" s="227">
        <f>BK129</f>
        <v>0</v>
      </c>
      <c r="K129" s="213"/>
      <c r="L129" s="218"/>
      <c r="M129" s="219"/>
      <c r="N129" s="220"/>
      <c r="O129" s="220"/>
      <c r="P129" s="221">
        <f>SUM(P130:P131)</f>
        <v>0</v>
      </c>
      <c r="Q129" s="220"/>
      <c r="R129" s="221">
        <f>SUM(R130:R131)</f>
        <v>0</v>
      </c>
      <c r="S129" s="220"/>
      <c r="T129" s="222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3" t="s">
        <v>84</v>
      </c>
      <c r="AT129" s="224" t="s">
        <v>76</v>
      </c>
      <c r="AU129" s="224" t="s">
        <v>84</v>
      </c>
      <c r="AY129" s="223" t="s">
        <v>168</v>
      </c>
      <c r="BK129" s="225">
        <f>SUM(BK130:BK131)</f>
        <v>0</v>
      </c>
    </row>
    <row r="130" spans="1:65" s="2" customFormat="1" ht="33" customHeight="1">
      <c r="A130" s="39"/>
      <c r="B130" s="40"/>
      <c r="C130" s="228" t="s">
        <v>84</v>
      </c>
      <c r="D130" s="228" t="s">
        <v>171</v>
      </c>
      <c r="E130" s="229" t="s">
        <v>6451</v>
      </c>
      <c r="F130" s="230" t="s">
        <v>6452</v>
      </c>
      <c r="G130" s="231" t="s">
        <v>416</v>
      </c>
      <c r="H130" s="232">
        <v>280</v>
      </c>
      <c r="I130" s="233"/>
      <c r="J130" s="234">
        <f>ROUND(I130*H130,2)</f>
        <v>0</v>
      </c>
      <c r="K130" s="230" t="s">
        <v>5038</v>
      </c>
      <c r="L130" s="45"/>
      <c r="M130" s="235" t="s">
        <v>1</v>
      </c>
      <c r="N130" s="236" t="s">
        <v>42</v>
      </c>
      <c r="O130" s="92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9" t="s">
        <v>189</v>
      </c>
      <c r="AT130" s="239" t="s">
        <v>171</v>
      </c>
      <c r="AU130" s="239" t="s">
        <v>86</v>
      </c>
      <c r="AY130" s="18" t="s">
        <v>168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8" t="s">
        <v>84</v>
      </c>
      <c r="BK130" s="240">
        <f>ROUND(I130*H130,2)</f>
        <v>0</v>
      </c>
      <c r="BL130" s="18" t="s">
        <v>189</v>
      </c>
      <c r="BM130" s="239" t="s">
        <v>86</v>
      </c>
    </row>
    <row r="131" spans="1:65" s="2" customFormat="1" ht="16.5" customHeight="1">
      <c r="A131" s="39"/>
      <c r="B131" s="40"/>
      <c r="C131" s="228" t="s">
        <v>86</v>
      </c>
      <c r="D131" s="228" t="s">
        <v>171</v>
      </c>
      <c r="E131" s="229" t="s">
        <v>6453</v>
      </c>
      <c r="F131" s="230" t="s">
        <v>6454</v>
      </c>
      <c r="G131" s="231" t="s">
        <v>1933</v>
      </c>
      <c r="H131" s="232">
        <v>3</v>
      </c>
      <c r="I131" s="233"/>
      <c r="J131" s="234">
        <f>ROUND(I131*H131,2)</f>
        <v>0</v>
      </c>
      <c r="K131" s="230" t="s">
        <v>5038</v>
      </c>
      <c r="L131" s="45"/>
      <c r="M131" s="235" t="s">
        <v>1</v>
      </c>
      <c r="N131" s="236" t="s">
        <v>42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189</v>
      </c>
      <c r="AT131" s="239" t="s">
        <v>171</v>
      </c>
      <c r="AU131" s="239" t="s">
        <v>86</v>
      </c>
      <c r="AY131" s="18" t="s">
        <v>168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84</v>
      </c>
      <c r="BK131" s="240">
        <f>ROUND(I131*H131,2)</f>
        <v>0</v>
      </c>
      <c r="BL131" s="18" t="s">
        <v>189</v>
      </c>
      <c r="BM131" s="239" t="s">
        <v>189</v>
      </c>
    </row>
    <row r="132" spans="1:63" s="12" customFormat="1" ht="22.8" customHeight="1">
      <c r="A132" s="12"/>
      <c r="B132" s="212"/>
      <c r="C132" s="213"/>
      <c r="D132" s="214" t="s">
        <v>76</v>
      </c>
      <c r="E132" s="226" t="s">
        <v>3757</v>
      </c>
      <c r="F132" s="226" t="s">
        <v>5057</v>
      </c>
      <c r="G132" s="213"/>
      <c r="H132" s="213"/>
      <c r="I132" s="216"/>
      <c r="J132" s="227">
        <f>BK132</f>
        <v>0</v>
      </c>
      <c r="K132" s="213"/>
      <c r="L132" s="218"/>
      <c r="M132" s="219"/>
      <c r="N132" s="220"/>
      <c r="O132" s="220"/>
      <c r="P132" s="221">
        <f>SUM(P133:P146)</f>
        <v>0</v>
      </c>
      <c r="Q132" s="220"/>
      <c r="R132" s="221">
        <f>SUM(R133:R146)</f>
        <v>0</v>
      </c>
      <c r="S132" s="220"/>
      <c r="T132" s="222">
        <f>SUM(T133:T146)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3" t="s">
        <v>84</v>
      </c>
      <c r="AT132" s="224" t="s">
        <v>76</v>
      </c>
      <c r="AU132" s="224" t="s">
        <v>84</v>
      </c>
      <c r="AY132" s="223" t="s">
        <v>168</v>
      </c>
      <c r="BK132" s="225">
        <f>SUM(BK133:BK146)</f>
        <v>0</v>
      </c>
    </row>
    <row r="133" spans="1:65" s="2" customFormat="1" ht="21.75" customHeight="1">
      <c r="A133" s="39"/>
      <c r="B133" s="40"/>
      <c r="C133" s="228" t="s">
        <v>106</v>
      </c>
      <c r="D133" s="228" t="s">
        <v>171</v>
      </c>
      <c r="E133" s="229" t="s">
        <v>5064</v>
      </c>
      <c r="F133" s="230" t="s">
        <v>6455</v>
      </c>
      <c r="G133" s="231" t="s">
        <v>416</v>
      </c>
      <c r="H133" s="232">
        <v>60</v>
      </c>
      <c r="I133" s="233"/>
      <c r="J133" s="234">
        <f>ROUND(I133*H133,2)</f>
        <v>0</v>
      </c>
      <c r="K133" s="230" t="s">
        <v>5038</v>
      </c>
      <c r="L133" s="45"/>
      <c r="M133" s="235" t="s">
        <v>1</v>
      </c>
      <c r="N133" s="236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189</v>
      </c>
      <c r="AT133" s="239" t="s">
        <v>171</v>
      </c>
      <c r="AU133" s="239" t="s">
        <v>86</v>
      </c>
      <c r="AY133" s="18" t="s">
        <v>168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189</v>
      </c>
      <c r="BM133" s="239" t="s">
        <v>314</v>
      </c>
    </row>
    <row r="134" spans="1:65" s="2" customFormat="1" ht="21.75" customHeight="1">
      <c r="A134" s="39"/>
      <c r="B134" s="40"/>
      <c r="C134" s="228" t="s">
        <v>189</v>
      </c>
      <c r="D134" s="228" t="s">
        <v>171</v>
      </c>
      <c r="E134" s="229" t="s">
        <v>5082</v>
      </c>
      <c r="F134" s="230" t="s">
        <v>6456</v>
      </c>
      <c r="G134" s="231" t="s">
        <v>416</v>
      </c>
      <c r="H134" s="232">
        <v>90</v>
      </c>
      <c r="I134" s="233"/>
      <c r="J134" s="234">
        <f>ROUND(I134*H134,2)</f>
        <v>0</v>
      </c>
      <c r="K134" s="230" t="s">
        <v>5038</v>
      </c>
      <c r="L134" s="45"/>
      <c r="M134" s="235" t="s">
        <v>1</v>
      </c>
      <c r="N134" s="236" t="s">
        <v>42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189</v>
      </c>
      <c r="AT134" s="239" t="s">
        <v>171</v>
      </c>
      <c r="AU134" s="239" t="s">
        <v>86</v>
      </c>
      <c r="AY134" s="18" t="s">
        <v>168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189</v>
      </c>
      <c r="BM134" s="239" t="s">
        <v>326</v>
      </c>
    </row>
    <row r="135" spans="1:65" s="2" customFormat="1" ht="21.75" customHeight="1">
      <c r="A135" s="39"/>
      <c r="B135" s="40"/>
      <c r="C135" s="228" t="s">
        <v>167</v>
      </c>
      <c r="D135" s="228" t="s">
        <v>171</v>
      </c>
      <c r="E135" s="229" t="s">
        <v>6457</v>
      </c>
      <c r="F135" s="230" t="s">
        <v>6458</v>
      </c>
      <c r="G135" s="231" t="s">
        <v>416</v>
      </c>
      <c r="H135" s="232">
        <v>60</v>
      </c>
      <c r="I135" s="233"/>
      <c r="J135" s="234">
        <f>ROUND(I135*H135,2)</f>
        <v>0</v>
      </c>
      <c r="K135" s="230" t="s">
        <v>5038</v>
      </c>
      <c r="L135" s="45"/>
      <c r="M135" s="235" t="s">
        <v>1</v>
      </c>
      <c r="N135" s="236" t="s">
        <v>42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189</v>
      </c>
      <c r="AT135" s="239" t="s">
        <v>171</v>
      </c>
      <c r="AU135" s="239" t="s">
        <v>86</v>
      </c>
      <c r="AY135" s="18" t="s">
        <v>168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189</v>
      </c>
      <c r="BM135" s="239" t="s">
        <v>368</v>
      </c>
    </row>
    <row r="136" spans="1:65" s="2" customFormat="1" ht="21.75" customHeight="1">
      <c r="A136" s="39"/>
      <c r="B136" s="40"/>
      <c r="C136" s="228" t="s">
        <v>314</v>
      </c>
      <c r="D136" s="228" t="s">
        <v>171</v>
      </c>
      <c r="E136" s="229" t="s">
        <v>6459</v>
      </c>
      <c r="F136" s="230" t="s">
        <v>6460</v>
      </c>
      <c r="G136" s="231" t="s">
        <v>416</v>
      </c>
      <c r="H136" s="232">
        <v>120</v>
      </c>
      <c r="I136" s="233"/>
      <c r="J136" s="234">
        <f>ROUND(I136*H136,2)</f>
        <v>0</v>
      </c>
      <c r="K136" s="230" t="s">
        <v>5038</v>
      </c>
      <c r="L136" s="45"/>
      <c r="M136" s="235" t="s">
        <v>1</v>
      </c>
      <c r="N136" s="236" t="s">
        <v>42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189</v>
      </c>
      <c r="AT136" s="239" t="s">
        <v>171</v>
      </c>
      <c r="AU136" s="239" t="s">
        <v>86</v>
      </c>
      <c r="AY136" s="18" t="s">
        <v>168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189</v>
      </c>
      <c r="BM136" s="239" t="s">
        <v>400</v>
      </c>
    </row>
    <row r="137" spans="1:65" s="2" customFormat="1" ht="16.5" customHeight="1">
      <c r="A137" s="39"/>
      <c r="B137" s="40"/>
      <c r="C137" s="228" t="s">
        <v>321</v>
      </c>
      <c r="D137" s="228" t="s">
        <v>171</v>
      </c>
      <c r="E137" s="229" t="s">
        <v>5112</v>
      </c>
      <c r="F137" s="230" t="s">
        <v>6461</v>
      </c>
      <c r="G137" s="231" t="s">
        <v>416</v>
      </c>
      <c r="H137" s="232">
        <v>20</v>
      </c>
      <c r="I137" s="233"/>
      <c r="J137" s="234">
        <f>ROUND(I137*H137,2)</f>
        <v>0</v>
      </c>
      <c r="K137" s="230" t="s">
        <v>5038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189</v>
      </c>
      <c r="AT137" s="239" t="s">
        <v>171</v>
      </c>
      <c r="AU137" s="239" t="s">
        <v>86</v>
      </c>
      <c r="AY137" s="18" t="s">
        <v>168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189</v>
      </c>
      <c r="BM137" s="239" t="s">
        <v>413</v>
      </c>
    </row>
    <row r="138" spans="1:65" s="2" customFormat="1" ht="16.5" customHeight="1">
      <c r="A138" s="39"/>
      <c r="B138" s="40"/>
      <c r="C138" s="228" t="s">
        <v>326</v>
      </c>
      <c r="D138" s="228" t="s">
        <v>171</v>
      </c>
      <c r="E138" s="229" t="s">
        <v>6462</v>
      </c>
      <c r="F138" s="230" t="s">
        <v>6463</v>
      </c>
      <c r="G138" s="231" t="s">
        <v>1933</v>
      </c>
      <c r="H138" s="232">
        <v>3</v>
      </c>
      <c r="I138" s="233"/>
      <c r="J138" s="234">
        <f>ROUND(I138*H138,2)</f>
        <v>0</v>
      </c>
      <c r="K138" s="230" t="s">
        <v>5038</v>
      </c>
      <c r="L138" s="45"/>
      <c r="M138" s="235" t="s">
        <v>1</v>
      </c>
      <c r="N138" s="236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189</v>
      </c>
      <c r="AT138" s="239" t="s">
        <v>171</v>
      </c>
      <c r="AU138" s="239" t="s">
        <v>86</v>
      </c>
      <c r="AY138" s="18" t="s">
        <v>168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189</v>
      </c>
      <c r="BM138" s="239" t="s">
        <v>437</v>
      </c>
    </row>
    <row r="139" spans="1:65" s="2" customFormat="1" ht="24.15" customHeight="1">
      <c r="A139" s="39"/>
      <c r="B139" s="40"/>
      <c r="C139" s="228" t="s">
        <v>319</v>
      </c>
      <c r="D139" s="228" t="s">
        <v>171</v>
      </c>
      <c r="E139" s="229" t="s">
        <v>5124</v>
      </c>
      <c r="F139" s="230" t="s">
        <v>5125</v>
      </c>
      <c r="G139" s="231" t="s">
        <v>1933</v>
      </c>
      <c r="H139" s="232">
        <v>18</v>
      </c>
      <c r="I139" s="233"/>
      <c r="J139" s="234">
        <f>ROUND(I139*H139,2)</f>
        <v>0</v>
      </c>
      <c r="K139" s="230" t="s">
        <v>5038</v>
      </c>
      <c r="L139" s="45"/>
      <c r="M139" s="235" t="s">
        <v>1</v>
      </c>
      <c r="N139" s="236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189</v>
      </c>
      <c r="AT139" s="239" t="s">
        <v>171</v>
      </c>
      <c r="AU139" s="239" t="s">
        <v>86</v>
      </c>
      <c r="AY139" s="18" t="s">
        <v>168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189</v>
      </c>
      <c r="BM139" s="239" t="s">
        <v>453</v>
      </c>
    </row>
    <row r="140" spans="1:65" s="2" customFormat="1" ht="24.15" customHeight="1">
      <c r="A140" s="39"/>
      <c r="B140" s="40"/>
      <c r="C140" s="228" t="s">
        <v>368</v>
      </c>
      <c r="D140" s="228" t="s">
        <v>171</v>
      </c>
      <c r="E140" s="229" t="s">
        <v>5128</v>
      </c>
      <c r="F140" s="230" t="s">
        <v>5129</v>
      </c>
      <c r="G140" s="231" t="s">
        <v>1933</v>
      </c>
      <c r="H140" s="232">
        <v>20</v>
      </c>
      <c r="I140" s="233"/>
      <c r="J140" s="234">
        <f>ROUND(I140*H140,2)</f>
        <v>0</v>
      </c>
      <c r="K140" s="230" t="s">
        <v>5038</v>
      </c>
      <c r="L140" s="45"/>
      <c r="M140" s="235" t="s">
        <v>1</v>
      </c>
      <c r="N140" s="236" t="s">
        <v>42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189</v>
      </c>
      <c r="AT140" s="239" t="s">
        <v>171</v>
      </c>
      <c r="AU140" s="239" t="s">
        <v>86</v>
      </c>
      <c r="AY140" s="18" t="s">
        <v>168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84</v>
      </c>
      <c r="BK140" s="240">
        <f>ROUND(I140*H140,2)</f>
        <v>0</v>
      </c>
      <c r="BL140" s="18" t="s">
        <v>189</v>
      </c>
      <c r="BM140" s="239" t="s">
        <v>468</v>
      </c>
    </row>
    <row r="141" spans="1:65" s="2" customFormat="1" ht="24.15" customHeight="1">
      <c r="A141" s="39"/>
      <c r="B141" s="40"/>
      <c r="C141" s="228" t="s">
        <v>395</v>
      </c>
      <c r="D141" s="228" t="s">
        <v>171</v>
      </c>
      <c r="E141" s="229" t="s">
        <v>6464</v>
      </c>
      <c r="F141" s="230" t="s">
        <v>6465</v>
      </c>
      <c r="G141" s="231" t="s">
        <v>1933</v>
      </c>
      <c r="H141" s="232">
        <v>20</v>
      </c>
      <c r="I141" s="233"/>
      <c r="J141" s="234">
        <f>ROUND(I141*H141,2)</f>
        <v>0</v>
      </c>
      <c r="K141" s="230" t="s">
        <v>5038</v>
      </c>
      <c r="L141" s="45"/>
      <c r="M141" s="235" t="s">
        <v>1</v>
      </c>
      <c r="N141" s="236" t="s">
        <v>42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189</v>
      </c>
      <c r="AT141" s="239" t="s">
        <v>171</v>
      </c>
      <c r="AU141" s="239" t="s">
        <v>86</v>
      </c>
      <c r="AY141" s="18" t="s">
        <v>168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84</v>
      </c>
      <c r="BK141" s="240">
        <f>ROUND(I141*H141,2)</f>
        <v>0</v>
      </c>
      <c r="BL141" s="18" t="s">
        <v>189</v>
      </c>
      <c r="BM141" s="239" t="s">
        <v>484</v>
      </c>
    </row>
    <row r="142" spans="1:65" s="2" customFormat="1" ht="16.5" customHeight="1">
      <c r="A142" s="39"/>
      <c r="B142" s="40"/>
      <c r="C142" s="228" t="s">
        <v>400</v>
      </c>
      <c r="D142" s="228" t="s">
        <v>171</v>
      </c>
      <c r="E142" s="229" t="s">
        <v>6466</v>
      </c>
      <c r="F142" s="230" t="s">
        <v>6467</v>
      </c>
      <c r="G142" s="231" t="s">
        <v>416</v>
      </c>
      <c r="H142" s="232">
        <v>140</v>
      </c>
      <c r="I142" s="233"/>
      <c r="J142" s="234">
        <f>ROUND(I142*H142,2)</f>
        <v>0</v>
      </c>
      <c r="K142" s="230" t="s">
        <v>5038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189</v>
      </c>
      <c r="AT142" s="239" t="s">
        <v>171</v>
      </c>
      <c r="AU142" s="239" t="s">
        <v>86</v>
      </c>
      <c r="AY142" s="18" t="s">
        <v>168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189</v>
      </c>
      <c r="BM142" s="239" t="s">
        <v>495</v>
      </c>
    </row>
    <row r="143" spans="1:65" s="2" customFormat="1" ht="16.5" customHeight="1">
      <c r="A143" s="39"/>
      <c r="B143" s="40"/>
      <c r="C143" s="228" t="s">
        <v>407</v>
      </c>
      <c r="D143" s="228" t="s">
        <v>171</v>
      </c>
      <c r="E143" s="229" t="s">
        <v>5140</v>
      </c>
      <c r="F143" s="230" t="s">
        <v>5141</v>
      </c>
      <c r="G143" s="231" t="s">
        <v>416</v>
      </c>
      <c r="H143" s="232">
        <v>16</v>
      </c>
      <c r="I143" s="233"/>
      <c r="J143" s="234">
        <f>ROUND(I143*H143,2)</f>
        <v>0</v>
      </c>
      <c r="K143" s="230" t="s">
        <v>5038</v>
      </c>
      <c r="L143" s="45"/>
      <c r="M143" s="235" t="s">
        <v>1</v>
      </c>
      <c r="N143" s="236" t="s">
        <v>42</v>
      </c>
      <c r="O143" s="9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189</v>
      </c>
      <c r="AT143" s="239" t="s">
        <v>171</v>
      </c>
      <c r="AU143" s="239" t="s">
        <v>86</v>
      </c>
      <c r="AY143" s="18" t="s">
        <v>168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84</v>
      </c>
      <c r="BK143" s="240">
        <f>ROUND(I143*H143,2)</f>
        <v>0</v>
      </c>
      <c r="BL143" s="18" t="s">
        <v>189</v>
      </c>
      <c r="BM143" s="239" t="s">
        <v>512</v>
      </c>
    </row>
    <row r="144" spans="1:65" s="2" customFormat="1" ht="16.5" customHeight="1">
      <c r="A144" s="39"/>
      <c r="B144" s="40"/>
      <c r="C144" s="228" t="s">
        <v>413</v>
      </c>
      <c r="D144" s="228" t="s">
        <v>171</v>
      </c>
      <c r="E144" s="229" t="s">
        <v>6468</v>
      </c>
      <c r="F144" s="230" t="s">
        <v>6469</v>
      </c>
      <c r="G144" s="231" t="s">
        <v>1933</v>
      </c>
      <c r="H144" s="232">
        <v>5</v>
      </c>
      <c r="I144" s="233"/>
      <c r="J144" s="234">
        <f>ROUND(I144*H144,2)</f>
        <v>0</v>
      </c>
      <c r="K144" s="230" t="s">
        <v>5038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189</v>
      </c>
      <c r="AT144" s="239" t="s">
        <v>171</v>
      </c>
      <c r="AU144" s="239" t="s">
        <v>86</v>
      </c>
      <c r="AY144" s="18" t="s">
        <v>168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189</v>
      </c>
      <c r="BM144" s="239" t="s">
        <v>534</v>
      </c>
    </row>
    <row r="145" spans="1:65" s="2" customFormat="1" ht="16.5" customHeight="1">
      <c r="A145" s="39"/>
      <c r="B145" s="40"/>
      <c r="C145" s="228" t="s">
        <v>8</v>
      </c>
      <c r="D145" s="228" t="s">
        <v>171</v>
      </c>
      <c r="E145" s="229" t="s">
        <v>6470</v>
      </c>
      <c r="F145" s="230" t="s">
        <v>6471</v>
      </c>
      <c r="G145" s="231" t="s">
        <v>1933</v>
      </c>
      <c r="H145" s="232">
        <v>12</v>
      </c>
      <c r="I145" s="233"/>
      <c r="J145" s="234">
        <f>ROUND(I145*H145,2)</f>
        <v>0</v>
      </c>
      <c r="K145" s="230" t="s">
        <v>5038</v>
      </c>
      <c r="L145" s="45"/>
      <c r="M145" s="235" t="s">
        <v>1</v>
      </c>
      <c r="N145" s="236" t="s">
        <v>42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189</v>
      </c>
      <c r="AT145" s="239" t="s">
        <v>171</v>
      </c>
      <c r="AU145" s="239" t="s">
        <v>86</v>
      </c>
      <c r="AY145" s="18" t="s">
        <v>168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84</v>
      </c>
      <c r="BK145" s="240">
        <f>ROUND(I145*H145,2)</f>
        <v>0</v>
      </c>
      <c r="BL145" s="18" t="s">
        <v>189</v>
      </c>
      <c r="BM145" s="239" t="s">
        <v>567</v>
      </c>
    </row>
    <row r="146" spans="1:65" s="2" customFormat="1" ht="16.5" customHeight="1">
      <c r="A146" s="39"/>
      <c r="B146" s="40"/>
      <c r="C146" s="228" t="s">
        <v>437</v>
      </c>
      <c r="D146" s="228" t="s">
        <v>171</v>
      </c>
      <c r="E146" s="229" t="s">
        <v>6472</v>
      </c>
      <c r="F146" s="230" t="s">
        <v>6473</v>
      </c>
      <c r="G146" s="231" t="s">
        <v>1933</v>
      </c>
      <c r="H146" s="232">
        <v>6</v>
      </c>
      <c r="I146" s="233"/>
      <c r="J146" s="234">
        <f>ROUND(I146*H146,2)</f>
        <v>0</v>
      </c>
      <c r="K146" s="230" t="s">
        <v>5038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189</v>
      </c>
      <c r="AT146" s="239" t="s">
        <v>171</v>
      </c>
      <c r="AU146" s="239" t="s">
        <v>86</v>
      </c>
      <c r="AY146" s="18" t="s">
        <v>168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189</v>
      </c>
      <c r="BM146" s="239" t="s">
        <v>352</v>
      </c>
    </row>
    <row r="147" spans="1:63" s="12" customFormat="1" ht="22.8" customHeight="1">
      <c r="A147" s="12"/>
      <c r="B147" s="212"/>
      <c r="C147" s="213"/>
      <c r="D147" s="214" t="s">
        <v>76</v>
      </c>
      <c r="E147" s="226" t="s">
        <v>3759</v>
      </c>
      <c r="F147" s="226" t="s">
        <v>5312</v>
      </c>
      <c r="G147" s="213"/>
      <c r="H147" s="213"/>
      <c r="I147" s="216"/>
      <c r="J147" s="227">
        <f>BK147</f>
        <v>0</v>
      </c>
      <c r="K147" s="213"/>
      <c r="L147" s="218"/>
      <c r="M147" s="219"/>
      <c r="N147" s="220"/>
      <c r="O147" s="220"/>
      <c r="P147" s="221">
        <f>SUM(P148:P150)</f>
        <v>0</v>
      </c>
      <c r="Q147" s="220"/>
      <c r="R147" s="221">
        <f>SUM(R148:R150)</f>
        <v>0</v>
      </c>
      <c r="S147" s="220"/>
      <c r="T147" s="222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3" t="s">
        <v>84</v>
      </c>
      <c r="AT147" s="224" t="s">
        <v>76</v>
      </c>
      <c r="AU147" s="224" t="s">
        <v>84</v>
      </c>
      <c r="AY147" s="223" t="s">
        <v>168</v>
      </c>
      <c r="BK147" s="225">
        <f>SUM(BK148:BK150)</f>
        <v>0</v>
      </c>
    </row>
    <row r="148" spans="1:65" s="2" customFormat="1" ht="37.8" customHeight="1">
      <c r="A148" s="39"/>
      <c r="B148" s="40"/>
      <c r="C148" s="228" t="s">
        <v>448</v>
      </c>
      <c r="D148" s="228" t="s">
        <v>171</v>
      </c>
      <c r="E148" s="229" t="s">
        <v>6474</v>
      </c>
      <c r="F148" s="230" t="s">
        <v>6475</v>
      </c>
      <c r="G148" s="231" t="s">
        <v>1933</v>
      </c>
      <c r="H148" s="232">
        <v>3</v>
      </c>
      <c r="I148" s="233"/>
      <c r="J148" s="234">
        <f>ROUND(I148*H148,2)</f>
        <v>0</v>
      </c>
      <c r="K148" s="230" t="s">
        <v>5038</v>
      </c>
      <c r="L148" s="45"/>
      <c r="M148" s="235" t="s">
        <v>1</v>
      </c>
      <c r="N148" s="236" t="s">
        <v>42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189</v>
      </c>
      <c r="AT148" s="239" t="s">
        <v>171</v>
      </c>
      <c r="AU148" s="239" t="s">
        <v>86</v>
      </c>
      <c r="AY148" s="18" t="s">
        <v>168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84</v>
      </c>
      <c r="BK148" s="240">
        <f>ROUND(I148*H148,2)</f>
        <v>0</v>
      </c>
      <c r="BL148" s="18" t="s">
        <v>189</v>
      </c>
      <c r="BM148" s="239" t="s">
        <v>643</v>
      </c>
    </row>
    <row r="149" spans="1:65" s="2" customFormat="1" ht="24.15" customHeight="1">
      <c r="A149" s="39"/>
      <c r="B149" s="40"/>
      <c r="C149" s="228" t="s">
        <v>453</v>
      </c>
      <c r="D149" s="228" t="s">
        <v>171</v>
      </c>
      <c r="E149" s="229" t="s">
        <v>6476</v>
      </c>
      <c r="F149" s="230" t="s">
        <v>6477</v>
      </c>
      <c r="G149" s="231" t="s">
        <v>1933</v>
      </c>
      <c r="H149" s="232">
        <v>3</v>
      </c>
      <c r="I149" s="233"/>
      <c r="J149" s="234">
        <f>ROUND(I149*H149,2)</f>
        <v>0</v>
      </c>
      <c r="K149" s="230" t="s">
        <v>5038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189</v>
      </c>
      <c r="AT149" s="239" t="s">
        <v>171</v>
      </c>
      <c r="AU149" s="239" t="s">
        <v>86</v>
      </c>
      <c r="AY149" s="18" t="s">
        <v>168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189</v>
      </c>
      <c r="BM149" s="239" t="s">
        <v>654</v>
      </c>
    </row>
    <row r="150" spans="1:65" s="2" customFormat="1" ht="16.5" customHeight="1">
      <c r="A150" s="39"/>
      <c r="B150" s="40"/>
      <c r="C150" s="228" t="s">
        <v>462</v>
      </c>
      <c r="D150" s="228" t="s">
        <v>171</v>
      </c>
      <c r="E150" s="229" t="s">
        <v>6478</v>
      </c>
      <c r="F150" s="230" t="s">
        <v>6479</v>
      </c>
      <c r="G150" s="231" t="s">
        <v>1933</v>
      </c>
      <c r="H150" s="232">
        <v>3</v>
      </c>
      <c r="I150" s="233"/>
      <c r="J150" s="234">
        <f>ROUND(I150*H150,2)</f>
        <v>0</v>
      </c>
      <c r="K150" s="230" t="s">
        <v>5038</v>
      </c>
      <c r="L150" s="45"/>
      <c r="M150" s="235" t="s">
        <v>1</v>
      </c>
      <c r="N150" s="236" t="s">
        <v>42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189</v>
      </c>
      <c r="AT150" s="239" t="s">
        <v>171</v>
      </c>
      <c r="AU150" s="239" t="s">
        <v>86</v>
      </c>
      <c r="AY150" s="18" t="s">
        <v>168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84</v>
      </c>
      <c r="BK150" s="240">
        <f>ROUND(I150*H150,2)</f>
        <v>0</v>
      </c>
      <c r="BL150" s="18" t="s">
        <v>189</v>
      </c>
      <c r="BM150" s="239" t="s">
        <v>662</v>
      </c>
    </row>
    <row r="151" spans="1:63" s="12" customFormat="1" ht="22.8" customHeight="1">
      <c r="A151" s="12"/>
      <c r="B151" s="212"/>
      <c r="C151" s="213"/>
      <c r="D151" s="214" t="s">
        <v>76</v>
      </c>
      <c r="E151" s="226" t="s">
        <v>4459</v>
      </c>
      <c r="F151" s="226" t="s">
        <v>5357</v>
      </c>
      <c r="G151" s="213"/>
      <c r="H151" s="213"/>
      <c r="I151" s="216"/>
      <c r="J151" s="227">
        <f>BK151</f>
        <v>0</v>
      </c>
      <c r="K151" s="213"/>
      <c r="L151" s="218"/>
      <c r="M151" s="219"/>
      <c r="N151" s="220"/>
      <c r="O151" s="220"/>
      <c r="P151" s="221">
        <f>SUM(P152:P153)</f>
        <v>0</v>
      </c>
      <c r="Q151" s="220"/>
      <c r="R151" s="221">
        <f>SUM(R152:R153)</f>
        <v>0</v>
      </c>
      <c r="S151" s="220"/>
      <c r="T151" s="222">
        <f>SUM(T152:T153)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3" t="s">
        <v>84</v>
      </c>
      <c r="AT151" s="224" t="s">
        <v>76</v>
      </c>
      <c r="AU151" s="224" t="s">
        <v>84</v>
      </c>
      <c r="AY151" s="223" t="s">
        <v>168</v>
      </c>
      <c r="BK151" s="225">
        <f>SUM(BK152:BK153)</f>
        <v>0</v>
      </c>
    </row>
    <row r="152" spans="1:65" s="2" customFormat="1" ht="44.25" customHeight="1">
      <c r="A152" s="39"/>
      <c r="B152" s="40"/>
      <c r="C152" s="228" t="s">
        <v>468</v>
      </c>
      <c r="D152" s="228" t="s">
        <v>171</v>
      </c>
      <c r="E152" s="229" t="s">
        <v>6480</v>
      </c>
      <c r="F152" s="230" t="s">
        <v>6481</v>
      </c>
      <c r="G152" s="231" t="s">
        <v>1933</v>
      </c>
      <c r="H152" s="232">
        <v>1</v>
      </c>
      <c r="I152" s="233"/>
      <c r="J152" s="234">
        <f>ROUND(I152*H152,2)</f>
        <v>0</v>
      </c>
      <c r="K152" s="230" t="s">
        <v>5038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189</v>
      </c>
      <c r="AT152" s="239" t="s">
        <v>171</v>
      </c>
      <c r="AU152" s="239" t="s">
        <v>86</v>
      </c>
      <c r="AY152" s="18" t="s">
        <v>168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189</v>
      </c>
      <c r="BM152" s="239" t="s">
        <v>675</v>
      </c>
    </row>
    <row r="153" spans="1:65" s="2" customFormat="1" ht="44.25" customHeight="1">
      <c r="A153" s="39"/>
      <c r="B153" s="40"/>
      <c r="C153" s="228" t="s">
        <v>7</v>
      </c>
      <c r="D153" s="228" t="s">
        <v>171</v>
      </c>
      <c r="E153" s="229" t="s">
        <v>6482</v>
      </c>
      <c r="F153" s="230" t="s">
        <v>6483</v>
      </c>
      <c r="G153" s="231" t="s">
        <v>1933</v>
      </c>
      <c r="H153" s="232">
        <v>1</v>
      </c>
      <c r="I153" s="233"/>
      <c r="J153" s="234">
        <f>ROUND(I153*H153,2)</f>
        <v>0</v>
      </c>
      <c r="K153" s="230" t="s">
        <v>5038</v>
      </c>
      <c r="L153" s="45"/>
      <c r="M153" s="235" t="s">
        <v>1</v>
      </c>
      <c r="N153" s="236" t="s">
        <v>42</v>
      </c>
      <c r="O153" s="92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189</v>
      </c>
      <c r="AT153" s="239" t="s">
        <v>171</v>
      </c>
      <c r="AU153" s="239" t="s">
        <v>86</v>
      </c>
      <c r="AY153" s="18" t="s">
        <v>168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84</v>
      </c>
      <c r="BK153" s="240">
        <f>ROUND(I153*H153,2)</f>
        <v>0</v>
      </c>
      <c r="BL153" s="18" t="s">
        <v>189</v>
      </c>
      <c r="BM153" s="239" t="s">
        <v>695</v>
      </c>
    </row>
    <row r="154" spans="1:63" s="12" customFormat="1" ht="22.8" customHeight="1">
      <c r="A154" s="12"/>
      <c r="B154" s="212"/>
      <c r="C154" s="213"/>
      <c r="D154" s="214" t="s">
        <v>76</v>
      </c>
      <c r="E154" s="226" t="s">
        <v>4525</v>
      </c>
      <c r="F154" s="226" t="s">
        <v>5360</v>
      </c>
      <c r="G154" s="213"/>
      <c r="H154" s="213"/>
      <c r="I154" s="216"/>
      <c r="J154" s="227">
        <f>BK154</f>
        <v>0</v>
      </c>
      <c r="K154" s="213"/>
      <c r="L154" s="218"/>
      <c r="M154" s="219"/>
      <c r="N154" s="220"/>
      <c r="O154" s="220"/>
      <c r="P154" s="221">
        <f>SUM(P155:P156)</f>
        <v>0</v>
      </c>
      <c r="Q154" s="220"/>
      <c r="R154" s="221">
        <f>SUM(R155:R156)</f>
        <v>0</v>
      </c>
      <c r="S154" s="220"/>
      <c r="T154" s="222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3" t="s">
        <v>84</v>
      </c>
      <c r="AT154" s="224" t="s">
        <v>76</v>
      </c>
      <c r="AU154" s="224" t="s">
        <v>84</v>
      </c>
      <c r="AY154" s="223" t="s">
        <v>168</v>
      </c>
      <c r="BK154" s="225">
        <f>SUM(BK155:BK156)</f>
        <v>0</v>
      </c>
    </row>
    <row r="155" spans="1:65" s="2" customFormat="1" ht="24.15" customHeight="1">
      <c r="A155" s="39"/>
      <c r="B155" s="40"/>
      <c r="C155" s="228" t="s">
        <v>484</v>
      </c>
      <c r="D155" s="228" t="s">
        <v>171</v>
      </c>
      <c r="E155" s="229" t="s">
        <v>6484</v>
      </c>
      <c r="F155" s="230" t="s">
        <v>6485</v>
      </c>
      <c r="G155" s="231" t="s">
        <v>1933</v>
      </c>
      <c r="H155" s="232">
        <v>1</v>
      </c>
      <c r="I155" s="233"/>
      <c r="J155" s="234">
        <f>ROUND(I155*H155,2)</f>
        <v>0</v>
      </c>
      <c r="K155" s="230" t="s">
        <v>5038</v>
      </c>
      <c r="L155" s="45"/>
      <c r="M155" s="235" t="s">
        <v>1</v>
      </c>
      <c r="N155" s="236" t="s">
        <v>42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189</v>
      </c>
      <c r="AT155" s="239" t="s">
        <v>171</v>
      </c>
      <c r="AU155" s="239" t="s">
        <v>86</v>
      </c>
      <c r="AY155" s="18" t="s">
        <v>168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84</v>
      </c>
      <c r="BK155" s="240">
        <f>ROUND(I155*H155,2)</f>
        <v>0</v>
      </c>
      <c r="BL155" s="18" t="s">
        <v>189</v>
      </c>
      <c r="BM155" s="239" t="s">
        <v>705</v>
      </c>
    </row>
    <row r="156" spans="1:65" s="2" customFormat="1" ht="16.5" customHeight="1">
      <c r="A156" s="39"/>
      <c r="B156" s="40"/>
      <c r="C156" s="228" t="s">
        <v>489</v>
      </c>
      <c r="D156" s="228" t="s">
        <v>171</v>
      </c>
      <c r="E156" s="229" t="s">
        <v>6486</v>
      </c>
      <c r="F156" s="230" t="s">
        <v>5376</v>
      </c>
      <c r="G156" s="231" t="s">
        <v>1933</v>
      </c>
      <c r="H156" s="232">
        <v>1</v>
      </c>
      <c r="I156" s="233"/>
      <c r="J156" s="234">
        <f>ROUND(I156*H156,2)</f>
        <v>0</v>
      </c>
      <c r="K156" s="230" t="s">
        <v>5038</v>
      </c>
      <c r="L156" s="45"/>
      <c r="M156" s="235" t="s">
        <v>1</v>
      </c>
      <c r="N156" s="236" t="s">
        <v>42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189</v>
      </c>
      <c r="AT156" s="239" t="s">
        <v>171</v>
      </c>
      <c r="AU156" s="239" t="s">
        <v>86</v>
      </c>
      <c r="AY156" s="18" t="s">
        <v>168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84</v>
      </c>
      <c r="BK156" s="240">
        <f>ROUND(I156*H156,2)</f>
        <v>0</v>
      </c>
      <c r="BL156" s="18" t="s">
        <v>189</v>
      </c>
      <c r="BM156" s="239" t="s">
        <v>713</v>
      </c>
    </row>
    <row r="157" spans="1:63" s="12" customFormat="1" ht="22.8" customHeight="1">
      <c r="A157" s="12"/>
      <c r="B157" s="212"/>
      <c r="C157" s="213"/>
      <c r="D157" s="214" t="s">
        <v>76</v>
      </c>
      <c r="E157" s="226" t="s">
        <v>4535</v>
      </c>
      <c r="F157" s="226" t="s">
        <v>5377</v>
      </c>
      <c r="G157" s="213"/>
      <c r="H157" s="213"/>
      <c r="I157" s="216"/>
      <c r="J157" s="227">
        <f>BK157</f>
        <v>0</v>
      </c>
      <c r="K157" s="213"/>
      <c r="L157" s="218"/>
      <c r="M157" s="219"/>
      <c r="N157" s="220"/>
      <c r="O157" s="220"/>
      <c r="P157" s="221">
        <f>SUM(P158:P172)</f>
        <v>0</v>
      </c>
      <c r="Q157" s="220"/>
      <c r="R157" s="221">
        <f>SUM(R158:R172)</f>
        <v>0</v>
      </c>
      <c r="S157" s="220"/>
      <c r="T157" s="222">
        <f>SUM(T158:T172)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3" t="s">
        <v>84</v>
      </c>
      <c r="AT157" s="224" t="s">
        <v>76</v>
      </c>
      <c r="AU157" s="224" t="s">
        <v>84</v>
      </c>
      <c r="AY157" s="223" t="s">
        <v>168</v>
      </c>
      <c r="BK157" s="225">
        <f>SUM(BK158:BK172)</f>
        <v>0</v>
      </c>
    </row>
    <row r="158" spans="1:65" s="2" customFormat="1" ht="24.15" customHeight="1">
      <c r="A158" s="39"/>
      <c r="B158" s="40"/>
      <c r="C158" s="228" t="s">
        <v>495</v>
      </c>
      <c r="D158" s="228" t="s">
        <v>171</v>
      </c>
      <c r="E158" s="229" t="s">
        <v>5378</v>
      </c>
      <c r="F158" s="230" t="s">
        <v>5381</v>
      </c>
      <c r="G158" s="231" t="s">
        <v>1933</v>
      </c>
      <c r="H158" s="232">
        <v>2</v>
      </c>
      <c r="I158" s="233"/>
      <c r="J158" s="234">
        <f>ROUND(I158*H158,2)</f>
        <v>0</v>
      </c>
      <c r="K158" s="230" t="s">
        <v>5038</v>
      </c>
      <c r="L158" s="45"/>
      <c r="M158" s="235" t="s">
        <v>1</v>
      </c>
      <c r="N158" s="236" t="s">
        <v>42</v>
      </c>
      <c r="O158" s="92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9" t="s">
        <v>189</v>
      </c>
      <c r="AT158" s="239" t="s">
        <v>171</v>
      </c>
      <c r="AU158" s="239" t="s">
        <v>86</v>
      </c>
      <c r="AY158" s="18" t="s">
        <v>168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8" t="s">
        <v>84</v>
      </c>
      <c r="BK158" s="240">
        <f>ROUND(I158*H158,2)</f>
        <v>0</v>
      </c>
      <c r="BL158" s="18" t="s">
        <v>189</v>
      </c>
      <c r="BM158" s="239" t="s">
        <v>722</v>
      </c>
    </row>
    <row r="159" spans="1:65" s="2" customFormat="1" ht="24.15" customHeight="1">
      <c r="A159" s="39"/>
      <c r="B159" s="40"/>
      <c r="C159" s="228" t="s">
        <v>502</v>
      </c>
      <c r="D159" s="228" t="s">
        <v>171</v>
      </c>
      <c r="E159" s="229" t="s">
        <v>6487</v>
      </c>
      <c r="F159" s="230" t="s">
        <v>6488</v>
      </c>
      <c r="G159" s="231" t="s">
        <v>6489</v>
      </c>
      <c r="H159" s="232">
        <v>0.5</v>
      </c>
      <c r="I159" s="233"/>
      <c r="J159" s="234">
        <f>ROUND(I159*H159,2)</f>
        <v>0</v>
      </c>
      <c r="K159" s="230" t="s">
        <v>5038</v>
      </c>
      <c r="L159" s="45"/>
      <c r="M159" s="235" t="s">
        <v>1</v>
      </c>
      <c r="N159" s="236" t="s">
        <v>42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189</v>
      </c>
      <c r="AT159" s="239" t="s">
        <v>171</v>
      </c>
      <c r="AU159" s="239" t="s">
        <v>86</v>
      </c>
      <c r="AY159" s="18" t="s">
        <v>168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84</v>
      </c>
      <c r="BK159" s="240">
        <f>ROUND(I159*H159,2)</f>
        <v>0</v>
      </c>
      <c r="BL159" s="18" t="s">
        <v>189</v>
      </c>
      <c r="BM159" s="239" t="s">
        <v>733</v>
      </c>
    </row>
    <row r="160" spans="1:65" s="2" customFormat="1" ht="24.15" customHeight="1">
      <c r="A160" s="39"/>
      <c r="B160" s="40"/>
      <c r="C160" s="228" t="s">
        <v>512</v>
      </c>
      <c r="D160" s="228" t="s">
        <v>171</v>
      </c>
      <c r="E160" s="229" t="s">
        <v>6490</v>
      </c>
      <c r="F160" s="230" t="s">
        <v>6491</v>
      </c>
      <c r="G160" s="231" t="s">
        <v>203</v>
      </c>
      <c r="H160" s="232">
        <v>40</v>
      </c>
      <c r="I160" s="233"/>
      <c r="J160" s="234">
        <f>ROUND(I160*H160,2)</f>
        <v>0</v>
      </c>
      <c r="K160" s="230" t="s">
        <v>5038</v>
      </c>
      <c r="L160" s="45"/>
      <c r="M160" s="235" t="s">
        <v>1</v>
      </c>
      <c r="N160" s="236" t="s">
        <v>42</v>
      </c>
      <c r="O160" s="9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189</v>
      </c>
      <c r="AT160" s="239" t="s">
        <v>171</v>
      </c>
      <c r="AU160" s="239" t="s">
        <v>86</v>
      </c>
      <c r="AY160" s="18" t="s">
        <v>168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84</v>
      </c>
      <c r="BK160" s="240">
        <f>ROUND(I160*H160,2)</f>
        <v>0</v>
      </c>
      <c r="BL160" s="18" t="s">
        <v>189</v>
      </c>
      <c r="BM160" s="239" t="s">
        <v>747</v>
      </c>
    </row>
    <row r="161" spans="1:65" s="2" customFormat="1" ht="24.15" customHeight="1">
      <c r="A161" s="39"/>
      <c r="B161" s="40"/>
      <c r="C161" s="228" t="s">
        <v>522</v>
      </c>
      <c r="D161" s="228" t="s">
        <v>171</v>
      </c>
      <c r="E161" s="229" t="s">
        <v>6492</v>
      </c>
      <c r="F161" s="230" t="s">
        <v>6493</v>
      </c>
      <c r="G161" s="231" t="s">
        <v>416</v>
      </c>
      <c r="H161" s="232">
        <v>120</v>
      </c>
      <c r="I161" s="233"/>
      <c r="J161" s="234">
        <f>ROUND(I161*H161,2)</f>
        <v>0</v>
      </c>
      <c r="K161" s="230" t="s">
        <v>5038</v>
      </c>
      <c r="L161" s="45"/>
      <c r="M161" s="235" t="s">
        <v>1</v>
      </c>
      <c r="N161" s="236" t="s">
        <v>42</v>
      </c>
      <c r="O161" s="9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189</v>
      </c>
      <c r="AT161" s="239" t="s">
        <v>171</v>
      </c>
      <c r="AU161" s="239" t="s">
        <v>86</v>
      </c>
      <c r="AY161" s="18" t="s">
        <v>168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84</v>
      </c>
      <c r="BK161" s="240">
        <f>ROUND(I161*H161,2)</f>
        <v>0</v>
      </c>
      <c r="BL161" s="18" t="s">
        <v>189</v>
      </c>
      <c r="BM161" s="239" t="s">
        <v>766</v>
      </c>
    </row>
    <row r="162" spans="1:65" s="2" customFormat="1" ht="33" customHeight="1">
      <c r="A162" s="39"/>
      <c r="B162" s="40"/>
      <c r="C162" s="228" t="s">
        <v>534</v>
      </c>
      <c r="D162" s="228" t="s">
        <v>171</v>
      </c>
      <c r="E162" s="229" t="s">
        <v>6494</v>
      </c>
      <c r="F162" s="230" t="s">
        <v>6495</v>
      </c>
      <c r="G162" s="231" t="s">
        <v>416</v>
      </c>
      <c r="H162" s="232">
        <v>50</v>
      </c>
      <c r="I162" s="233"/>
      <c r="J162" s="234">
        <f>ROUND(I162*H162,2)</f>
        <v>0</v>
      </c>
      <c r="K162" s="230" t="s">
        <v>5038</v>
      </c>
      <c r="L162" s="45"/>
      <c r="M162" s="235" t="s">
        <v>1</v>
      </c>
      <c r="N162" s="236" t="s">
        <v>42</v>
      </c>
      <c r="O162" s="92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189</v>
      </c>
      <c r="AT162" s="239" t="s">
        <v>171</v>
      </c>
      <c r="AU162" s="239" t="s">
        <v>86</v>
      </c>
      <c r="AY162" s="18" t="s">
        <v>168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84</v>
      </c>
      <c r="BK162" s="240">
        <f>ROUND(I162*H162,2)</f>
        <v>0</v>
      </c>
      <c r="BL162" s="18" t="s">
        <v>189</v>
      </c>
      <c r="BM162" s="239" t="s">
        <v>778</v>
      </c>
    </row>
    <row r="163" spans="1:65" s="2" customFormat="1" ht="33" customHeight="1">
      <c r="A163" s="39"/>
      <c r="B163" s="40"/>
      <c r="C163" s="228" t="s">
        <v>540</v>
      </c>
      <c r="D163" s="228" t="s">
        <v>171</v>
      </c>
      <c r="E163" s="229" t="s">
        <v>6496</v>
      </c>
      <c r="F163" s="230" t="s">
        <v>6497</v>
      </c>
      <c r="G163" s="231" t="s">
        <v>416</v>
      </c>
      <c r="H163" s="232">
        <v>85</v>
      </c>
      <c r="I163" s="233"/>
      <c r="J163" s="234">
        <f>ROUND(I163*H163,2)</f>
        <v>0</v>
      </c>
      <c r="K163" s="230" t="s">
        <v>5038</v>
      </c>
      <c r="L163" s="45"/>
      <c r="M163" s="235" t="s">
        <v>1</v>
      </c>
      <c r="N163" s="236" t="s">
        <v>42</v>
      </c>
      <c r="O163" s="92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189</v>
      </c>
      <c r="AT163" s="239" t="s">
        <v>171</v>
      </c>
      <c r="AU163" s="239" t="s">
        <v>86</v>
      </c>
      <c r="AY163" s="18" t="s">
        <v>168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84</v>
      </c>
      <c r="BK163" s="240">
        <f>ROUND(I163*H163,2)</f>
        <v>0</v>
      </c>
      <c r="BL163" s="18" t="s">
        <v>189</v>
      </c>
      <c r="BM163" s="239" t="s">
        <v>791</v>
      </c>
    </row>
    <row r="164" spans="1:65" s="2" customFormat="1" ht="24.15" customHeight="1">
      <c r="A164" s="39"/>
      <c r="B164" s="40"/>
      <c r="C164" s="228" t="s">
        <v>567</v>
      </c>
      <c r="D164" s="228" t="s">
        <v>171</v>
      </c>
      <c r="E164" s="229" t="s">
        <v>6498</v>
      </c>
      <c r="F164" s="230" t="s">
        <v>6499</v>
      </c>
      <c r="G164" s="231" t="s">
        <v>1933</v>
      </c>
      <c r="H164" s="232">
        <v>3</v>
      </c>
      <c r="I164" s="233"/>
      <c r="J164" s="234">
        <f>ROUND(I164*H164,2)</f>
        <v>0</v>
      </c>
      <c r="K164" s="230" t="s">
        <v>5038</v>
      </c>
      <c r="L164" s="45"/>
      <c r="M164" s="235" t="s">
        <v>1</v>
      </c>
      <c r="N164" s="236" t="s">
        <v>42</v>
      </c>
      <c r="O164" s="92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9" t="s">
        <v>189</v>
      </c>
      <c r="AT164" s="239" t="s">
        <v>171</v>
      </c>
      <c r="AU164" s="239" t="s">
        <v>86</v>
      </c>
      <c r="AY164" s="18" t="s">
        <v>168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8" t="s">
        <v>84</v>
      </c>
      <c r="BK164" s="240">
        <f>ROUND(I164*H164,2)</f>
        <v>0</v>
      </c>
      <c r="BL164" s="18" t="s">
        <v>189</v>
      </c>
      <c r="BM164" s="239" t="s">
        <v>802</v>
      </c>
    </row>
    <row r="165" spans="1:65" s="2" customFormat="1" ht="24.15" customHeight="1">
      <c r="A165" s="39"/>
      <c r="B165" s="40"/>
      <c r="C165" s="228" t="s">
        <v>572</v>
      </c>
      <c r="D165" s="228" t="s">
        <v>171</v>
      </c>
      <c r="E165" s="229" t="s">
        <v>6500</v>
      </c>
      <c r="F165" s="230" t="s">
        <v>6501</v>
      </c>
      <c r="G165" s="231" t="s">
        <v>289</v>
      </c>
      <c r="H165" s="232">
        <v>1</v>
      </c>
      <c r="I165" s="233"/>
      <c r="J165" s="234">
        <f>ROUND(I165*H165,2)</f>
        <v>0</v>
      </c>
      <c r="K165" s="230" t="s">
        <v>5038</v>
      </c>
      <c r="L165" s="45"/>
      <c r="M165" s="235" t="s">
        <v>1</v>
      </c>
      <c r="N165" s="236" t="s">
        <v>42</v>
      </c>
      <c r="O165" s="9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189</v>
      </c>
      <c r="AT165" s="239" t="s">
        <v>171</v>
      </c>
      <c r="AU165" s="239" t="s">
        <v>86</v>
      </c>
      <c r="AY165" s="18" t="s">
        <v>168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84</v>
      </c>
      <c r="BK165" s="240">
        <f>ROUND(I165*H165,2)</f>
        <v>0</v>
      </c>
      <c r="BL165" s="18" t="s">
        <v>189</v>
      </c>
      <c r="BM165" s="239" t="s">
        <v>814</v>
      </c>
    </row>
    <row r="166" spans="1:65" s="2" customFormat="1" ht="37.8" customHeight="1">
      <c r="A166" s="39"/>
      <c r="B166" s="40"/>
      <c r="C166" s="228" t="s">
        <v>352</v>
      </c>
      <c r="D166" s="228" t="s">
        <v>171</v>
      </c>
      <c r="E166" s="229" t="s">
        <v>6502</v>
      </c>
      <c r="F166" s="230" t="s">
        <v>6503</v>
      </c>
      <c r="G166" s="231" t="s">
        <v>416</v>
      </c>
      <c r="H166" s="232">
        <v>70</v>
      </c>
      <c r="I166" s="233"/>
      <c r="J166" s="234">
        <f>ROUND(I166*H166,2)</f>
        <v>0</v>
      </c>
      <c r="K166" s="230" t="s">
        <v>5038</v>
      </c>
      <c r="L166" s="45"/>
      <c r="M166" s="235" t="s">
        <v>1</v>
      </c>
      <c r="N166" s="236" t="s">
        <v>42</v>
      </c>
      <c r="O166" s="92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189</v>
      </c>
      <c r="AT166" s="239" t="s">
        <v>171</v>
      </c>
      <c r="AU166" s="239" t="s">
        <v>86</v>
      </c>
      <c r="AY166" s="18" t="s">
        <v>168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84</v>
      </c>
      <c r="BK166" s="240">
        <f>ROUND(I166*H166,2)</f>
        <v>0</v>
      </c>
      <c r="BL166" s="18" t="s">
        <v>189</v>
      </c>
      <c r="BM166" s="239" t="s">
        <v>828</v>
      </c>
    </row>
    <row r="167" spans="1:65" s="2" customFormat="1" ht="37.8" customHeight="1">
      <c r="A167" s="39"/>
      <c r="B167" s="40"/>
      <c r="C167" s="228" t="s">
        <v>622</v>
      </c>
      <c r="D167" s="228" t="s">
        <v>171</v>
      </c>
      <c r="E167" s="229" t="s">
        <v>6504</v>
      </c>
      <c r="F167" s="230" t="s">
        <v>6505</v>
      </c>
      <c r="G167" s="231" t="s">
        <v>416</v>
      </c>
      <c r="H167" s="232">
        <v>60</v>
      </c>
      <c r="I167" s="233"/>
      <c r="J167" s="234">
        <f>ROUND(I167*H167,2)</f>
        <v>0</v>
      </c>
      <c r="K167" s="230" t="s">
        <v>5038</v>
      </c>
      <c r="L167" s="45"/>
      <c r="M167" s="235" t="s">
        <v>1</v>
      </c>
      <c r="N167" s="236" t="s">
        <v>42</v>
      </c>
      <c r="O167" s="92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189</v>
      </c>
      <c r="AT167" s="239" t="s">
        <v>171</v>
      </c>
      <c r="AU167" s="239" t="s">
        <v>86</v>
      </c>
      <c r="AY167" s="18" t="s">
        <v>168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84</v>
      </c>
      <c r="BK167" s="240">
        <f>ROUND(I167*H167,2)</f>
        <v>0</v>
      </c>
      <c r="BL167" s="18" t="s">
        <v>189</v>
      </c>
      <c r="BM167" s="239" t="s">
        <v>1451</v>
      </c>
    </row>
    <row r="168" spans="1:65" s="2" customFormat="1" ht="37.8" customHeight="1">
      <c r="A168" s="39"/>
      <c r="B168" s="40"/>
      <c r="C168" s="228" t="s">
        <v>643</v>
      </c>
      <c r="D168" s="228" t="s">
        <v>171</v>
      </c>
      <c r="E168" s="229" t="s">
        <v>6506</v>
      </c>
      <c r="F168" s="230" t="s">
        <v>6507</v>
      </c>
      <c r="G168" s="231" t="s">
        <v>416</v>
      </c>
      <c r="H168" s="232">
        <v>50</v>
      </c>
      <c r="I168" s="233"/>
      <c r="J168" s="234">
        <f>ROUND(I168*H168,2)</f>
        <v>0</v>
      </c>
      <c r="K168" s="230" t="s">
        <v>5038</v>
      </c>
      <c r="L168" s="45"/>
      <c r="M168" s="235" t="s">
        <v>1</v>
      </c>
      <c r="N168" s="236" t="s">
        <v>42</v>
      </c>
      <c r="O168" s="92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9" t="s">
        <v>189</v>
      </c>
      <c r="AT168" s="239" t="s">
        <v>171</v>
      </c>
      <c r="AU168" s="239" t="s">
        <v>86</v>
      </c>
      <c r="AY168" s="18" t="s">
        <v>168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8" t="s">
        <v>84</v>
      </c>
      <c r="BK168" s="240">
        <f>ROUND(I168*H168,2)</f>
        <v>0</v>
      </c>
      <c r="BL168" s="18" t="s">
        <v>189</v>
      </c>
      <c r="BM168" s="239" t="s">
        <v>1460</v>
      </c>
    </row>
    <row r="169" spans="1:65" s="2" customFormat="1" ht="37.8" customHeight="1">
      <c r="A169" s="39"/>
      <c r="B169" s="40"/>
      <c r="C169" s="228" t="s">
        <v>647</v>
      </c>
      <c r="D169" s="228" t="s">
        <v>171</v>
      </c>
      <c r="E169" s="229" t="s">
        <v>6508</v>
      </c>
      <c r="F169" s="230" t="s">
        <v>6509</v>
      </c>
      <c r="G169" s="231" t="s">
        <v>416</v>
      </c>
      <c r="H169" s="232">
        <v>85</v>
      </c>
      <c r="I169" s="233"/>
      <c r="J169" s="234">
        <f>ROUND(I169*H169,2)</f>
        <v>0</v>
      </c>
      <c r="K169" s="230" t="s">
        <v>5038</v>
      </c>
      <c r="L169" s="45"/>
      <c r="M169" s="235" t="s">
        <v>1</v>
      </c>
      <c r="N169" s="236" t="s">
        <v>42</v>
      </c>
      <c r="O169" s="92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189</v>
      </c>
      <c r="AT169" s="239" t="s">
        <v>171</v>
      </c>
      <c r="AU169" s="239" t="s">
        <v>86</v>
      </c>
      <c r="AY169" s="18" t="s">
        <v>168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84</v>
      </c>
      <c r="BK169" s="240">
        <f>ROUND(I169*H169,2)</f>
        <v>0</v>
      </c>
      <c r="BL169" s="18" t="s">
        <v>189</v>
      </c>
      <c r="BM169" s="239" t="s">
        <v>1486</v>
      </c>
    </row>
    <row r="170" spans="1:65" s="2" customFormat="1" ht="21.75" customHeight="1">
      <c r="A170" s="39"/>
      <c r="B170" s="40"/>
      <c r="C170" s="228" t="s">
        <v>654</v>
      </c>
      <c r="D170" s="228" t="s">
        <v>171</v>
      </c>
      <c r="E170" s="229" t="s">
        <v>6510</v>
      </c>
      <c r="F170" s="230" t="s">
        <v>6511</v>
      </c>
      <c r="G170" s="231" t="s">
        <v>416</v>
      </c>
      <c r="H170" s="232">
        <v>150</v>
      </c>
      <c r="I170" s="233"/>
      <c r="J170" s="234">
        <f>ROUND(I170*H170,2)</f>
        <v>0</v>
      </c>
      <c r="K170" s="230" t="s">
        <v>5038</v>
      </c>
      <c r="L170" s="45"/>
      <c r="M170" s="235" t="s">
        <v>1</v>
      </c>
      <c r="N170" s="236" t="s">
        <v>42</v>
      </c>
      <c r="O170" s="9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189</v>
      </c>
      <c r="AT170" s="239" t="s">
        <v>171</v>
      </c>
      <c r="AU170" s="239" t="s">
        <v>86</v>
      </c>
      <c r="AY170" s="18" t="s">
        <v>168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84</v>
      </c>
      <c r="BK170" s="240">
        <f>ROUND(I170*H170,2)</f>
        <v>0</v>
      </c>
      <c r="BL170" s="18" t="s">
        <v>189</v>
      </c>
      <c r="BM170" s="239" t="s">
        <v>1506</v>
      </c>
    </row>
    <row r="171" spans="1:65" s="2" customFormat="1" ht="24.15" customHeight="1">
      <c r="A171" s="39"/>
      <c r="B171" s="40"/>
      <c r="C171" s="228" t="s">
        <v>658</v>
      </c>
      <c r="D171" s="228" t="s">
        <v>171</v>
      </c>
      <c r="E171" s="229" t="s">
        <v>6512</v>
      </c>
      <c r="F171" s="230" t="s">
        <v>6513</v>
      </c>
      <c r="G171" s="231" t="s">
        <v>203</v>
      </c>
      <c r="H171" s="232">
        <v>40</v>
      </c>
      <c r="I171" s="233"/>
      <c r="J171" s="234">
        <f>ROUND(I171*H171,2)</f>
        <v>0</v>
      </c>
      <c r="K171" s="230" t="s">
        <v>5038</v>
      </c>
      <c r="L171" s="45"/>
      <c r="M171" s="235" t="s">
        <v>1</v>
      </c>
      <c r="N171" s="236" t="s">
        <v>42</v>
      </c>
      <c r="O171" s="9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9" t="s">
        <v>189</v>
      </c>
      <c r="AT171" s="239" t="s">
        <v>171</v>
      </c>
      <c r="AU171" s="239" t="s">
        <v>86</v>
      </c>
      <c r="AY171" s="18" t="s">
        <v>168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8" t="s">
        <v>84</v>
      </c>
      <c r="BK171" s="240">
        <f>ROUND(I171*H171,2)</f>
        <v>0</v>
      </c>
      <c r="BL171" s="18" t="s">
        <v>189</v>
      </c>
      <c r="BM171" s="239" t="s">
        <v>1514</v>
      </c>
    </row>
    <row r="172" spans="1:65" s="2" customFormat="1" ht="21.75" customHeight="1">
      <c r="A172" s="39"/>
      <c r="B172" s="40"/>
      <c r="C172" s="228" t="s">
        <v>662</v>
      </c>
      <c r="D172" s="228" t="s">
        <v>171</v>
      </c>
      <c r="E172" s="229" t="s">
        <v>6514</v>
      </c>
      <c r="F172" s="230" t="s">
        <v>6515</v>
      </c>
      <c r="G172" s="231" t="s">
        <v>203</v>
      </c>
      <c r="H172" s="232">
        <v>40</v>
      </c>
      <c r="I172" s="233"/>
      <c r="J172" s="234">
        <f>ROUND(I172*H172,2)</f>
        <v>0</v>
      </c>
      <c r="K172" s="230" t="s">
        <v>5038</v>
      </c>
      <c r="L172" s="45"/>
      <c r="M172" s="309" t="s">
        <v>1</v>
      </c>
      <c r="N172" s="310" t="s">
        <v>42</v>
      </c>
      <c r="O172" s="248"/>
      <c r="P172" s="311">
        <f>O172*H172</f>
        <v>0</v>
      </c>
      <c r="Q172" s="311">
        <v>0</v>
      </c>
      <c r="R172" s="311">
        <f>Q172*H172</f>
        <v>0</v>
      </c>
      <c r="S172" s="311">
        <v>0</v>
      </c>
      <c r="T172" s="312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189</v>
      </c>
      <c r="AT172" s="239" t="s">
        <v>171</v>
      </c>
      <c r="AU172" s="239" t="s">
        <v>86</v>
      </c>
      <c r="AY172" s="18" t="s">
        <v>168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84</v>
      </c>
      <c r="BK172" s="240">
        <f>ROUND(I172*H172,2)</f>
        <v>0</v>
      </c>
      <c r="BL172" s="18" t="s">
        <v>189</v>
      </c>
      <c r="BM172" s="239" t="s">
        <v>1530</v>
      </c>
    </row>
    <row r="173" spans="1:31" s="2" customFormat="1" ht="6.95" customHeight="1">
      <c r="A173" s="39"/>
      <c r="B173" s="67"/>
      <c r="C173" s="68"/>
      <c r="D173" s="68"/>
      <c r="E173" s="68"/>
      <c r="F173" s="68"/>
      <c r="G173" s="68"/>
      <c r="H173" s="68"/>
      <c r="I173" s="68"/>
      <c r="J173" s="68"/>
      <c r="K173" s="68"/>
      <c r="L173" s="45"/>
      <c r="M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</row>
  </sheetData>
  <sheetProtection password="CC35" sheet="1" objects="1" scenarios="1" formatColumns="0" formatRows="0" autoFilter="0"/>
  <autoFilter ref="C126:K17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8"/>
      <c r="C3" s="149"/>
      <c r="D3" s="149"/>
      <c r="E3" s="149"/>
      <c r="F3" s="149"/>
      <c r="G3" s="149"/>
      <c r="H3" s="21"/>
    </row>
    <row r="4" spans="2:8" s="1" customFormat="1" ht="24.95" customHeight="1">
      <c r="B4" s="21"/>
      <c r="C4" s="150" t="s">
        <v>6516</v>
      </c>
      <c r="H4" s="21"/>
    </row>
    <row r="5" spans="2:8" s="1" customFormat="1" ht="12" customHeight="1">
      <c r="B5" s="21"/>
      <c r="C5" s="314" t="s">
        <v>13</v>
      </c>
      <c r="D5" s="158" t="s">
        <v>14</v>
      </c>
      <c r="E5" s="1"/>
      <c r="F5" s="1"/>
      <c r="H5" s="21"/>
    </row>
    <row r="6" spans="2:8" s="1" customFormat="1" ht="36.95" customHeight="1">
      <c r="B6" s="21"/>
      <c r="C6" s="315" t="s">
        <v>16</v>
      </c>
      <c r="D6" s="316" t="s">
        <v>17</v>
      </c>
      <c r="E6" s="1"/>
      <c r="F6" s="1"/>
      <c r="H6" s="21"/>
    </row>
    <row r="7" spans="2:8" s="1" customFormat="1" ht="16.5" customHeight="1">
      <c r="B7" s="21"/>
      <c r="C7" s="152" t="s">
        <v>22</v>
      </c>
      <c r="D7" s="155" t="str">
        <f>'Rekapitulace stavby'!AN8</f>
        <v>23. 3. 2022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201"/>
      <c r="B9" s="317"/>
      <c r="C9" s="318" t="s">
        <v>58</v>
      </c>
      <c r="D9" s="319" t="s">
        <v>59</v>
      </c>
      <c r="E9" s="319" t="s">
        <v>154</v>
      </c>
      <c r="F9" s="320" t="s">
        <v>6517</v>
      </c>
      <c r="G9" s="201"/>
      <c r="H9" s="317"/>
    </row>
    <row r="10" spans="1:8" s="2" customFormat="1" ht="26.4" customHeight="1">
      <c r="A10" s="39"/>
      <c r="B10" s="45"/>
      <c r="C10" s="321" t="s">
        <v>6518</v>
      </c>
      <c r="D10" s="321" t="s">
        <v>93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22" t="s">
        <v>198</v>
      </c>
      <c r="D11" s="323" t="s">
        <v>1</v>
      </c>
      <c r="E11" s="324" t="s">
        <v>1</v>
      </c>
      <c r="F11" s="325">
        <v>51.362</v>
      </c>
      <c r="G11" s="39"/>
      <c r="H11" s="45"/>
    </row>
    <row r="12" spans="1:8" s="2" customFormat="1" ht="16.8" customHeight="1">
      <c r="A12" s="39"/>
      <c r="B12" s="45"/>
      <c r="C12" s="326" t="s">
        <v>1</v>
      </c>
      <c r="D12" s="326" t="s">
        <v>304</v>
      </c>
      <c r="E12" s="18" t="s">
        <v>1</v>
      </c>
      <c r="F12" s="327">
        <v>51.362</v>
      </c>
      <c r="G12" s="39"/>
      <c r="H12" s="45"/>
    </row>
    <row r="13" spans="1:8" s="2" customFormat="1" ht="16.8" customHeight="1">
      <c r="A13" s="39"/>
      <c r="B13" s="45"/>
      <c r="C13" s="326" t="s">
        <v>198</v>
      </c>
      <c r="D13" s="326" t="s">
        <v>295</v>
      </c>
      <c r="E13" s="18" t="s">
        <v>1</v>
      </c>
      <c r="F13" s="327">
        <v>51.362</v>
      </c>
      <c r="G13" s="39"/>
      <c r="H13" s="45"/>
    </row>
    <row r="14" spans="1:8" s="2" customFormat="1" ht="16.8" customHeight="1">
      <c r="A14" s="39"/>
      <c r="B14" s="45"/>
      <c r="C14" s="328" t="s">
        <v>6519</v>
      </c>
      <c r="D14" s="39"/>
      <c r="E14" s="39"/>
      <c r="F14" s="39"/>
      <c r="G14" s="39"/>
      <c r="H14" s="45"/>
    </row>
    <row r="15" spans="1:8" s="2" customFormat="1" ht="12">
      <c r="A15" s="39"/>
      <c r="B15" s="45"/>
      <c r="C15" s="326" t="s">
        <v>301</v>
      </c>
      <c r="D15" s="326" t="s">
        <v>302</v>
      </c>
      <c r="E15" s="18" t="s">
        <v>289</v>
      </c>
      <c r="F15" s="327">
        <v>51.362</v>
      </c>
      <c r="G15" s="39"/>
      <c r="H15" s="45"/>
    </row>
    <row r="16" spans="1:8" s="2" customFormat="1" ht="16.8" customHeight="1">
      <c r="A16" s="39"/>
      <c r="B16" s="45"/>
      <c r="C16" s="326" t="s">
        <v>309</v>
      </c>
      <c r="D16" s="326" t="s">
        <v>310</v>
      </c>
      <c r="E16" s="18" t="s">
        <v>311</v>
      </c>
      <c r="F16" s="327">
        <v>115.565</v>
      </c>
      <c r="G16" s="39"/>
      <c r="H16" s="45"/>
    </row>
    <row r="17" spans="1:8" s="2" customFormat="1" ht="16.8" customHeight="1">
      <c r="A17" s="39"/>
      <c r="B17" s="45"/>
      <c r="C17" s="326" t="s">
        <v>315</v>
      </c>
      <c r="D17" s="326" t="s">
        <v>316</v>
      </c>
      <c r="E17" s="18" t="s">
        <v>289</v>
      </c>
      <c r="F17" s="327">
        <v>64.203</v>
      </c>
      <c r="G17" s="39"/>
      <c r="H17" s="45"/>
    </row>
    <row r="18" spans="1:8" s="2" customFormat="1" ht="16.8" customHeight="1">
      <c r="A18" s="39"/>
      <c r="B18" s="45"/>
      <c r="C18" s="322" t="s">
        <v>200</v>
      </c>
      <c r="D18" s="323" t="s">
        <v>1</v>
      </c>
      <c r="E18" s="324" t="s">
        <v>1</v>
      </c>
      <c r="F18" s="325">
        <v>12.841</v>
      </c>
      <c r="G18" s="39"/>
      <c r="H18" s="45"/>
    </row>
    <row r="19" spans="1:8" s="2" customFormat="1" ht="16.8" customHeight="1">
      <c r="A19" s="39"/>
      <c r="B19" s="45"/>
      <c r="C19" s="326" t="s">
        <v>1</v>
      </c>
      <c r="D19" s="326" t="s">
        <v>308</v>
      </c>
      <c r="E19" s="18" t="s">
        <v>1</v>
      </c>
      <c r="F19" s="327">
        <v>12.841</v>
      </c>
      <c r="G19" s="39"/>
      <c r="H19" s="45"/>
    </row>
    <row r="20" spans="1:8" s="2" customFormat="1" ht="16.8" customHeight="1">
      <c r="A20" s="39"/>
      <c r="B20" s="45"/>
      <c r="C20" s="326" t="s">
        <v>200</v>
      </c>
      <c r="D20" s="326" t="s">
        <v>295</v>
      </c>
      <c r="E20" s="18" t="s">
        <v>1</v>
      </c>
      <c r="F20" s="327">
        <v>12.841</v>
      </c>
      <c r="G20" s="39"/>
      <c r="H20" s="45"/>
    </row>
    <row r="21" spans="1:8" s="2" customFormat="1" ht="16.8" customHeight="1">
      <c r="A21" s="39"/>
      <c r="B21" s="45"/>
      <c r="C21" s="328" t="s">
        <v>6519</v>
      </c>
      <c r="D21" s="39"/>
      <c r="E21" s="39"/>
      <c r="F21" s="39"/>
      <c r="G21" s="39"/>
      <c r="H21" s="45"/>
    </row>
    <row r="22" spans="1:8" s="2" customFormat="1" ht="12">
      <c r="A22" s="39"/>
      <c r="B22" s="45"/>
      <c r="C22" s="326" t="s">
        <v>305</v>
      </c>
      <c r="D22" s="326" t="s">
        <v>306</v>
      </c>
      <c r="E22" s="18" t="s">
        <v>289</v>
      </c>
      <c r="F22" s="327">
        <v>12.841</v>
      </c>
      <c r="G22" s="39"/>
      <c r="H22" s="45"/>
    </row>
    <row r="23" spans="1:8" s="2" customFormat="1" ht="16.8" customHeight="1">
      <c r="A23" s="39"/>
      <c r="B23" s="45"/>
      <c r="C23" s="326" t="s">
        <v>309</v>
      </c>
      <c r="D23" s="326" t="s">
        <v>310</v>
      </c>
      <c r="E23" s="18" t="s">
        <v>311</v>
      </c>
      <c r="F23" s="327">
        <v>115.565</v>
      </c>
      <c r="G23" s="39"/>
      <c r="H23" s="45"/>
    </row>
    <row r="24" spans="1:8" s="2" customFormat="1" ht="16.8" customHeight="1">
      <c r="A24" s="39"/>
      <c r="B24" s="45"/>
      <c r="C24" s="326" t="s">
        <v>315</v>
      </c>
      <c r="D24" s="326" t="s">
        <v>316</v>
      </c>
      <c r="E24" s="18" t="s">
        <v>289</v>
      </c>
      <c r="F24" s="327">
        <v>64.203</v>
      </c>
      <c r="G24" s="39"/>
      <c r="H24" s="45"/>
    </row>
    <row r="25" spans="1:8" s="2" customFormat="1" ht="16.8" customHeight="1">
      <c r="A25" s="39"/>
      <c r="B25" s="45"/>
      <c r="C25" s="322" t="s">
        <v>202</v>
      </c>
      <c r="D25" s="323" t="s">
        <v>1</v>
      </c>
      <c r="E25" s="324" t="s">
        <v>203</v>
      </c>
      <c r="F25" s="325">
        <v>12.74</v>
      </c>
      <c r="G25" s="39"/>
      <c r="H25" s="45"/>
    </row>
    <row r="26" spans="1:8" s="2" customFormat="1" ht="16.8" customHeight="1">
      <c r="A26" s="39"/>
      <c r="B26" s="45"/>
      <c r="C26" s="326" t="s">
        <v>1</v>
      </c>
      <c r="D26" s="326" t="s">
        <v>330</v>
      </c>
      <c r="E26" s="18" t="s">
        <v>1</v>
      </c>
      <c r="F26" s="327">
        <v>0</v>
      </c>
      <c r="G26" s="39"/>
      <c r="H26" s="45"/>
    </row>
    <row r="27" spans="1:8" s="2" customFormat="1" ht="16.8" customHeight="1">
      <c r="A27" s="39"/>
      <c r="B27" s="45"/>
      <c r="C27" s="326" t="s">
        <v>1</v>
      </c>
      <c r="D27" s="326" t="s">
        <v>6520</v>
      </c>
      <c r="E27" s="18" t="s">
        <v>1</v>
      </c>
      <c r="F27" s="327">
        <v>12.74</v>
      </c>
      <c r="G27" s="39"/>
      <c r="H27" s="45"/>
    </row>
    <row r="28" spans="1:8" s="2" customFormat="1" ht="16.8" customHeight="1">
      <c r="A28" s="39"/>
      <c r="B28" s="45"/>
      <c r="C28" s="326" t="s">
        <v>1</v>
      </c>
      <c r="D28" s="326" t="s">
        <v>295</v>
      </c>
      <c r="E28" s="18" t="s">
        <v>1</v>
      </c>
      <c r="F28" s="327">
        <v>12.74</v>
      </c>
      <c r="G28" s="39"/>
      <c r="H28" s="45"/>
    </row>
    <row r="29" spans="1:8" s="2" customFormat="1" ht="16.8" customHeight="1">
      <c r="A29" s="39"/>
      <c r="B29" s="45"/>
      <c r="C29" s="328" t="s">
        <v>6519</v>
      </c>
      <c r="D29" s="39"/>
      <c r="E29" s="39"/>
      <c r="F29" s="39"/>
      <c r="G29" s="39"/>
      <c r="H29" s="45"/>
    </row>
    <row r="30" spans="1:8" s="2" customFormat="1" ht="16.8" customHeight="1">
      <c r="A30" s="39"/>
      <c r="B30" s="45"/>
      <c r="C30" s="326" t="s">
        <v>287</v>
      </c>
      <c r="D30" s="326" t="s">
        <v>288</v>
      </c>
      <c r="E30" s="18" t="s">
        <v>289</v>
      </c>
      <c r="F30" s="327">
        <v>51.362</v>
      </c>
      <c r="G30" s="39"/>
      <c r="H30" s="45"/>
    </row>
    <row r="31" spans="1:8" s="2" customFormat="1" ht="16.8" customHeight="1">
      <c r="A31" s="39"/>
      <c r="B31" s="45"/>
      <c r="C31" s="326" t="s">
        <v>676</v>
      </c>
      <c r="D31" s="326" t="s">
        <v>677</v>
      </c>
      <c r="E31" s="18" t="s">
        <v>203</v>
      </c>
      <c r="F31" s="327">
        <v>214.01</v>
      </c>
      <c r="G31" s="39"/>
      <c r="H31" s="45"/>
    </row>
    <row r="32" spans="1:8" s="2" customFormat="1" ht="16.8" customHeight="1">
      <c r="A32" s="39"/>
      <c r="B32" s="45"/>
      <c r="C32" s="326" t="s">
        <v>821</v>
      </c>
      <c r="D32" s="326" t="s">
        <v>822</v>
      </c>
      <c r="E32" s="18" t="s">
        <v>203</v>
      </c>
      <c r="F32" s="327">
        <v>1073.576</v>
      </c>
      <c r="G32" s="39"/>
      <c r="H32" s="45"/>
    </row>
    <row r="33" spans="1:8" s="2" customFormat="1" ht="12">
      <c r="A33" s="39"/>
      <c r="B33" s="45"/>
      <c r="C33" s="326" t="s">
        <v>419</v>
      </c>
      <c r="D33" s="326" t="s">
        <v>420</v>
      </c>
      <c r="E33" s="18" t="s">
        <v>289</v>
      </c>
      <c r="F33" s="327">
        <v>41.54</v>
      </c>
      <c r="G33" s="39"/>
      <c r="H33" s="45"/>
    </row>
    <row r="34" spans="1:8" s="2" customFormat="1" ht="12">
      <c r="A34" s="39"/>
      <c r="B34" s="45"/>
      <c r="C34" s="326" t="s">
        <v>438</v>
      </c>
      <c r="D34" s="326" t="s">
        <v>439</v>
      </c>
      <c r="E34" s="18" t="s">
        <v>289</v>
      </c>
      <c r="F34" s="327">
        <v>32.636</v>
      </c>
      <c r="G34" s="39"/>
      <c r="H34" s="45"/>
    </row>
    <row r="35" spans="1:8" s="2" customFormat="1" ht="16.8" customHeight="1">
      <c r="A35" s="39"/>
      <c r="B35" s="45"/>
      <c r="C35" s="322" t="s">
        <v>205</v>
      </c>
      <c r="D35" s="323" t="s">
        <v>1</v>
      </c>
      <c r="E35" s="324" t="s">
        <v>203</v>
      </c>
      <c r="F35" s="325">
        <v>36.75</v>
      </c>
      <c r="G35" s="39"/>
      <c r="H35" s="45"/>
    </row>
    <row r="36" spans="1:8" s="2" customFormat="1" ht="16.8" customHeight="1">
      <c r="A36" s="39"/>
      <c r="B36" s="45"/>
      <c r="C36" s="326" t="s">
        <v>1</v>
      </c>
      <c r="D36" s="326" t="s">
        <v>330</v>
      </c>
      <c r="E36" s="18" t="s">
        <v>1</v>
      </c>
      <c r="F36" s="327">
        <v>0</v>
      </c>
      <c r="G36" s="39"/>
      <c r="H36" s="45"/>
    </row>
    <row r="37" spans="1:8" s="2" customFormat="1" ht="16.8" customHeight="1">
      <c r="A37" s="39"/>
      <c r="B37" s="45"/>
      <c r="C37" s="326" t="s">
        <v>1</v>
      </c>
      <c r="D37" s="326" t="s">
        <v>6521</v>
      </c>
      <c r="E37" s="18" t="s">
        <v>1</v>
      </c>
      <c r="F37" s="327">
        <v>18.62</v>
      </c>
      <c r="G37" s="39"/>
      <c r="H37" s="45"/>
    </row>
    <row r="38" spans="1:8" s="2" customFormat="1" ht="16.8" customHeight="1">
      <c r="A38" s="39"/>
      <c r="B38" s="45"/>
      <c r="C38" s="326" t="s">
        <v>1</v>
      </c>
      <c r="D38" s="326" t="s">
        <v>6522</v>
      </c>
      <c r="E38" s="18" t="s">
        <v>1</v>
      </c>
      <c r="F38" s="327">
        <v>18.13</v>
      </c>
      <c r="G38" s="39"/>
      <c r="H38" s="45"/>
    </row>
    <row r="39" spans="1:8" s="2" customFormat="1" ht="16.8" customHeight="1">
      <c r="A39" s="39"/>
      <c r="B39" s="45"/>
      <c r="C39" s="326" t="s">
        <v>1</v>
      </c>
      <c r="D39" s="326" t="s">
        <v>295</v>
      </c>
      <c r="E39" s="18" t="s">
        <v>1</v>
      </c>
      <c r="F39" s="327">
        <v>36.75</v>
      </c>
      <c r="G39" s="39"/>
      <c r="H39" s="45"/>
    </row>
    <row r="40" spans="1:8" s="2" customFormat="1" ht="16.8" customHeight="1">
      <c r="A40" s="39"/>
      <c r="B40" s="45"/>
      <c r="C40" s="328" t="s">
        <v>6519</v>
      </c>
      <c r="D40" s="39"/>
      <c r="E40" s="39"/>
      <c r="F40" s="39"/>
      <c r="G40" s="39"/>
      <c r="H40" s="45"/>
    </row>
    <row r="41" spans="1:8" s="2" customFormat="1" ht="16.8" customHeight="1">
      <c r="A41" s="39"/>
      <c r="B41" s="45"/>
      <c r="C41" s="326" t="s">
        <v>287</v>
      </c>
      <c r="D41" s="326" t="s">
        <v>288</v>
      </c>
      <c r="E41" s="18" t="s">
        <v>289</v>
      </c>
      <c r="F41" s="327">
        <v>51.362</v>
      </c>
      <c r="G41" s="39"/>
      <c r="H41" s="45"/>
    </row>
    <row r="42" spans="1:8" s="2" customFormat="1" ht="16.8" customHeight="1">
      <c r="A42" s="39"/>
      <c r="B42" s="45"/>
      <c r="C42" s="326" t="s">
        <v>676</v>
      </c>
      <c r="D42" s="326" t="s">
        <v>677</v>
      </c>
      <c r="E42" s="18" t="s">
        <v>203</v>
      </c>
      <c r="F42" s="327">
        <v>214.01</v>
      </c>
      <c r="G42" s="39"/>
      <c r="H42" s="45"/>
    </row>
    <row r="43" spans="1:8" s="2" customFormat="1" ht="12">
      <c r="A43" s="39"/>
      <c r="B43" s="45"/>
      <c r="C43" s="326" t="s">
        <v>419</v>
      </c>
      <c r="D43" s="326" t="s">
        <v>420</v>
      </c>
      <c r="E43" s="18" t="s">
        <v>289</v>
      </c>
      <c r="F43" s="327">
        <v>41.54</v>
      </c>
      <c r="G43" s="39"/>
      <c r="H43" s="45"/>
    </row>
    <row r="44" spans="1:8" s="2" customFormat="1" ht="16.8" customHeight="1">
      <c r="A44" s="39"/>
      <c r="B44" s="45"/>
      <c r="C44" s="326" t="s">
        <v>454</v>
      </c>
      <c r="D44" s="326" t="s">
        <v>455</v>
      </c>
      <c r="E44" s="18" t="s">
        <v>203</v>
      </c>
      <c r="F44" s="327">
        <v>346.391</v>
      </c>
      <c r="G44" s="39"/>
      <c r="H44" s="45"/>
    </row>
    <row r="45" spans="1:8" s="2" customFormat="1" ht="16.8" customHeight="1">
      <c r="A45" s="39"/>
      <c r="B45" s="45"/>
      <c r="C45" s="322" t="s">
        <v>207</v>
      </c>
      <c r="D45" s="323" t="s">
        <v>1</v>
      </c>
      <c r="E45" s="324" t="s">
        <v>203</v>
      </c>
      <c r="F45" s="325">
        <v>63.05</v>
      </c>
      <c r="G45" s="39"/>
      <c r="H45" s="45"/>
    </row>
    <row r="46" spans="1:8" s="2" customFormat="1" ht="16.8" customHeight="1">
      <c r="A46" s="39"/>
      <c r="B46" s="45"/>
      <c r="C46" s="326" t="s">
        <v>1</v>
      </c>
      <c r="D46" s="326" t="s">
        <v>6523</v>
      </c>
      <c r="E46" s="18" t="s">
        <v>1</v>
      </c>
      <c r="F46" s="327">
        <v>17.94</v>
      </c>
      <c r="G46" s="39"/>
      <c r="H46" s="45"/>
    </row>
    <row r="47" spans="1:8" s="2" customFormat="1" ht="16.8" customHeight="1">
      <c r="A47" s="39"/>
      <c r="B47" s="45"/>
      <c r="C47" s="326" t="s">
        <v>1</v>
      </c>
      <c r="D47" s="326" t="s">
        <v>6524</v>
      </c>
      <c r="E47" s="18" t="s">
        <v>1</v>
      </c>
      <c r="F47" s="327">
        <v>7.98</v>
      </c>
      <c r="G47" s="39"/>
      <c r="H47" s="45"/>
    </row>
    <row r="48" spans="1:8" s="2" customFormat="1" ht="16.8" customHeight="1">
      <c r="A48" s="39"/>
      <c r="B48" s="45"/>
      <c r="C48" s="326" t="s">
        <v>1</v>
      </c>
      <c r="D48" s="326" t="s">
        <v>6525</v>
      </c>
      <c r="E48" s="18" t="s">
        <v>1</v>
      </c>
      <c r="F48" s="327">
        <v>25.96</v>
      </c>
      <c r="G48" s="39"/>
      <c r="H48" s="45"/>
    </row>
    <row r="49" spans="1:8" s="2" customFormat="1" ht="16.8" customHeight="1">
      <c r="A49" s="39"/>
      <c r="B49" s="45"/>
      <c r="C49" s="326" t="s">
        <v>1</v>
      </c>
      <c r="D49" s="326" t="s">
        <v>6526</v>
      </c>
      <c r="E49" s="18" t="s">
        <v>1</v>
      </c>
      <c r="F49" s="327">
        <v>9.45</v>
      </c>
      <c r="G49" s="39"/>
      <c r="H49" s="45"/>
    </row>
    <row r="50" spans="1:8" s="2" customFormat="1" ht="16.8" customHeight="1">
      <c r="A50" s="39"/>
      <c r="B50" s="45"/>
      <c r="C50" s="326" t="s">
        <v>1</v>
      </c>
      <c r="D50" s="326" t="s">
        <v>6527</v>
      </c>
      <c r="E50" s="18" t="s">
        <v>1</v>
      </c>
      <c r="F50" s="327">
        <v>1.72</v>
      </c>
      <c r="G50" s="39"/>
      <c r="H50" s="45"/>
    </row>
    <row r="51" spans="1:8" s="2" customFormat="1" ht="16.8" customHeight="1">
      <c r="A51" s="39"/>
      <c r="B51" s="45"/>
      <c r="C51" s="326" t="s">
        <v>1</v>
      </c>
      <c r="D51" s="326" t="s">
        <v>295</v>
      </c>
      <c r="E51" s="18" t="s">
        <v>1</v>
      </c>
      <c r="F51" s="327">
        <v>63.05</v>
      </c>
      <c r="G51" s="39"/>
      <c r="H51" s="45"/>
    </row>
    <row r="52" spans="1:8" s="2" customFormat="1" ht="16.8" customHeight="1">
      <c r="A52" s="39"/>
      <c r="B52" s="45"/>
      <c r="C52" s="328" t="s">
        <v>6519</v>
      </c>
      <c r="D52" s="39"/>
      <c r="E52" s="39"/>
      <c r="F52" s="39"/>
      <c r="G52" s="39"/>
      <c r="H52" s="45"/>
    </row>
    <row r="53" spans="1:8" s="2" customFormat="1" ht="16.8" customHeight="1">
      <c r="A53" s="39"/>
      <c r="B53" s="45"/>
      <c r="C53" s="326" t="s">
        <v>287</v>
      </c>
      <c r="D53" s="326" t="s">
        <v>288</v>
      </c>
      <c r="E53" s="18" t="s">
        <v>289</v>
      </c>
      <c r="F53" s="327">
        <v>51.362</v>
      </c>
      <c r="G53" s="39"/>
      <c r="H53" s="45"/>
    </row>
    <row r="54" spans="1:8" s="2" customFormat="1" ht="16.8" customHeight="1">
      <c r="A54" s="39"/>
      <c r="B54" s="45"/>
      <c r="C54" s="326" t="s">
        <v>676</v>
      </c>
      <c r="D54" s="326" t="s">
        <v>677</v>
      </c>
      <c r="E54" s="18" t="s">
        <v>203</v>
      </c>
      <c r="F54" s="327">
        <v>214.01</v>
      </c>
      <c r="G54" s="39"/>
      <c r="H54" s="45"/>
    </row>
    <row r="55" spans="1:8" s="2" customFormat="1" ht="12">
      <c r="A55" s="39"/>
      <c r="B55" s="45"/>
      <c r="C55" s="326" t="s">
        <v>419</v>
      </c>
      <c r="D55" s="326" t="s">
        <v>420</v>
      </c>
      <c r="E55" s="18" t="s">
        <v>289</v>
      </c>
      <c r="F55" s="327">
        <v>41.54</v>
      </c>
      <c r="G55" s="39"/>
      <c r="H55" s="45"/>
    </row>
    <row r="56" spans="1:8" s="2" customFormat="1" ht="16.8" customHeight="1">
      <c r="A56" s="39"/>
      <c r="B56" s="45"/>
      <c r="C56" s="322" t="s">
        <v>209</v>
      </c>
      <c r="D56" s="323" t="s">
        <v>1</v>
      </c>
      <c r="E56" s="324" t="s">
        <v>203</v>
      </c>
      <c r="F56" s="325">
        <v>29.95</v>
      </c>
      <c r="G56" s="39"/>
      <c r="H56" s="45"/>
    </row>
    <row r="57" spans="1:8" s="2" customFormat="1" ht="16.8" customHeight="1">
      <c r="A57" s="39"/>
      <c r="B57" s="45"/>
      <c r="C57" s="326" t="s">
        <v>1</v>
      </c>
      <c r="D57" s="326" t="s">
        <v>330</v>
      </c>
      <c r="E57" s="18" t="s">
        <v>1</v>
      </c>
      <c r="F57" s="327">
        <v>0</v>
      </c>
      <c r="G57" s="39"/>
      <c r="H57" s="45"/>
    </row>
    <row r="58" spans="1:8" s="2" customFormat="1" ht="16.8" customHeight="1">
      <c r="A58" s="39"/>
      <c r="B58" s="45"/>
      <c r="C58" s="326" t="s">
        <v>1</v>
      </c>
      <c r="D58" s="326" t="s">
        <v>6528</v>
      </c>
      <c r="E58" s="18" t="s">
        <v>1</v>
      </c>
      <c r="F58" s="327">
        <v>21.07</v>
      </c>
      <c r="G58" s="39"/>
      <c r="H58" s="45"/>
    </row>
    <row r="59" spans="1:8" s="2" customFormat="1" ht="16.8" customHeight="1">
      <c r="A59" s="39"/>
      <c r="B59" s="45"/>
      <c r="C59" s="326" t="s">
        <v>1</v>
      </c>
      <c r="D59" s="326" t="s">
        <v>6529</v>
      </c>
      <c r="E59" s="18" t="s">
        <v>1</v>
      </c>
      <c r="F59" s="327">
        <v>8.88</v>
      </c>
      <c r="G59" s="39"/>
      <c r="H59" s="45"/>
    </row>
    <row r="60" spans="1:8" s="2" customFormat="1" ht="16.8" customHeight="1">
      <c r="A60" s="39"/>
      <c r="B60" s="45"/>
      <c r="C60" s="326" t="s">
        <v>1</v>
      </c>
      <c r="D60" s="326" t="s">
        <v>295</v>
      </c>
      <c r="E60" s="18" t="s">
        <v>1</v>
      </c>
      <c r="F60" s="327">
        <v>29.95</v>
      </c>
      <c r="G60" s="39"/>
      <c r="H60" s="45"/>
    </row>
    <row r="61" spans="1:8" s="2" customFormat="1" ht="16.8" customHeight="1">
      <c r="A61" s="39"/>
      <c r="B61" s="45"/>
      <c r="C61" s="328" t="s">
        <v>6519</v>
      </c>
      <c r="D61" s="39"/>
      <c r="E61" s="39"/>
      <c r="F61" s="39"/>
      <c r="G61" s="39"/>
      <c r="H61" s="45"/>
    </row>
    <row r="62" spans="1:8" s="2" customFormat="1" ht="16.8" customHeight="1">
      <c r="A62" s="39"/>
      <c r="B62" s="45"/>
      <c r="C62" s="326" t="s">
        <v>676</v>
      </c>
      <c r="D62" s="326" t="s">
        <v>677</v>
      </c>
      <c r="E62" s="18" t="s">
        <v>203</v>
      </c>
      <c r="F62" s="327">
        <v>214.01</v>
      </c>
      <c r="G62" s="39"/>
      <c r="H62" s="45"/>
    </row>
    <row r="63" spans="1:8" s="2" customFormat="1" ht="12">
      <c r="A63" s="39"/>
      <c r="B63" s="45"/>
      <c r="C63" s="326" t="s">
        <v>419</v>
      </c>
      <c r="D63" s="326" t="s">
        <v>420</v>
      </c>
      <c r="E63" s="18" t="s">
        <v>289</v>
      </c>
      <c r="F63" s="327">
        <v>41.54</v>
      </c>
      <c r="G63" s="39"/>
      <c r="H63" s="45"/>
    </row>
    <row r="64" spans="1:8" s="2" customFormat="1" ht="12">
      <c r="A64" s="39"/>
      <c r="B64" s="45"/>
      <c r="C64" s="326" t="s">
        <v>438</v>
      </c>
      <c r="D64" s="326" t="s">
        <v>439</v>
      </c>
      <c r="E64" s="18" t="s">
        <v>289</v>
      </c>
      <c r="F64" s="327">
        <v>32.636</v>
      </c>
      <c r="G64" s="39"/>
      <c r="H64" s="45"/>
    </row>
    <row r="65" spans="1:8" s="2" customFormat="1" ht="16.8" customHeight="1">
      <c r="A65" s="39"/>
      <c r="B65" s="45"/>
      <c r="C65" s="322" t="s">
        <v>211</v>
      </c>
      <c r="D65" s="323" t="s">
        <v>1</v>
      </c>
      <c r="E65" s="324" t="s">
        <v>203</v>
      </c>
      <c r="F65" s="325">
        <v>3.85</v>
      </c>
      <c r="G65" s="39"/>
      <c r="H65" s="45"/>
    </row>
    <row r="66" spans="1:8" s="2" customFormat="1" ht="16.8" customHeight="1">
      <c r="A66" s="39"/>
      <c r="B66" s="45"/>
      <c r="C66" s="326" t="s">
        <v>1</v>
      </c>
      <c r="D66" s="326" t="s">
        <v>330</v>
      </c>
      <c r="E66" s="18" t="s">
        <v>1</v>
      </c>
      <c r="F66" s="327">
        <v>0</v>
      </c>
      <c r="G66" s="39"/>
      <c r="H66" s="45"/>
    </row>
    <row r="67" spans="1:8" s="2" customFormat="1" ht="16.8" customHeight="1">
      <c r="A67" s="39"/>
      <c r="B67" s="45"/>
      <c r="C67" s="326" t="s">
        <v>1</v>
      </c>
      <c r="D67" s="326" t="s">
        <v>6530</v>
      </c>
      <c r="E67" s="18" t="s">
        <v>1</v>
      </c>
      <c r="F67" s="327">
        <v>3.85</v>
      </c>
      <c r="G67" s="39"/>
      <c r="H67" s="45"/>
    </row>
    <row r="68" spans="1:8" s="2" customFormat="1" ht="16.8" customHeight="1">
      <c r="A68" s="39"/>
      <c r="B68" s="45"/>
      <c r="C68" s="326" t="s">
        <v>1</v>
      </c>
      <c r="D68" s="326" t="s">
        <v>295</v>
      </c>
      <c r="E68" s="18" t="s">
        <v>1</v>
      </c>
      <c r="F68" s="327">
        <v>3.85</v>
      </c>
      <c r="G68" s="39"/>
      <c r="H68" s="45"/>
    </row>
    <row r="69" spans="1:8" s="2" customFormat="1" ht="16.8" customHeight="1">
      <c r="A69" s="39"/>
      <c r="B69" s="45"/>
      <c r="C69" s="328" t="s">
        <v>6519</v>
      </c>
      <c r="D69" s="39"/>
      <c r="E69" s="39"/>
      <c r="F69" s="39"/>
      <c r="G69" s="39"/>
      <c r="H69" s="45"/>
    </row>
    <row r="70" spans="1:8" s="2" customFormat="1" ht="16.8" customHeight="1">
      <c r="A70" s="39"/>
      <c r="B70" s="45"/>
      <c r="C70" s="326" t="s">
        <v>454</v>
      </c>
      <c r="D70" s="326" t="s">
        <v>455</v>
      </c>
      <c r="E70" s="18" t="s">
        <v>203</v>
      </c>
      <c r="F70" s="327">
        <v>346.391</v>
      </c>
      <c r="G70" s="39"/>
      <c r="H70" s="45"/>
    </row>
    <row r="71" spans="1:8" s="2" customFormat="1" ht="16.8" customHeight="1">
      <c r="A71" s="39"/>
      <c r="B71" s="45"/>
      <c r="C71" s="322" t="s">
        <v>213</v>
      </c>
      <c r="D71" s="323" t="s">
        <v>1</v>
      </c>
      <c r="E71" s="324" t="s">
        <v>203</v>
      </c>
      <c r="F71" s="325">
        <v>7.7</v>
      </c>
      <c r="G71" s="39"/>
      <c r="H71" s="45"/>
    </row>
    <row r="72" spans="1:8" s="2" customFormat="1" ht="16.8" customHeight="1">
      <c r="A72" s="39"/>
      <c r="B72" s="45"/>
      <c r="C72" s="326" t="s">
        <v>1</v>
      </c>
      <c r="D72" s="326" t="s">
        <v>330</v>
      </c>
      <c r="E72" s="18" t="s">
        <v>1</v>
      </c>
      <c r="F72" s="327">
        <v>0</v>
      </c>
      <c r="G72" s="39"/>
      <c r="H72" s="45"/>
    </row>
    <row r="73" spans="1:8" s="2" customFormat="1" ht="16.8" customHeight="1">
      <c r="A73" s="39"/>
      <c r="B73" s="45"/>
      <c r="C73" s="326" t="s">
        <v>1</v>
      </c>
      <c r="D73" s="326" t="s">
        <v>6531</v>
      </c>
      <c r="E73" s="18" t="s">
        <v>1</v>
      </c>
      <c r="F73" s="327">
        <v>7.7</v>
      </c>
      <c r="G73" s="39"/>
      <c r="H73" s="45"/>
    </row>
    <row r="74" spans="1:8" s="2" customFormat="1" ht="16.8" customHeight="1">
      <c r="A74" s="39"/>
      <c r="B74" s="45"/>
      <c r="C74" s="326" t="s">
        <v>1</v>
      </c>
      <c r="D74" s="326" t="s">
        <v>295</v>
      </c>
      <c r="E74" s="18" t="s">
        <v>1</v>
      </c>
      <c r="F74" s="327">
        <v>7.7</v>
      </c>
      <c r="G74" s="39"/>
      <c r="H74" s="45"/>
    </row>
    <row r="75" spans="1:8" s="2" customFormat="1" ht="16.8" customHeight="1">
      <c r="A75" s="39"/>
      <c r="B75" s="45"/>
      <c r="C75" s="328" t="s">
        <v>6519</v>
      </c>
      <c r="D75" s="39"/>
      <c r="E75" s="39"/>
      <c r="F75" s="39"/>
      <c r="G75" s="39"/>
      <c r="H75" s="45"/>
    </row>
    <row r="76" spans="1:8" s="2" customFormat="1" ht="16.8" customHeight="1">
      <c r="A76" s="39"/>
      <c r="B76" s="45"/>
      <c r="C76" s="326" t="s">
        <v>401</v>
      </c>
      <c r="D76" s="326" t="s">
        <v>402</v>
      </c>
      <c r="E76" s="18" t="s">
        <v>289</v>
      </c>
      <c r="F76" s="327">
        <v>3.2</v>
      </c>
      <c r="G76" s="39"/>
      <c r="H76" s="45"/>
    </row>
    <row r="77" spans="1:8" s="2" customFormat="1" ht="12">
      <c r="A77" s="39"/>
      <c r="B77" s="45"/>
      <c r="C77" s="326" t="s">
        <v>438</v>
      </c>
      <c r="D77" s="326" t="s">
        <v>439</v>
      </c>
      <c r="E77" s="18" t="s">
        <v>289</v>
      </c>
      <c r="F77" s="327">
        <v>32.636</v>
      </c>
      <c r="G77" s="39"/>
      <c r="H77" s="45"/>
    </row>
    <row r="78" spans="1:8" s="2" customFormat="1" ht="16.8" customHeight="1">
      <c r="A78" s="39"/>
      <c r="B78" s="45"/>
      <c r="C78" s="322" t="s">
        <v>215</v>
      </c>
      <c r="D78" s="323" t="s">
        <v>1</v>
      </c>
      <c r="E78" s="324" t="s">
        <v>203</v>
      </c>
      <c r="F78" s="325">
        <v>59.34</v>
      </c>
      <c r="G78" s="39"/>
      <c r="H78" s="45"/>
    </row>
    <row r="79" spans="1:8" s="2" customFormat="1" ht="16.8" customHeight="1">
      <c r="A79" s="39"/>
      <c r="B79" s="45"/>
      <c r="C79" s="326" t="s">
        <v>1</v>
      </c>
      <c r="D79" s="326" t="s">
        <v>334</v>
      </c>
      <c r="E79" s="18" t="s">
        <v>1</v>
      </c>
      <c r="F79" s="327">
        <v>0</v>
      </c>
      <c r="G79" s="39"/>
      <c r="H79" s="45"/>
    </row>
    <row r="80" spans="1:8" s="2" customFormat="1" ht="16.8" customHeight="1">
      <c r="A80" s="39"/>
      <c r="B80" s="45"/>
      <c r="C80" s="326" t="s">
        <v>1</v>
      </c>
      <c r="D80" s="326" t="s">
        <v>6532</v>
      </c>
      <c r="E80" s="18" t="s">
        <v>1</v>
      </c>
      <c r="F80" s="327">
        <v>59.34</v>
      </c>
      <c r="G80" s="39"/>
      <c r="H80" s="45"/>
    </row>
    <row r="81" spans="1:8" s="2" customFormat="1" ht="16.8" customHeight="1">
      <c r="A81" s="39"/>
      <c r="B81" s="45"/>
      <c r="C81" s="328" t="s">
        <v>6519</v>
      </c>
      <c r="D81" s="39"/>
      <c r="E81" s="39"/>
      <c r="F81" s="39"/>
      <c r="G81" s="39"/>
      <c r="H81" s="45"/>
    </row>
    <row r="82" spans="1:8" s="2" customFormat="1" ht="12">
      <c r="A82" s="39"/>
      <c r="B82" s="45"/>
      <c r="C82" s="326" t="s">
        <v>438</v>
      </c>
      <c r="D82" s="326" t="s">
        <v>439</v>
      </c>
      <c r="E82" s="18" t="s">
        <v>289</v>
      </c>
      <c r="F82" s="327">
        <v>32.636</v>
      </c>
      <c r="G82" s="39"/>
      <c r="H82" s="45"/>
    </row>
    <row r="83" spans="1:8" s="2" customFormat="1" ht="16.8" customHeight="1">
      <c r="A83" s="39"/>
      <c r="B83" s="45"/>
      <c r="C83" s="326" t="s">
        <v>454</v>
      </c>
      <c r="D83" s="326" t="s">
        <v>455</v>
      </c>
      <c r="E83" s="18" t="s">
        <v>203</v>
      </c>
      <c r="F83" s="327">
        <v>346.391</v>
      </c>
      <c r="G83" s="39"/>
      <c r="H83" s="45"/>
    </row>
    <row r="84" spans="1:8" s="2" customFormat="1" ht="16.8" customHeight="1">
      <c r="A84" s="39"/>
      <c r="B84" s="45"/>
      <c r="C84" s="326" t="s">
        <v>469</v>
      </c>
      <c r="D84" s="326" t="s">
        <v>470</v>
      </c>
      <c r="E84" s="18" t="s">
        <v>289</v>
      </c>
      <c r="F84" s="327">
        <v>26.387</v>
      </c>
      <c r="G84" s="39"/>
      <c r="H84" s="45"/>
    </row>
    <row r="85" spans="1:8" s="2" customFormat="1" ht="16.8" customHeight="1">
      <c r="A85" s="39"/>
      <c r="B85" s="45"/>
      <c r="C85" s="322" t="s">
        <v>218</v>
      </c>
      <c r="D85" s="323" t="s">
        <v>1</v>
      </c>
      <c r="E85" s="324" t="s">
        <v>203</v>
      </c>
      <c r="F85" s="325">
        <v>74.81</v>
      </c>
      <c r="G85" s="39"/>
      <c r="H85" s="45"/>
    </row>
    <row r="86" spans="1:8" s="2" customFormat="1" ht="16.8" customHeight="1">
      <c r="A86" s="39"/>
      <c r="B86" s="45"/>
      <c r="C86" s="326" t="s">
        <v>1</v>
      </c>
      <c r="D86" s="326" t="s">
        <v>334</v>
      </c>
      <c r="E86" s="18" t="s">
        <v>1</v>
      </c>
      <c r="F86" s="327">
        <v>0</v>
      </c>
      <c r="G86" s="39"/>
      <c r="H86" s="45"/>
    </row>
    <row r="87" spans="1:8" s="2" customFormat="1" ht="16.8" customHeight="1">
      <c r="A87" s="39"/>
      <c r="B87" s="45"/>
      <c r="C87" s="326" t="s">
        <v>1</v>
      </c>
      <c r="D87" s="326" t="s">
        <v>6533</v>
      </c>
      <c r="E87" s="18" t="s">
        <v>1</v>
      </c>
      <c r="F87" s="327">
        <v>44.16</v>
      </c>
      <c r="G87" s="39"/>
      <c r="H87" s="45"/>
    </row>
    <row r="88" spans="1:8" s="2" customFormat="1" ht="16.8" customHeight="1">
      <c r="A88" s="39"/>
      <c r="B88" s="45"/>
      <c r="C88" s="326" t="s">
        <v>1</v>
      </c>
      <c r="D88" s="326" t="s">
        <v>6534</v>
      </c>
      <c r="E88" s="18" t="s">
        <v>1</v>
      </c>
      <c r="F88" s="327">
        <v>30.65</v>
      </c>
      <c r="G88" s="39"/>
      <c r="H88" s="45"/>
    </row>
    <row r="89" spans="1:8" s="2" customFormat="1" ht="16.8" customHeight="1">
      <c r="A89" s="39"/>
      <c r="B89" s="45"/>
      <c r="C89" s="326" t="s">
        <v>1</v>
      </c>
      <c r="D89" s="326" t="s">
        <v>295</v>
      </c>
      <c r="E89" s="18" t="s">
        <v>1</v>
      </c>
      <c r="F89" s="327">
        <v>74.81</v>
      </c>
      <c r="G89" s="39"/>
      <c r="H89" s="45"/>
    </row>
    <row r="90" spans="1:8" s="2" customFormat="1" ht="16.8" customHeight="1">
      <c r="A90" s="39"/>
      <c r="B90" s="45"/>
      <c r="C90" s="328" t="s">
        <v>6519</v>
      </c>
      <c r="D90" s="39"/>
      <c r="E90" s="39"/>
      <c r="F90" s="39"/>
      <c r="G90" s="39"/>
      <c r="H90" s="45"/>
    </row>
    <row r="91" spans="1:8" s="2" customFormat="1" ht="16.8" customHeight="1">
      <c r="A91" s="39"/>
      <c r="B91" s="45"/>
      <c r="C91" s="326" t="s">
        <v>821</v>
      </c>
      <c r="D91" s="326" t="s">
        <v>822</v>
      </c>
      <c r="E91" s="18" t="s">
        <v>203</v>
      </c>
      <c r="F91" s="327">
        <v>1073.576</v>
      </c>
      <c r="G91" s="39"/>
      <c r="H91" s="45"/>
    </row>
    <row r="92" spans="1:8" s="2" customFormat="1" ht="12">
      <c r="A92" s="39"/>
      <c r="B92" s="45"/>
      <c r="C92" s="326" t="s">
        <v>438</v>
      </c>
      <c r="D92" s="326" t="s">
        <v>439</v>
      </c>
      <c r="E92" s="18" t="s">
        <v>289</v>
      </c>
      <c r="F92" s="327">
        <v>32.636</v>
      </c>
      <c r="G92" s="39"/>
      <c r="H92" s="45"/>
    </row>
    <row r="93" spans="1:8" s="2" customFormat="1" ht="16.8" customHeight="1">
      <c r="A93" s="39"/>
      <c r="B93" s="45"/>
      <c r="C93" s="326" t="s">
        <v>469</v>
      </c>
      <c r="D93" s="326" t="s">
        <v>470</v>
      </c>
      <c r="E93" s="18" t="s">
        <v>289</v>
      </c>
      <c r="F93" s="327">
        <v>26.387</v>
      </c>
      <c r="G93" s="39"/>
      <c r="H93" s="45"/>
    </row>
    <row r="94" spans="1:8" s="2" customFormat="1" ht="16.8" customHeight="1">
      <c r="A94" s="39"/>
      <c r="B94" s="45"/>
      <c r="C94" s="322" t="s">
        <v>220</v>
      </c>
      <c r="D94" s="323" t="s">
        <v>1</v>
      </c>
      <c r="E94" s="324" t="s">
        <v>203</v>
      </c>
      <c r="F94" s="325">
        <v>12.366</v>
      </c>
      <c r="G94" s="39"/>
      <c r="H94" s="45"/>
    </row>
    <row r="95" spans="1:8" s="2" customFormat="1" ht="16.8" customHeight="1">
      <c r="A95" s="39"/>
      <c r="B95" s="45"/>
      <c r="C95" s="326" t="s">
        <v>1</v>
      </c>
      <c r="D95" s="326" t="s">
        <v>334</v>
      </c>
      <c r="E95" s="18" t="s">
        <v>1</v>
      </c>
      <c r="F95" s="327">
        <v>0</v>
      </c>
      <c r="G95" s="39"/>
      <c r="H95" s="45"/>
    </row>
    <row r="96" spans="1:8" s="2" customFormat="1" ht="16.8" customHeight="1">
      <c r="A96" s="39"/>
      <c r="B96" s="45"/>
      <c r="C96" s="326" t="s">
        <v>1</v>
      </c>
      <c r="D96" s="326" t="s">
        <v>6535</v>
      </c>
      <c r="E96" s="18" t="s">
        <v>1</v>
      </c>
      <c r="F96" s="327">
        <v>7.296</v>
      </c>
      <c r="G96" s="39"/>
      <c r="H96" s="45"/>
    </row>
    <row r="97" spans="1:8" s="2" customFormat="1" ht="16.8" customHeight="1">
      <c r="A97" s="39"/>
      <c r="B97" s="45"/>
      <c r="C97" s="326" t="s">
        <v>1</v>
      </c>
      <c r="D97" s="326" t="s">
        <v>6536</v>
      </c>
      <c r="E97" s="18" t="s">
        <v>1</v>
      </c>
      <c r="F97" s="327">
        <v>5.07</v>
      </c>
      <c r="G97" s="39"/>
      <c r="H97" s="45"/>
    </row>
    <row r="98" spans="1:8" s="2" customFormat="1" ht="16.8" customHeight="1">
      <c r="A98" s="39"/>
      <c r="B98" s="45"/>
      <c r="C98" s="326" t="s">
        <v>1</v>
      </c>
      <c r="D98" s="326" t="s">
        <v>295</v>
      </c>
      <c r="E98" s="18" t="s">
        <v>1</v>
      </c>
      <c r="F98" s="327">
        <v>12.366</v>
      </c>
      <c r="G98" s="39"/>
      <c r="H98" s="45"/>
    </row>
    <row r="99" spans="1:8" s="2" customFormat="1" ht="16.8" customHeight="1">
      <c r="A99" s="39"/>
      <c r="B99" s="45"/>
      <c r="C99" s="328" t="s">
        <v>6519</v>
      </c>
      <c r="D99" s="39"/>
      <c r="E99" s="39"/>
      <c r="F99" s="39"/>
      <c r="G99" s="39"/>
      <c r="H99" s="45"/>
    </row>
    <row r="100" spans="1:8" s="2" customFormat="1" ht="16.8" customHeight="1">
      <c r="A100" s="39"/>
      <c r="B100" s="45"/>
      <c r="C100" s="326" t="s">
        <v>821</v>
      </c>
      <c r="D100" s="326" t="s">
        <v>822</v>
      </c>
      <c r="E100" s="18" t="s">
        <v>203</v>
      </c>
      <c r="F100" s="327">
        <v>1073.576</v>
      </c>
      <c r="G100" s="39"/>
      <c r="H100" s="45"/>
    </row>
    <row r="101" spans="1:8" s="2" customFormat="1" ht="12">
      <c r="A101" s="39"/>
      <c r="B101" s="45"/>
      <c r="C101" s="326" t="s">
        <v>438</v>
      </c>
      <c r="D101" s="326" t="s">
        <v>439</v>
      </c>
      <c r="E101" s="18" t="s">
        <v>289</v>
      </c>
      <c r="F101" s="327">
        <v>32.636</v>
      </c>
      <c r="G101" s="39"/>
      <c r="H101" s="45"/>
    </row>
    <row r="102" spans="1:8" s="2" customFormat="1" ht="16.8" customHeight="1">
      <c r="A102" s="39"/>
      <c r="B102" s="45"/>
      <c r="C102" s="326" t="s">
        <v>454</v>
      </c>
      <c r="D102" s="326" t="s">
        <v>455</v>
      </c>
      <c r="E102" s="18" t="s">
        <v>203</v>
      </c>
      <c r="F102" s="327">
        <v>346.391</v>
      </c>
      <c r="G102" s="39"/>
      <c r="H102" s="45"/>
    </row>
    <row r="103" spans="1:8" s="2" customFormat="1" ht="16.8" customHeight="1">
      <c r="A103" s="39"/>
      <c r="B103" s="45"/>
      <c r="C103" s="326" t="s">
        <v>469</v>
      </c>
      <c r="D103" s="326" t="s">
        <v>470</v>
      </c>
      <c r="E103" s="18" t="s">
        <v>289</v>
      </c>
      <c r="F103" s="327">
        <v>26.387</v>
      </c>
      <c r="G103" s="39"/>
      <c r="H103" s="45"/>
    </row>
    <row r="104" spans="1:8" s="2" customFormat="1" ht="16.8" customHeight="1">
      <c r="A104" s="39"/>
      <c r="B104" s="45"/>
      <c r="C104" s="322" t="s">
        <v>222</v>
      </c>
      <c r="D104" s="323" t="s">
        <v>1</v>
      </c>
      <c r="E104" s="324" t="s">
        <v>203</v>
      </c>
      <c r="F104" s="325">
        <v>61.635</v>
      </c>
      <c r="G104" s="39"/>
      <c r="H104" s="45"/>
    </row>
    <row r="105" spans="1:8" s="2" customFormat="1" ht="16.8" customHeight="1">
      <c r="A105" s="39"/>
      <c r="B105" s="45"/>
      <c r="C105" s="326" t="s">
        <v>1</v>
      </c>
      <c r="D105" s="326" t="s">
        <v>334</v>
      </c>
      <c r="E105" s="18" t="s">
        <v>1</v>
      </c>
      <c r="F105" s="327">
        <v>0</v>
      </c>
      <c r="G105" s="39"/>
      <c r="H105" s="45"/>
    </row>
    <row r="106" spans="1:8" s="2" customFormat="1" ht="16.8" customHeight="1">
      <c r="A106" s="39"/>
      <c r="B106" s="45"/>
      <c r="C106" s="326" t="s">
        <v>1</v>
      </c>
      <c r="D106" s="326" t="s">
        <v>6537</v>
      </c>
      <c r="E106" s="18" t="s">
        <v>1</v>
      </c>
      <c r="F106" s="327">
        <v>61.635</v>
      </c>
      <c r="G106" s="39"/>
      <c r="H106" s="45"/>
    </row>
    <row r="107" spans="1:8" s="2" customFormat="1" ht="16.8" customHeight="1">
      <c r="A107" s="39"/>
      <c r="B107" s="45"/>
      <c r="C107" s="328" t="s">
        <v>6519</v>
      </c>
      <c r="D107" s="39"/>
      <c r="E107" s="39"/>
      <c r="F107" s="39"/>
      <c r="G107" s="39"/>
      <c r="H107" s="45"/>
    </row>
    <row r="108" spans="1:8" s="2" customFormat="1" ht="16.8" customHeight="1">
      <c r="A108" s="39"/>
      <c r="B108" s="45"/>
      <c r="C108" s="326" t="s">
        <v>714</v>
      </c>
      <c r="D108" s="326" t="s">
        <v>715</v>
      </c>
      <c r="E108" s="18" t="s">
        <v>203</v>
      </c>
      <c r="F108" s="327">
        <v>66.435</v>
      </c>
      <c r="G108" s="39"/>
      <c r="H108" s="45"/>
    </row>
    <row r="109" spans="1:8" s="2" customFormat="1" ht="16.8" customHeight="1">
      <c r="A109" s="39"/>
      <c r="B109" s="45"/>
      <c r="C109" s="326" t="s">
        <v>723</v>
      </c>
      <c r="D109" s="326" t="s">
        <v>724</v>
      </c>
      <c r="E109" s="18" t="s">
        <v>203</v>
      </c>
      <c r="F109" s="327">
        <v>602.03</v>
      </c>
      <c r="G109" s="39"/>
      <c r="H109" s="45"/>
    </row>
    <row r="110" spans="1:8" s="2" customFormat="1" ht="16.8" customHeight="1">
      <c r="A110" s="39"/>
      <c r="B110" s="45"/>
      <c r="C110" s="326" t="s">
        <v>821</v>
      </c>
      <c r="D110" s="326" t="s">
        <v>822</v>
      </c>
      <c r="E110" s="18" t="s">
        <v>203</v>
      </c>
      <c r="F110" s="327">
        <v>1073.576</v>
      </c>
      <c r="G110" s="39"/>
      <c r="H110" s="45"/>
    </row>
    <row r="111" spans="1:8" s="2" customFormat="1" ht="12">
      <c r="A111" s="39"/>
      <c r="B111" s="45"/>
      <c r="C111" s="326" t="s">
        <v>419</v>
      </c>
      <c r="D111" s="326" t="s">
        <v>420</v>
      </c>
      <c r="E111" s="18" t="s">
        <v>289</v>
      </c>
      <c r="F111" s="327">
        <v>41.54</v>
      </c>
      <c r="G111" s="39"/>
      <c r="H111" s="45"/>
    </row>
    <row r="112" spans="1:8" s="2" customFormat="1" ht="16.8" customHeight="1">
      <c r="A112" s="39"/>
      <c r="B112" s="45"/>
      <c r="C112" s="326" t="s">
        <v>469</v>
      </c>
      <c r="D112" s="326" t="s">
        <v>470</v>
      </c>
      <c r="E112" s="18" t="s">
        <v>289</v>
      </c>
      <c r="F112" s="327">
        <v>26.387</v>
      </c>
      <c r="G112" s="39"/>
      <c r="H112" s="45"/>
    </row>
    <row r="113" spans="1:8" s="2" customFormat="1" ht="16.8" customHeight="1">
      <c r="A113" s="39"/>
      <c r="B113" s="45"/>
      <c r="C113" s="322" t="s">
        <v>224</v>
      </c>
      <c r="D113" s="323" t="s">
        <v>1</v>
      </c>
      <c r="E113" s="324" t="s">
        <v>203</v>
      </c>
      <c r="F113" s="325">
        <v>85.35</v>
      </c>
      <c r="G113" s="39"/>
      <c r="H113" s="45"/>
    </row>
    <row r="114" spans="1:8" s="2" customFormat="1" ht="16.8" customHeight="1">
      <c r="A114" s="39"/>
      <c r="B114" s="45"/>
      <c r="C114" s="326" t="s">
        <v>1</v>
      </c>
      <c r="D114" s="326" t="s">
        <v>334</v>
      </c>
      <c r="E114" s="18" t="s">
        <v>1</v>
      </c>
      <c r="F114" s="327">
        <v>0</v>
      </c>
      <c r="G114" s="39"/>
      <c r="H114" s="45"/>
    </row>
    <row r="115" spans="1:8" s="2" customFormat="1" ht="16.8" customHeight="1">
      <c r="A115" s="39"/>
      <c r="B115" s="45"/>
      <c r="C115" s="326" t="s">
        <v>1</v>
      </c>
      <c r="D115" s="326" t="s">
        <v>6538</v>
      </c>
      <c r="E115" s="18" t="s">
        <v>1</v>
      </c>
      <c r="F115" s="327">
        <v>23.92</v>
      </c>
      <c r="G115" s="39"/>
      <c r="H115" s="45"/>
    </row>
    <row r="116" spans="1:8" s="2" customFormat="1" ht="16.8" customHeight="1">
      <c r="A116" s="39"/>
      <c r="B116" s="45"/>
      <c r="C116" s="326" t="s">
        <v>1</v>
      </c>
      <c r="D116" s="326" t="s">
        <v>6539</v>
      </c>
      <c r="E116" s="18" t="s">
        <v>1</v>
      </c>
      <c r="F116" s="327">
        <v>50.63</v>
      </c>
      <c r="G116" s="39"/>
      <c r="H116" s="45"/>
    </row>
    <row r="117" spans="1:8" s="2" customFormat="1" ht="16.8" customHeight="1">
      <c r="A117" s="39"/>
      <c r="B117" s="45"/>
      <c r="C117" s="326" t="s">
        <v>1</v>
      </c>
      <c r="D117" s="326" t="s">
        <v>6540</v>
      </c>
      <c r="E117" s="18" t="s">
        <v>1</v>
      </c>
      <c r="F117" s="327">
        <v>10.8</v>
      </c>
      <c r="G117" s="39"/>
      <c r="H117" s="45"/>
    </row>
    <row r="118" spans="1:8" s="2" customFormat="1" ht="16.8" customHeight="1">
      <c r="A118" s="39"/>
      <c r="B118" s="45"/>
      <c r="C118" s="326" t="s">
        <v>1</v>
      </c>
      <c r="D118" s="326" t="s">
        <v>295</v>
      </c>
      <c r="E118" s="18" t="s">
        <v>1</v>
      </c>
      <c r="F118" s="327">
        <v>85.35</v>
      </c>
      <c r="G118" s="39"/>
      <c r="H118" s="45"/>
    </row>
    <row r="119" spans="1:8" s="2" customFormat="1" ht="16.8" customHeight="1">
      <c r="A119" s="39"/>
      <c r="B119" s="45"/>
      <c r="C119" s="328" t="s">
        <v>6519</v>
      </c>
      <c r="D119" s="39"/>
      <c r="E119" s="39"/>
      <c r="F119" s="39"/>
      <c r="G119" s="39"/>
      <c r="H119" s="45"/>
    </row>
    <row r="120" spans="1:8" s="2" customFormat="1" ht="12">
      <c r="A120" s="39"/>
      <c r="B120" s="45"/>
      <c r="C120" s="326" t="s">
        <v>419</v>
      </c>
      <c r="D120" s="326" t="s">
        <v>420</v>
      </c>
      <c r="E120" s="18" t="s">
        <v>289</v>
      </c>
      <c r="F120" s="327">
        <v>41.54</v>
      </c>
      <c r="G120" s="39"/>
      <c r="H120" s="45"/>
    </row>
    <row r="121" spans="1:8" s="2" customFormat="1" ht="12">
      <c r="A121" s="39"/>
      <c r="B121" s="45"/>
      <c r="C121" s="326" t="s">
        <v>438</v>
      </c>
      <c r="D121" s="326" t="s">
        <v>439</v>
      </c>
      <c r="E121" s="18" t="s">
        <v>289</v>
      </c>
      <c r="F121" s="327">
        <v>32.636</v>
      </c>
      <c r="G121" s="39"/>
      <c r="H121" s="45"/>
    </row>
    <row r="122" spans="1:8" s="2" customFormat="1" ht="16.8" customHeight="1">
      <c r="A122" s="39"/>
      <c r="B122" s="45"/>
      <c r="C122" s="326" t="s">
        <v>454</v>
      </c>
      <c r="D122" s="326" t="s">
        <v>455</v>
      </c>
      <c r="E122" s="18" t="s">
        <v>203</v>
      </c>
      <c r="F122" s="327">
        <v>346.391</v>
      </c>
      <c r="G122" s="39"/>
      <c r="H122" s="45"/>
    </row>
    <row r="123" spans="1:8" s="2" customFormat="1" ht="16.8" customHeight="1">
      <c r="A123" s="39"/>
      <c r="B123" s="45"/>
      <c r="C123" s="326" t="s">
        <v>469</v>
      </c>
      <c r="D123" s="326" t="s">
        <v>470</v>
      </c>
      <c r="E123" s="18" t="s">
        <v>289</v>
      </c>
      <c r="F123" s="327">
        <v>26.387</v>
      </c>
      <c r="G123" s="39"/>
      <c r="H123" s="45"/>
    </row>
    <row r="124" spans="1:8" s="2" customFormat="1" ht="16.8" customHeight="1">
      <c r="A124" s="39"/>
      <c r="B124" s="45"/>
      <c r="C124" s="322" t="s">
        <v>226</v>
      </c>
      <c r="D124" s="323" t="s">
        <v>1</v>
      </c>
      <c r="E124" s="324" t="s">
        <v>203</v>
      </c>
      <c r="F124" s="325">
        <v>4.8</v>
      </c>
      <c r="G124" s="39"/>
      <c r="H124" s="45"/>
    </row>
    <row r="125" spans="1:8" s="2" customFormat="1" ht="16.8" customHeight="1">
      <c r="A125" s="39"/>
      <c r="B125" s="45"/>
      <c r="C125" s="326" t="s">
        <v>1</v>
      </c>
      <c r="D125" s="326" t="s">
        <v>334</v>
      </c>
      <c r="E125" s="18" t="s">
        <v>1</v>
      </c>
      <c r="F125" s="327">
        <v>0</v>
      </c>
      <c r="G125" s="39"/>
      <c r="H125" s="45"/>
    </row>
    <row r="126" spans="1:8" s="2" customFormat="1" ht="16.8" customHeight="1">
      <c r="A126" s="39"/>
      <c r="B126" s="45"/>
      <c r="C126" s="326" t="s">
        <v>1</v>
      </c>
      <c r="D126" s="326" t="s">
        <v>6541</v>
      </c>
      <c r="E126" s="18" t="s">
        <v>1</v>
      </c>
      <c r="F126" s="327">
        <v>4.8</v>
      </c>
      <c r="G126" s="39"/>
      <c r="H126" s="45"/>
    </row>
    <row r="127" spans="1:8" s="2" customFormat="1" ht="16.8" customHeight="1">
      <c r="A127" s="39"/>
      <c r="B127" s="45"/>
      <c r="C127" s="328" t="s">
        <v>6519</v>
      </c>
      <c r="D127" s="39"/>
      <c r="E127" s="39"/>
      <c r="F127" s="39"/>
      <c r="G127" s="39"/>
      <c r="H127" s="45"/>
    </row>
    <row r="128" spans="1:8" s="2" customFormat="1" ht="16.8" customHeight="1">
      <c r="A128" s="39"/>
      <c r="B128" s="45"/>
      <c r="C128" s="326" t="s">
        <v>714</v>
      </c>
      <c r="D128" s="326" t="s">
        <v>715</v>
      </c>
      <c r="E128" s="18" t="s">
        <v>203</v>
      </c>
      <c r="F128" s="327">
        <v>66.435</v>
      </c>
      <c r="G128" s="39"/>
      <c r="H128" s="45"/>
    </row>
    <row r="129" spans="1:8" s="2" customFormat="1" ht="16.8" customHeight="1">
      <c r="A129" s="39"/>
      <c r="B129" s="45"/>
      <c r="C129" s="326" t="s">
        <v>723</v>
      </c>
      <c r="D129" s="326" t="s">
        <v>724</v>
      </c>
      <c r="E129" s="18" t="s">
        <v>203</v>
      </c>
      <c r="F129" s="327">
        <v>602.03</v>
      </c>
      <c r="G129" s="39"/>
      <c r="H129" s="45"/>
    </row>
    <row r="130" spans="1:8" s="2" customFormat="1" ht="16.8" customHeight="1">
      <c r="A130" s="39"/>
      <c r="B130" s="45"/>
      <c r="C130" s="326" t="s">
        <v>821</v>
      </c>
      <c r="D130" s="326" t="s">
        <v>822</v>
      </c>
      <c r="E130" s="18" t="s">
        <v>203</v>
      </c>
      <c r="F130" s="327">
        <v>1073.576</v>
      </c>
      <c r="G130" s="39"/>
      <c r="H130" s="45"/>
    </row>
    <row r="131" spans="1:8" s="2" customFormat="1" ht="12">
      <c r="A131" s="39"/>
      <c r="B131" s="45"/>
      <c r="C131" s="326" t="s">
        <v>419</v>
      </c>
      <c r="D131" s="326" t="s">
        <v>420</v>
      </c>
      <c r="E131" s="18" t="s">
        <v>289</v>
      </c>
      <c r="F131" s="327">
        <v>41.54</v>
      </c>
      <c r="G131" s="39"/>
      <c r="H131" s="45"/>
    </row>
    <row r="132" spans="1:8" s="2" customFormat="1" ht="16.8" customHeight="1">
      <c r="A132" s="39"/>
      <c r="B132" s="45"/>
      <c r="C132" s="326" t="s">
        <v>469</v>
      </c>
      <c r="D132" s="326" t="s">
        <v>470</v>
      </c>
      <c r="E132" s="18" t="s">
        <v>289</v>
      </c>
      <c r="F132" s="327">
        <v>26.387</v>
      </c>
      <c r="G132" s="39"/>
      <c r="H132" s="45"/>
    </row>
    <row r="133" spans="1:8" s="2" customFormat="1" ht="16.8" customHeight="1">
      <c r="A133" s="39"/>
      <c r="B133" s="45"/>
      <c r="C133" s="322" t="s">
        <v>228</v>
      </c>
      <c r="D133" s="323" t="s">
        <v>1</v>
      </c>
      <c r="E133" s="324" t="s">
        <v>203</v>
      </c>
      <c r="F133" s="325">
        <v>7.41</v>
      </c>
      <c r="G133" s="39"/>
      <c r="H133" s="45"/>
    </row>
    <row r="134" spans="1:8" s="2" customFormat="1" ht="16.8" customHeight="1">
      <c r="A134" s="39"/>
      <c r="B134" s="45"/>
      <c r="C134" s="326" t="s">
        <v>1</v>
      </c>
      <c r="D134" s="326" t="s">
        <v>334</v>
      </c>
      <c r="E134" s="18" t="s">
        <v>1</v>
      </c>
      <c r="F134" s="327">
        <v>0</v>
      </c>
      <c r="G134" s="39"/>
      <c r="H134" s="45"/>
    </row>
    <row r="135" spans="1:8" s="2" customFormat="1" ht="16.8" customHeight="1">
      <c r="A135" s="39"/>
      <c r="B135" s="45"/>
      <c r="C135" s="326" t="s">
        <v>1</v>
      </c>
      <c r="D135" s="326" t="s">
        <v>753</v>
      </c>
      <c r="E135" s="18" t="s">
        <v>1</v>
      </c>
      <c r="F135" s="327">
        <v>7.41</v>
      </c>
      <c r="G135" s="39"/>
      <c r="H135" s="45"/>
    </row>
    <row r="136" spans="1:8" s="2" customFormat="1" ht="16.8" customHeight="1">
      <c r="A136" s="39"/>
      <c r="B136" s="45"/>
      <c r="C136" s="328" t="s">
        <v>6519</v>
      </c>
      <c r="D136" s="39"/>
      <c r="E136" s="39"/>
      <c r="F136" s="39"/>
      <c r="G136" s="39"/>
      <c r="H136" s="45"/>
    </row>
    <row r="137" spans="1:8" s="2" customFormat="1" ht="16.8" customHeight="1">
      <c r="A137" s="39"/>
      <c r="B137" s="45"/>
      <c r="C137" s="326" t="s">
        <v>676</v>
      </c>
      <c r="D137" s="326" t="s">
        <v>677</v>
      </c>
      <c r="E137" s="18" t="s">
        <v>203</v>
      </c>
      <c r="F137" s="327">
        <v>214.01</v>
      </c>
      <c r="G137" s="39"/>
      <c r="H137" s="45"/>
    </row>
    <row r="138" spans="1:8" s="2" customFormat="1" ht="12">
      <c r="A138" s="39"/>
      <c r="B138" s="45"/>
      <c r="C138" s="326" t="s">
        <v>419</v>
      </c>
      <c r="D138" s="326" t="s">
        <v>420</v>
      </c>
      <c r="E138" s="18" t="s">
        <v>289</v>
      </c>
      <c r="F138" s="327">
        <v>41.54</v>
      </c>
      <c r="G138" s="39"/>
      <c r="H138" s="45"/>
    </row>
    <row r="139" spans="1:8" s="2" customFormat="1" ht="16.8" customHeight="1">
      <c r="A139" s="39"/>
      <c r="B139" s="45"/>
      <c r="C139" s="326" t="s">
        <v>454</v>
      </c>
      <c r="D139" s="326" t="s">
        <v>455</v>
      </c>
      <c r="E139" s="18" t="s">
        <v>203</v>
      </c>
      <c r="F139" s="327">
        <v>346.391</v>
      </c>
      <c r="G139" s="39"/>
      <c r="H139" s="45"/>
    </row>
    <row r="140" spans="1:8" s="2" customFormat="1" ht="16.8" customHeight="1">
      <c r="A140" s="39"/>
      <c r="B140" s="45"/>
      <c r="C140" s="322" t="s">
        <v>230</v>
      </c>
      <c r="D140" s="323" t="s">
        <v>1</v>
      </c>
      <c r="E140" s="324" t="s">
        <v>203</v>
      </c>
      <c r="F140" s="325">
        <v>18.19</v>
      </c>
      <c r="G140" s="39"/>
      <c r="H140" s="45"/>
    </row>
    <row r="141" spans="1:8" s="2" customFormat="1" ht="16.8" customHeight="1">
      <c r="A141" s="39"/>
      <c r="B141" s="45"/>
      <c r="C141" s="326" t="s">
        <v>1</v>
      </c>
      <c r="D141" s="326" t="s">
        <v>6542</v>
      </c>
      <c r="E141" s="18" t="s">
        <v>1</v>
      </c>
      <c r="F141" s="327">
        <v>0.95</v>
      </c>
      <c r="G141" s="39"/>
      <c r="H141" s="45"/>
    </row>
    <row r="142" spans="1:8" s="2" customFormat="1" ht="16.8" customHeight="1">
      <c r="A142" s="39"/>
      <c r="B142" s="45"/>
      <c r="C142" s="326" t="s">
        <v>1</v>
      </c>
      <c r="D142" s="326" t="s">
        <v>6543</v>
      </c>
      <c r="E142" s="18" t="s">
        <v>1</v>
      </c>
      <c r="F142" s="327">
        <v>14.84</v>
      </c>
      <c r="G142" s="39"/>
      <c r="H142" s="45"/>
    </row>
    <row r="143" spans="1:8" s="2" customFormat="1" ht="16.8" customHeight="1">
      <c r="A143" s="39"/>
      <c r="B143" s="45"/>
      <c r="C143" s="326" t="s">
        <v>1</v>
      </c>
      <c r="D143" s="326" t="s">
        <v>6544</v>
      </c>
      <c r="E143" s="18" t="s">
        <v>1</v>
      </c>
      <c r="F143" s="327">
        <v>2.4</v>
      </c>
      <c r="G143" s="39"/>
      <c r="H143" s="45"/>
    </row>
    <row r="144" spans="1:8" s="2" customFormat="1" ht="16.8" customHeight="1">
      <c r="A144" s="39"/>
      <c r="B144" s="45"/>
      <c r="C144" s="326" t="s">
        <v>1</v>
      </c>
      <c r="D144" s="326" t="s">
        <v>295</v>
      </c>
      <c r="E144" s="18" t="s">
        <v>1</v>
      </c>
      <c r="F144" s="327">
        <v>18.19</v>
      </c>
      <c r="G144" s="39"/>
      <c r="H144" s="45"/>
    </row>
    <row r="145" spans="1:8" s="2" customFormat="1" ht="16.8" customHeight="1">
      <c r="A145" s="39"/>
      <c r="B145" s="45"/>
      <c r="C145" s="328" t="s">
        <v>6519</v>
      </c>
      <c r="D145" s="39"/>
      <c r="E145" s="39"/>
      <c r="F145" s="39"/>
      <c r="G145" s="39"/>
      <c r="H145" s="45"/>
    </row>
    <row r="146" spans="1:8" s="2" customFormat="1" ht="16.8" customHeight="1">
      <c r="A146" s="39"/>
      <c r="B146" s="45"/>
      <c r="C146" s="326" t="s">
        <v>676</v>
      </c>
      <c r="D146" s="326" t="s">
        <v>677</v>
      </c>
      <c r="E146" s="18" t="s">
        <v>203</v>
      </c>
      <c r="F146" s="327">
        <v>214.01</v>
      </c>
      <c r="G146" s="39"/>
      <c r="H146" s="45"/>
    </row>
    <row r="147" spans="1:8" s="2" customFormat="1" ht="12">
      <c r="A147" s="39"/>
      <c r="B147" s="45"/>
      <c r="C147" s="326" t="s">
        <v>419</v>
      </c>
      <c r="D147" s="326" t="s">
        <v>420</v>
      </c>
      <c r="E147" s="18" t="s">
        <v>289</v>
      </c>
      <c r="F147" s="327">
        <v>41.54</v>
      </c>
      <c r="G147" s="39"/>
      <c r="H147" s="45"/>
    </row>
    <row r="148" spans="1:8" s="2" customFormat="1" ht="16.8" customHeight="1">
      <c r="A148" s="39"/>
      <c r="B148" s="45"/>
      <c r="C148" s="326" t="s">
        <v>454</v>
      </c>
      <c r="D148" s="326" t="s">
        <v>455</v>
      </c>
      <c r="E148" s="18" t="s">
        <v>203</v>
      </c>
      <c r="F148" s="327">
        <v>346.391</v>
      </c>
      <c r="G148" s="39"/>
      <c r="H148" s="45"/>
    </row>
    <row r="149" spans="1:8" s="2" customFormat="1" ht="16.8" customHeight="1">
      <c r="A149" s="39"/>
      <c r="B149" s="45"/>
      <c r="C149" s="322" t="s">
        <v>232</v>
      </c>
      <c r="D149" s="323" t="s">
        <v>1</v>
      </c>
      <c r="E149" s="324" t="s">
        <v>203</v>
      </c>
      <c r="F149" s="325">
        <v>47.82</v>
      </c>
      <c r="G149" s="39"/>
      <c r="H149" s="45"/>
    </row>
    <row r="150" spans="1:8" s="2" customFormat="1" ht="16.8" customHeight="1">
      <c r="A150" s="39"/>
      <c r="B150" s="45"/>
      <c r="C150" s="326" t="s">
        <v>1</v>
      </c>
      <c r="D150" s="326" t="s">
        <v>334</v>
      </c>
      <c r="E150" s="18" t="s">
        <v>1</v>
      </c>
      <c r="F150" s="327">
        <v>0</v>
      </c>
      <c r="G150" s="39"/>
      <c r="H150" s="45"/>
    </row>
    <row r="151" spans="1:8" s="2" customFormat="1" ht="16.8" customHeight="1">
      <c r="A151" s="39"/>
      <c r="B151" s="45"/>
      <c r="C151" s="326" t="s">
        <v>1</v>
      </c>
      <c r="D151" s="326" t="s">
        <v>6545</v>
      </c>
      <c r="E151" s="18" t="s">
        <v>1</v>
      </c>
      <c r="F151" s="327">
        <v>11.31</v>
      </c>
      <c r="G151" s="39"/>
      <c r="H151" s="45"/>
    </row>
    <row r="152" spans="1:8" s="2" customFormat="1" ht="16.8" customHeight="1">
      <c r="A152" s="39"/>
      <c r="B152" s="45"/>
      <c r="C152" s="326" t="s">
        <v>1</v>
      </c>
      <c r="D152" s="326" t="s">
        <v>6546</v>
      </c>
      <c r="E152" s="18" t="s">
        <v>1</v>
      </c>
      <c r="F152" s="327">
        <v>9.84</v>
      </c>
      <c r="G152" s="39"/>
      <c r="H152" s="45"/>
    </row>
    <row r="153" spans="1:8" s="2" customFormat="1" ht="16.8" customHeight="1">
      <c r="A153" s="39"/>
      <c r="B153" s="45"/>
      <c r="C153" s="326" t="s">
        <v>1</v>
      </c>
      <c r="D153" s="326" t="s">
        <v>6547</v>
      </c>
      <c r="E153" s="18" t="s">
        <v>1</v>
      </c>
      <c r="F153" s="327">
        <v>7.92</v>
      </c>
      <c r="G153" s="39"/>
      <c r="H153" s="45"/>
    </row>
    <row r="154" spans="1:8" s="2" customFormat="1" ht="16.8" customHeight="1">
      <c r="A154" s="39"/>
      <c r="B154" s="45"/>
      <c r="C154" s="326" t="s">
        <v>1</v>
      </c>
      <c r="D154" s="326" t="s">
        <v>6548</v>
      </c>
      <c r="E154" s="18" t="s">
        <v>1</v>
      </c>
      <c r="F154" s="327">
        <v>18.75</v>
      </c>
      <c r="G154" s="39"/>
      <c r="H154" s="45"/>
    </row>
    <row r="155" spans="1:8" s="2" customFormat="1" ht="16.8" customHeight="1">
      <c r="A155" s="39"/>
      <c r="B155" s="45"/>
      <c r="C155" s="326" t="s">
        <v>1</v>
      </c>
      <c r="D155" s="326" t="s">
        <v>295</v>
      </c>
      <c r="E155" s="18" t="s">
        <v>1</v>
      </c>
      <c r="F155" s="327">
        <v>47.82</v>
      </c>
      <c r="G155" s="39"/>
      <c r="H155" s="45"/>
    </row>
    <row r="156" spans="1:8" s="2" customFormat="1" ht="16.8" customHeight="1">
      <c r="A156" s="39"/>
      <c r="B156" s="45"/>
      <c r="C156" s="328" t="s">
        <v>6519</v>
      </c>
      <c r="D156" s="39"/>
      <c r="E156" s="39"/>
      <c r="F156" s="39"/>
      <c r="G156" s="39"/>
      <c r="H156" s="45"/>
    </row>
    <row r="157" spans="1:8" s="2" customFormat="1" ht="16.8" customHeight="1">
      <c r="A157" s="39"/>
      <c r="B157" s="45"/>
      <c r="C157" s="326" t="s">
        <v>454</v>
      </c>
      <c r="D157" s="326" t="s">
        <v>455</v>
      </c>
      <c r="E157" s="18" t="s">
        <v>203</v>
      </c>
      <c r="F157" s="327">
        <v>346.391</v>
      </c>
      <c r="G157" s="39"/>
      <c r="H157" s="45"/>
    </row>
    <row r="158" spans="1:8" s="2" customFormat="1" ht="16.8" customHeight="1">
      <c r="A158" s="39"/>
      <c r="B158" s="45"/>
      <c r="C158" s="322" t="s">
        <v>234</v>
      </c>
      <c r="D158" s="323" t="s">
        <v>1</v>
      </c>
      <c r="E158" s="324" t="s">
        <v>203</v>
      </c>
      <c r="F158" s="325">
        <v>6.51</v>
      </c>
      <c r="G158" s="39"/>
      <c r="H158" s="45"/>
    </row>
    <row r="159" spans="1:8" s="2" customFormat="1" ht="16.8" customHeight="1">
      <c r="A159" s="39"/>
      <c r="B159" s="45"/>
      <c r="C159" s="326" t="s">
        <v>1</v>
      </c>
      <c r="D159" s="326" t="s">
        <v>334</v>
      </c>
      <c r="E159" s="18" t="s">
        <v>1</v>
      </c>
      <c r="F159" s="327">
        <v>0</v>
      </c>
      <c r="G159" s="39"/>
      <c r="H159" s="45"/>
    </row>
    <row r="160" spans="1:8" s="2" customFormat="1" ht="16.8" customHeight="1">
      <c r="A160" s="39"/>
      <c r="B160" s="45"/>
      <c r="C160" s="326" t="s">
        <v>1</v>
      </c>
      <c r="D160" s="326" t="s">
        <v>6549</v>
      </c>
      <c r="E160" s="18" t="s">
        <v>1</v>
      </c>
      <c r="F160" s="327">
        <v>6.51</v>
      </c>
      <c r="G160" s="39"/>
      <c r="H160" s="45"/>
    </row>
    <row r="161" spans="1:8" s="2" customFormat="1" ht="16.8" customHeight="1">
      <c r="A161" s="39"/>
      <c r="B161" s="45"/>
      <c r="C161" s="328" t="s">
        <v>6519</v>
      </c>
      <c r="D161" s="39"/>
      <c r="E161" s="39"/>
      <c r="F161" s="39"/>
      <c r="G161" s="39"/>
      <c r="H161" s="45"/>
    </row>
    <row r="162" spans="1:8" s="2" customFormat="1" ht="12">
      <c r="A162" s="39"/>
      <c r="B162" s="45"/>
      <c r="C162" s="326" t="s">
        <v>419</v>
      </c>
      <c r="D162" s="326" t="s">
        <v>420</v>
      </c>
      <c r="E162" s="18" t="s">
        <v>289</v>
      </c>
      <c r="F162" s="327">
        <v>41.54</v>
      </c>
      <c r="G162" s="39"/>
      <c r="H162" s="45"/>
    </row>
    <row r="163" spans="1:8" s="2" customFormat="1" ht="16.8" customHeight="1">
      <c r="A163" s="39"/>
      <c r="B163" s="45"/>
      <c r="C163" s="326" t="s">
        <v>469</v>
      </c>
      <c r="D163" s="326" t="s">
        <v>470</v>
      </c>
      <c r="E163" s="18" t="s">
        <v>289</v>
      </c>
      <c r="F163" s="327">
        <v>26.387</v>
      </c>
      <c r="G163" s="39"/>
      <c r="H163" s="45"/>
    </row>
    <row r="164" spans="1:8" s="2" customFormat="1" ht="16.8" customHeight="1">
      <c r="A164" s="39"/>
      <c r="B164" s="45"/>
      <c r="C164" s="322" t="s">
        <v>236</v>
      </c>
      <c r="D164" s="323" t="s">
        <v>1</v>
      </c>
      <c r="E164" s="324" t="s">
        <v>203</v>
      </c>
      <c r="F164" s="325">
        <v>159.985</v>
      </c>
      <c r="G164" s="39"/>
      <c r="H164" s="45"/>
    </row>
    <row r="165" spans="1:8" s="2" customFormat="1" ht="16.8" customHeight="1">
      <c r="A165" s="39"/>
      <c r="B165" s="45"/>
      <c r="C165" s="326" t="s">
        <v>1</v>
      </c>
      <c r="D165" s="326" t="s">
        <v>338</v>
      </c>
      <c r="E165" s="18" t="s">
        <v>1</v>
      </c>
      <c r="F165" s="327">
        <v>0</v>
      </c>
      <c r="G165" s="39"/>
      <c r="H165" s="45"/>
    </row>
    <row r="166" spans="1:8" s="2" customFormat="1" ht="16.8" customHeight="1">
      <c r="A166" s="39"/>
      <c r="B166" s="45"/>
      <c r="C166" s="326" t="s">
        <v>1</v>
      </c>
      <c r="D166" s="326" t="s">
        <v>6550</v>
      </c>
      <c r="E166" s="18" t="s">
        <v>1</v>
      </c>
      <c r="F166" s="327">
        <v>81.375</v>
      </c>
      <c r="G166" s="39"/>
      <c r="H166" s="45"/>
    </row>
    <row r="167" spans="1:8" s="2" customFormat="1" ht="16.8" customHeight="1">
      <c r="A167" s="39"/>
      <c r="B167" s="45"/>
      <c r="C167" s="326" t="s">
        <v>1</v>
      </c>
      <c r="D167" s="326" t="s">
        <v>6551</v>
      </c>
      <c r="E167" s="18" t="s">
        <v>1</v>
      </c>
      <c r="F167" s="327">
        <v>47.3</v>
      </c>
      <c r="G167" s="39"/>
      <c r="H167" s="45"/>
    </row>
    <row r="168" spans="1:8" s="2" customFormat="1" ht="16.8" customHeight="1">
      <c r="A168" s="39"/>
      <c r="B168" s="45"/>
      <c r="C168" s="326" t="s">
        <v>1</v>
      </c>
      <c r="D168" s="326" t="s">
        <v>6552</v>
      </c>
      <c r="E168" s="18" t="s">
        <v>1</v>
      </c>
      <c r="F168" s="327">
        <v>31.31</v>
      </c>
      <c r="G168" s="39"/>
      <c r="H168" s="45"/>
    </row>
    <row r="169" spans="1:8" s="2" customFormat="1" ht="16.8" customHeight="1">
      <c r="A169" s="39"/>
      <c r="B169" s="45"/>
      <c r="C169" s="326" t="s">
        <v>1</v>
      </c>
      <c r="D169" s="326" t="s">
        <v>295</v>
      </c>
      <c r="E169" s="18" t="s">
        <v>1</v>
      </c>
      <c r="F169" s="327">
        <v>159.985</v>
      </c>
      <c r="G169" s="39"/>
      <c r="H169" s="45"/>
    </row>
    <row r="170" spans="1:8" s="2" customFormat="1" ht="16.8" customHeight="1">
      <c r="A170" s="39"/>
      <c r="B170" s="45"/>
      <c r="C170" s="328" t="s">
        <v>6519</v>
      </c>
      <c r="D170" s="39"/>
      <c r="E170" s="39"/>
      <c r="F170" s="39"/>
      <c r="G170" s="39"/>
      <c r="H170" s="45"/>
    </row>
    <row r="171" spans="1:8" s="2" customFormat="1" ht="16.8" customHeight="1">
      <c r="A171" s="39"/>
      <c r="B171" s="45"/>
      <c r="C171" s="326" t="s">
        <v>719</v>
      </c>
      <c r="D171" s="326" t="s">
        <v>720</v>
      </c>
      <c r="E171" s="18" t="s">
        <v>203</v>
      </c>
      <c r="F171" s="327">
        <v>385.885</v>
      </c>
      <c r="G171" s="39"/>
      <c r="H171" s="45"/>
    </row>
    <row r="172" spans="1:8" s="2" customFormat="1" ht="16.8" customHeight="1">
      <c r="A172" s="39"/>
      <c r="B172" s="45"/>
      <c r="C172" s="326" t="s">
        <v>723</v>
      </c>
      <c r="D172" s="326" t="s">
        <v>724</v>
      </c>
      <c r="E172" s="18" t="s">
        <v>203</v>
      </c>
      <c r="F172" s="327">
        <v>602.03</v>
      </c>
      <c r="G172" s="39"/>
      <c r="H172" s="45"/>
    </row>
    <row r="173" spans="1:8" s="2" customFormat="1" ht="16.8" customHeight="1">
      <c r="A173" s="39"/>
      <c r="B173" s="45"/>
      <c r="C173" s="326" t="s">
        <v>728</v>
      </c>
      <c r="D173" s="326" t="s">
        <v>729</v>
      </c>
      <c r="E173" s="18" t="s">
        <v>203</v>
      </c>
      <c r="F173" s="327">
        <v>830.265</v>
      </c>
      <c r="G173" s="39"/>
      <c r="H173" s="45"/>
    </row>
    <row r="174" spans="1:8" s="2" customFormat="1" ht="16.8" customHeight="1">
      <c r="A174" s="39"/>
      <c r="B174" s="45"/>
      <c r="C174" s="326" t="s">
        <v>734</v>
      </c>
      <c r="D174" s="326" t="s">
        <v>735</v>
      </c>
      <c r="E174" s="18" t="s">
        <v>416</v>
      </c>
      <c r="F174" s="327">
        <v>1237.813</v>
      </c>
      <c r="G174" s="39"/>
      <c r="H174" s="45"/>
    </row>
    <row r="175" spans="1:8" s="2" customFormat="1" ht="16.8" customHeight="1">
      <c r="A175" s="39"/>
      <c r="B175" s="45"/>
      <c r="C175" s="326" t="s">
        <v>741</v>
      </c>
      <c r="D175" s="326" t="s">
        <v>742</v>
      </c>
      <c r="E175" s="18" t="s">
        <v>203</v>
      </c>
      <c r="F175" s="327">
        <v>495.125</v>
      </c>
      <c r="G175" s="39"/>
      <c r="H175" s="45"/>
    </row>
    <row r="176" spans="1:8" s="2" customFormat="1" ht="16.8" customHeight="1">
      <c r="A176" s="39"/>
      <c r="B176" s="45"/>
      <c r="C176" s="326" t="s">
        <v>821</v>
      </c>
      <c r="D176" s="326" t="s">
        <v>822</v>
      </c>
      <c r="E176" s="18" t="s">
        <v>203</v>
      </c>
      <c r="F176" s="327">
        <v>1073.576</v>
      </c>
      <c r="G176" s="39"/>
      <c r="H176" s="45"/>
    </row>
    <row r="177" spans="1:8" s="2" customFormat="1" ht="16.8" customHeight="1">
      <c r="A177" s="39"/>
      <c r="B177" s="45"/>
      <c r="C177" s="326" t="s">
        <v>490</v>
      </c>
      <c r="D177" s="326" t="s">
        <v>491</v>
      </c>
      <c r="E177" s="18" t="s">
        <v>289</v>
      </c>
      <c r="F177" s="327">
        <v>27.639</v>
      </c>
      <c r="G177" s="39"/>
      <c r="H177" s="45"/>
    </row>
    <row r="178" spans="1:8" s="2" customFormat="1" ht="16.8" customHeight="1">
      <c r="A178" s="39"/>
      <c r="B178" s="45"/>
      <c r="C178" s="322" t="s">
        <v>238</v>
      </c>
      <c r="D178" s="323" t="s">
        <v>1</v>
      </c>
      <c r="E178" s="324" t="s">
        <v>203</v>
      </c>
      <c r="F178" s="325">
        <v>15.4</v>
      </c>
      <c r="G178" s="39"/>
      <c r="H178" s="45"/>
    </row>
    <row r="179" spans="1:8" s="2" customFormat="1" ht="16.8" customHeight="1">
      <c r="A179" s="39"/>
      <c r="B179" s="45"/>
      <c r="C179" s="326" t="s">
        <v>1</v>
      </c>
      <c r="D179" s="326" t="s">
        <v>338</v>
      </c>
      <c r="E179" s="18" t="s">
        <v>1</v>
      </c>
      <c r="F179" s="327">
        <v>0</v>
      </c>
      <c r="G179" s="39"/>
      <c r="H179" s="45"/>
    </row>
    <row r="180" spans="1:8" s="2" customFormat="1" ht="16.8" customHeight="1">
      <c r="A180" s="39"/>
      <c r="B180" s="45"/>
      <c r="C180" s="326" t="s">
        <v>1</v>
      </c>
      <c r="D180" s="326" t="s">
        <v>6553</v>
      </c>
      <c r="E180" s="18" t="s">
        <v>1</v>
      </c>
      <c r="F180" s="327">
        <v>15.4</v>
      </c>
      <c r="G180" s="39"/>
      <c r="H180" s="45"/>
    </row>
    <row r="181" spans="1:8" s="2" customFormat="1" ht="16.8" customHeight="1">
      <c r="A181" s="39"/>
      <c r="B181" s="45"/>
      <c r="C181" s="328" t="s">
        <v>6519</v>
      </c>
      <c r="D181" s="39"/>
      <c r="E181" s="39"/>
      <c r="F181" s="39"/>
      <c r="G181" s="39"/>
      <c r="H181" s="45"/>
    </row>
    <row r="182" spans="1:8" s="2" customFormat="1" ht="16.8" customHeight="1">
      <c r="A182" s="39"/>
      <c r="B182" s="45"/>
      <c r="C182" s="326" t="s">
        <v>676</v>
      </c>
      <c r="D182" s="326" t="s">
        <v>677</v>
      </c>
      <c r="E182" s="18" t="s">
        <v>203</v>
      </c>
      <c r="F182" s="327">
        <v>214.01</v>
      </c>
      <c r="G182" s="39"/>
      <c r="H182" s="45"/>
    </row>
    <row r="183" spans="1:8" s="2" customFormat="1" ht="16.8" customHeight="1">
      <c r="A183" s="39"/>
      <c r="B183" s="45"/>
      <c r="C183" s="326" t="s">
        <v>479</v>
      </c>
      <c r="D183" s="326" t="s">
        <v>480</v>
      </c>
      <c r="E183" s="18" t="s">
        <v>203</v>
      </c>
      <c r="F183" s="327">
        <v>258.13</v>
      </c>
      <c r="G183" s="39"/>
      <c r="H183" s="45"/>
    </row>
    <row r="184" spans="1:8" s="2" customFormat="1" ht="12">
      <c r="A184" s="39"/>
      <c r="B184" s="45"/>
      <c r="C184" s="326" t="s">
        <v>419</v>
      </c>
      <c r="D184" s="326" t="s">
        <v>420</v>
      </c>
      <c r="E184" s="18" t="s">
        <v>289</v>
      </c>
      <c r="F184" s="327">
        <v>41.54</v>
      </c>
      <c r="G184" s="39"/>
      <c r="H184" s="45"/>
    </row>
    <row r="185" spans="1:8" s="2" customFormat="1" ht="16.8" customHeight="1">
      <c r="A185" s="39"/>
      <c r="B185" s="45"/>
      <c r="C185" s="326" t="s">
        <v>454</v>
      </c>
      <c r="D185" s="326" t="s">
        <v>455</v>
      </c>
      <c r="E185" s="18" t="s">
        <v>203</v>
      </c>
      <c r="F185" s="327">
        <v>346.391</v>
      </c>
      <c r="G185" s="39"/>
      <c r="H185" s="45"/>
    </row>
    <row r="186" spans="1:8" s="2" customFormat="1" ht="16.8" customHeight="1">
      <c r="A186" s="39"/>
      <c r="B186" s="45"/>
      <c r="C186" s="322" t="s">
        <v>240</v>
      </c>
      <c r="D186" s="323" t="s">
        <v>1</v>
      </c>
      <c r="E186" s="324" t="s">
        <v>203</v>
      </c>
      <c r="F186" s="325">
        <v>12.275</v>
      </c>
      <c r="G186" s="39"/>
      <c r="H186" s="45"/>
    </row>
    <row r="187" spans="1:8" s="2" customFormat="1" ht="16.8" customHeight="1">
      <c r="A187" s="39"/>
      <c r="B187" s="45"/>
      <c r="C187" s="326" t="s">
        <v>1</v>
      </c>
      <c r="D187" s="326" t="s">
        <v>338</v>
      </c>
      <c r="E187" s="18" t="s">
        <v>1</v>
      </c>
      <c r="F187" s="327">
        <v>0</v>
      </c>
      <c r="G187" s="39"/>
      <c r="H187" s="45"/>
    </row>
    <row r="188" spans="1:8" s="2" customFormat="1" ht="16.8" customHeight="1">
      <c r="A188" s="39"/>
      <c r="B188" s="45"/>
      <c r="C188" s="326" t="s">
        <v>1</v>
      </c>
      <c r="D188" s="326" t="s">
        <v>6554</v>
      </c>
      <c r="E188" s="18" t="s">
        <v>1</v>
      </c>
      <c r="F188" s="327">
        <v>12.275</v>
      </c>
      <c r="G188" s="39"/>
      <c r="H188" s="45"/>
    </row>
    <row r="189" spans="1:8" s="2" customFormat="1" ht="16.8" customHeight="1">
      <c r="A189" s="39"/>
      <c r="B189" s="45"/>
      <c r="C189" s="328" t="s">
        <v>6519</v>
      </c>
      <c r="D189" s="39"/>
      <c r="E189" s="39"/>
      <c r="F189" s="39"/>
      <c r="G189" s="39"/>
      <c r="H189" s="45"/>
    </row>
    <row r="190" spans="1:8" s="2" customFormat="1" ht="16.8" customHeight="1">
      <c r="A190" s="39"/>
      <c r="B190" s="45"/>
      <c r="C190" s="326" t="s">
        <v>454</v>
      </c>
      <c r="D190" s="326" t="s">
        <v>455</v>
      </c>
      <c r="E190" s="18" t="s">
        <v>203</v>
      </c>
      <c r="F190" s="327">
        <v>346.391</v>
      </c>
      <c r="G190" s="39"/>
      <c r="H190" s="45"/>
    </row>
    <row r="191" spans="1:8" s="2" customFormat="1" ht="16.8" customHeight="1">
      <c r="A191" s="39"/>
      <c r="B191" s="45"/>
      <c r="C191" s="322" t="s">
        <v>242</v>
      </c>
      <c r="D191" s="323" t="s">
        <v>1</v>
      </c>
      <c r="E191" s="324" t="s">
        <v>203</v>
      </c>
      <c r="F191" s="325">
        <v>86.78</v>
      </c>
      <c r="G191" s="39"/>
      <c r="H191" s="45"/>
    </row>
    <row r="192" spans="1:8" s="2" customFormat="1" ht="16.8" customHeight="1">
      <c r="A192" s="39"/>
      <c r="B192" s="45"/>
      <c r="C192" s="326" t="s">
        <v>1</v>
      </c>
      <c r="D192" s="326" t="s">
        <v>338</v>
      </c>
      <c r="E192" s="18" t="s">
        <v>1</v>
      </c>
      <c r="F192" s="327">
        <v>0</v>
      </c>
      <c r="G192" s="39"/>
      <c r="H192" s="45"/>
    </row>
    <row r="193" spans="1:8" s="2" customFormat="1" ht="16.8" customHeight="1">
      <c r="A193" s="39"/>
      <c r="B193" s="45"/>
      <c r="C193" s="326" t="s">
        <v>1</v>
      </c>
      <c r="D193" s="326" t="s">
        <v>6555</v>
      </c>
      <c r="E193" s="18" t="s">
        <v>1</v>
      </c>
      <c r="F193" s="327">
        <v>44.6</v>
      </c>
      <c r="G193" s="39"/>
      <c r="H193" s="45"/>
    </row>
    <row r="194" spans="1:8" s="2" customFormat="1" ht="16.8" customHeight="1">
      <c r="A194" s="39"/>
      <c r="B194" s="45"/>
      <c r="C194" s="326" t="s">
        <v>1</v>
      </c>
      <c r="D194" s="326" t="s">
        <v>6556</v>
      </c>
      <c r="E194" s="18" t="s">
        <v>1</v>
      </c>
      <c r="F194" s="327">
        <v>42.18</v>
      </c>
      <c r="G194" s="39"/>
      <c r="H194" s="45"/>
    </row>
    <row r="195" spans="1:8" s="2" customFormat="1" ht="16.8" customHeight="1">
      <c r="A195" s="39"/>
      <c r="B195" s="45"/>
      <c r="C195" s="326" t="s">
        <v>1</v>
      </c>
      <c r="D195" s="326" t="s">
        <v>295</v>
      </c>
      <c r="E195" s="18" t="s">
        <v>1</v>
      </c>
      <c r="F195" s="327">
        <v>86.78</v>
      </c>
      <c r="G195" s="39"/>
      <c r="H195" s="45"/>
    </row>
    <row r="196" spans="1:8" s="2" customFormat="1" ht="16.8" customHeight="1">
      <c r="A196" s="39"/>
      <c r="B196" s="45"/>
      <c r="C196" s="328" t="s">
        <v>6519</v>
      </c>
      <c r="D196" s="39"/>
      <c r="E196" s="39"/>
      <c r="F196" s="39"/>
      <c r="G196" s="39"/>
      <c r="H196" s="45"/>
    </row>
    <row r="197" spans="1:8" s="2" customFormat="1" ht="16.8" customHeight="1">
      <c r="A197" s="39"/>
      <c r="B197" s="45"/>
      <c r="C197" s="326" t="s">
        <v>815</v>
      </c>
      <c r="D197" s="326" t="s">
        <v>816</v>
      </c>
      <c r="E197" s="18" t="s">
        <v>203</v>
      </c>
      <c r="F197" s="327">
        <v>86.78</v>
      </c>
      <c r="G197" s="39"/>
      <c r="H197" s="45"/>
    </row>
    <row r="198" spans="1:8" s="2" customFormat="1" ht="16.8" customHeight="1">
      <c r="A198" s="39"/>
      <c r="B198" s="45"/>
      <c r="C198" s="326" t="s">
        <v>821</v>
      </c>
      <c r="D198" s="326" t="s">
        <v>822</v>
      </c>
      <c r="E198" s="18" t="s">
        <v>203</v>
      </c>
      <c r="F198" s="327">
        <v>1073.576</v>
      </c>
      <c r="G198" s="39"/>
      <c r="H198" s="45"/>
    </row>
    <row r="199" spans="1:8" s="2" customFormat="1" ht="16.8" customHeight="1">
      <c r="A199" s="39"/>
      <c r="B199" s="45"/>
      <c r="C199" s="326" t="s">
        <v>463</v>
      </c>
      <c r="D199" s="326" t="s">
        <v>464</v>
      </c>
      <c r="E199" s="18" t="s">
        <v>203</v>
      </c>
      <c r="F199" s="327">
        <v>294.35</v>
      </c>
      <c r="G199" s="39"/>
      <c r="H199" s="45"/>
    </row>
    <row r="200" spans="1:8" s="2" customFormat="1" ht="16.8" customHeight="1">
      <c r="A200" s="39"/>
      <c r="B200" s="45"/>
      <c r="C200" s="322" t="s">
        <v>244</v>
      </c>
      <c r="D200" s="323" t="s">
        <v>1</v>
      </c>
      <c r="E200" s="324" t="s">
        <v>203</v>
      </c>
      <c r="F200" s="325">
        <v>57.86</v>
      </c>
      <c r="G200" s="39"/>
      <c r="H200" s="45"/>
    </row>
    <row r="201" spans="1:8" s="2" customFormat="1" ht="16.8" customHeight="1">
      <c r="A201" s="39"/>
      <c r="B201" s="45"/>
      <c r="C201" s="326" t="s">
        <v>1</v>
      </c>
      <c r="D201" s="326" t="s">
        <v>338</v>
      </c>
      <c r="E201" s="18" t="s">
        <v>1</v>
      </c>
      <c r="F201" s="327">
        <v>0</v>
      </c>
      <c r="G201" s="39"/>
      <c r="H201" s="45"/>
    </row>
    <row r="202" spans="1:8" s="2" customFormat="1" ht="16.8" customHeight="1">
      <c r="A202" s="39"/>
      <c r="B202" s="45"/>
      <c r="C202" s="326" t="s">
        <v>1</v>
      </c>
      <c r="D202" s="326" t="s">
        <v>6557</v>
      </c>
      <c r="E202" s="18" t="s">
        <v>1</v>
      </c>
      <c r="F202" s="327">
        <v>57.86</v>
      </c>
      <c r="G202" s="39"/>
      <c r="H202" s="45"/>
    </row>
    <row r="203" spans="1:8" s="2" customFormat="1" ht="16.8" customHeight="1">
      <c r="A203" s="39"/>
      <c r="B203" s="45"/>
      <c r="C203" s="328" t="s">
        <v>6519</v>
      </c>
      <c r="D203" s="39"/>
      <c r="E203" s="39"/>
      <c r="F203" s="39"/>
      <c r="G203" s="39"/>
      <c r="H203" s="45"/>
    </row>
    <row r="204" spans="1:8" s="2" customFormat="1" ht="16.8" customHeight="1">
      <c r="A204" s="39"/>
      <c r="B204" s="45"/>
      <c r="C204" s="326" t="s">
        <v>821</v>
      </c>
      <c r="D204" s="326" t="s">
        <v>822</v>
      </c>
      <c r="E204" s="18" t="s">
        <v>203</v>
      </c>
      <c r="F204" s="327">
        <v>1073.576</v>
      </c>
      <c r="G204" s="39"/>
      <c r="H204" s="45"/>
    </row>
    <row r="205" spans="1:8" s="2" customFormat="1" ht="16.8" customHeight="1">
      <c r="A205" s="39"/>
      <c r="B205" s="45"/>
      <c r="C205" s="326" t="s">
        <v>463</v>
      </c>
      <c r="D205" s="326" t="s">
        <v>464</v>
      </c>
      <c r="E205" s="18" t="s">
        <v>203</v>
      </c>
      <c r="F205" s="327">
        <v>294.35</v>
      </c>
      <c r="G205" s="39"/>
      <c r="H205" s="45"/>
    </row>
    <row r="206" spans="1:8" s="2" customFormat="1" ht="16.8" customHeight="1">
      <c r="A206" s="39"/>
      <c r="B206" s="45"/>
      <c r="C206" s="322" t="s">
        <v>246</v>
      </c>
      <c r="D206" s="323" t="s">
        <v>1</v>
      </c>
      <c r="E206" s="324" t="s">
        <v>203</v>
      </c>
      <c r="F206" s="325">
        <v>160.97</v>
      </c>
      <c r="G206" s="39"/>
      <c r="H206" s="45"/>
    </row>
    <row r="207" spans="1:8" s="2" customFormat="1" ht="16.8" customHeight="1">
      <c r="A207" s="39"/>
      <c r="B207" s="45"/>
      <c r="C207" s="326" t="s">
        <v>1</v>
      </c>
      <c r="D207" s="326" t="s">
        <v>342</v>
      </c>
      <c r="E207" s="18" t="s">
        <v>1</v>
      </c>
      <c r="F207" s="327">
        <v>0</v>
      </c>
      <c r="G207" s="39"/>
      <c r="H207" s="45"/>
    </row>
    <row r="208" spans="1:8" s="2" customFormat="1" ht="16.8" customHeight="1">
      <c r="A208" s="39"/>
      <c r="B208" s="45"/>
      <c r="C208" s="326" t="s">
        <v>1</v>
      </c>
      <c r="D208" s="326" t="s">
        <v>6558</v>
      </c>
      <c r="E208" s="18" t="s">
        <v>1</v>
      </c>
      <c r="F208" s="327">
        <v>81.64</v>
      </c>
      <c r="G208" s="39"/>
      <c r="H208" s="45"/>
    </row>
    <row r="209" spans="1:8" s="2" customFormat="1" ht="16.8" customHeight="1">
      <c r="A209" s="39"/>
      <c r="B209" s="45"/>
      <c r="C209" s="326" t="s">
        <v>1</v>
      </c>
      <c r="D209" s="326" t="s">
        <v>6559</v>
      </c>
      <c r="E209" s="18" t="s">
        <v>1</v>
      </c>
      <c r="F209" s="327">
        <v>63.52</v>
      </c>
      <c r="G209" s="39"/>
      <c r="H209" s="45"/>
    </row>
    <row r="210" spans="1:8" s="2" customFormat="1" ht="16.8" customHeight="1">
      <c r="A210" s="39"/>
      <c r="B210" s="45"/>
      <c r="C210" s="326" t="s">
        <v>1</v>
      </c>
      <c r="D210" s="326" t="s">
        <v>6560</v>
      </c>
      <c r="E210" s="18" t="s">
        <v>1</v>
      </c>
      <c r="F210" s="327">
        <v>15.81</v>
      </c>
      <c r="G210" s="39"/>
      <c r="H210" s="45"/>
    </row>
    <row r="211" spans="1:8" s="2" customFormat="1" ht="16.8" customHeight="1">
      <c r="A211" s="39"/>
      <c r="B211" s="45"/>
      <c r="C211" s="326" t="s">
        <v>1</v>
      </c>
      <c r="D211" s="326" t="s">
        <v>295</v>
      </c>
      <c r="E211" s="18" t="s">
        <v>1</v>
      </c>
      <c r="F211" s="327">
        <v>160.97</v>
      </c>
      <c r="G211" s="39"/>
      <c r="H211" s="45"/>
    </row>
    <row r="212" spans="1:8" s="2" customFormat="1" ht="16.8" customHeight="1">
      <c r="A212" s="39"/>
      <c r="B212" s="45"/>
      <c r="C212" s="328" t="s">
        <v>6519</v>
      </c>
      <c r="D212" s="39"/>
      <c r="E212" s="39"/>
      <c r="F212" s="39"/>
      <c r="G212" s="39"/>
      <c r="H212" s="45"/>
    </row>
    <row r="213" spans="1:8" s="2" customFormat="1" ht="16.8" customHeight="1">
      <c r="A213" s="39"/>
      <c r="B213" s="45"/>
      <c r="C213" s="326" t="s">
        <v>719</v>
      </c>
      <c r="D213" s="326" t="s">
        <v>720</v>
      </c>
      <c r="E213" s="18" t="s">
        <v>203</v>
      </c>
      <c r="F213" s="327">
        <v>385.885</v>
      </c>
      <c r="G213" s="39"/>
      <c r="H213" s="45"/>
    </row>
    <row r="214" spans="1:8" s="2" customFormat="1" ht="16.8" customHeight="1">
      <c r="A214" s="39"/>
      <c r="B214" s="45"/>
      <c r="C214" s="326" t="s">
        <v>723</v>
      </c>
      <c r="D214" s="326" t="s">
        <v>724</v>
      </c>
      <c r="E214" s="18" t="s">
        <v>203</v>
      </c>
      <c r="F214" s="327">
        <v>602.03</v>
      </c>
      <c r="G214" s="39"/>
      <c r="H214" s="45"/>
    </row>
    <row r="215" spans="1:8" s="2" customFormat="1" ht="16.8" customHeight="1">
      <c r="A215" s="39"/>
      <c r="B215" s="45"/>
      <c r="C215" s="326" t="s">
        <v>728</v>
      </c>
      <c r="D215" s="326" t="s">
        <v>729</v>
      </c>
      <c r="E215" s="18" t="s">
        <v>203</v>
      </c>
      <c r="F215" s="327">
        <v>830.265</v>
      </c>
      <c r="G215" s="39"/>
      <c r="H215" s="45"/>
    </row>
    <row r="216" spans="1:8" s="2" customFormat="1" ht="16.8" customHeight="1">
      <c r="A216" s="39"/>
      <c r="B216" s="45"/>
      <c r="C216" s="326" t="s">
        <v>734</v>
      </c>
      <c r="D216" s="326" t="s">
        <v>735</v>
      </c>
      <c r="E216" s="18" t="s">
        <v>416</v>
      </c>
      <c r="F216" s="327">
        <v>1237.813</v>
      </c>
      <c r="G216" s="39"/>
      <c r="H216" s="45"/>
    </row>
    <row r="217" spans="1:8" s="2" customFormat="1" ht="16.8" customHeight="1">
      <c r="A217" s="39"/>
      <c r="B217" s="45"/>
      <c r="C217" s="326" t="s">
        <v>741</v>
      </c>
      <c r="D217" s="326" t="s">
        <v>742</v>
      </c>
      <c r="E217" s="18" t="s">
        <v>203</v>
      </c>
      <c r="F217" s="327">
        <v>495.125</v>
      </c>
      <c r="G217" s="39"/>
      <c r="H217" s="45"/>
    </row>
    <row r="218" spans="1:8" s="2" customFormat="1" ht="16.8" customHeight="1">
      <c r="A218" s="39"/>
      <c r="B218" s="45"/>
      <c r="C218" s="326" t="s">
        <v>821</v>
      </c>
      <c r="D218" s="326" t="s">
        <v>822</v>
      </c>
      <c r="E218" s="18" t="s">
        <v>203</v>
      </c>
      <c r="F218" s="327">
        <v>1073.576</v>
      </c>
      <c r="G218" s="39"/>
      <c r="H218" s="45"/>
    </row>
    <row r="219" spans="1:8" s="2" customFormat="1" ht="16.8" customHeight="1">
      <c r="A219" s="39"/>
      <c r="B219" s="45"/>
      <c r="C219" s="326" t="s">
        <v>485</v>
      </c>
      <c r="D219" s="326" t="s">
        <v>486</v>
      </c>
      <c r="E219" s="18" t="s">
        <v>289</v>
      </c>
      <c r="F219" s="327">
        <v>12.878</v>
      </c>
      <c r="G219" s="39"/>
      <c r="H219" s="45"/>
    </row>
    <row r="220" spans="1:8" s="2" customFormat="1" ht="16.8" customHeight="1">
      <c r="A220" s="39"/>
      <c r="B220" s="45"/>
      <c r="C220" s="322" t="s">
        <v>248</v>
      </c>
      <c r="D220" s="323" t="s">
        <v>1</v>
      </c>
      <c r="E220" s="324" t="s">
        <v>203</v>
      </c>
      <c r="F220" s="325">
        <v>15.4</v>
      </c>
      <c r="G220" s="39"/>
      <c r="H220" s="45"/>
    </row>
    <row r="221" spans="1:8" s="2" customFormat="1" ht="16.8" customHeight="1">
      <c r="A221" s="39"/>
      <c r="B221" s="45"/>
      <c r="C221" s="326" t="s">
        <v>1</v>
      </c>
      <c r="D221" s="326" t="s">
        <v>342</v>
      </c>
      <c r="E221" s="18" t="s">
        <v>1</v>
      </c>
      <c r="F221" s="327">
        <v>0</v>
      </c>
      <c r="G221" s="39"/>
      <c r="H221" s="45"/>
    </row>
    <row r="222" spans="1:8" s="2" customFormat="1" ht="16.8" customHeight="1">
      <c r="A222" s="39"/>
      <c r="B222" s="45"/>
      <c r="C222" s="326" t="s">
        <v>1</v>
      </c>
      <c r="D222" s="326" t="s">
        <v>6553</v>
      </c>
      <c r="E222" s="18" t="s">
        <v>1</v>
      </c>
      <c r="F222" s="327">
        <v>15.4</v>
      </c>
      <c r="G222" s="39"/>
      <c r="H222" s="45"/>
    </row>
    <row r="223" spans="1:8" s="2" customFormat="1" ht="16.8" customHeight="1">
      <c r="A223" s="39"/>
      <c r="B223" s="45"/>
      <c r="C223" s="328" t="s">
        <v>6519</v>
      </c>
      <c r="D223" s="39"/>
      <c r="E223" s="39"/>
      <c r="F223" s="39"/>
      <c r="G223" s="39"/>
      <c r="H223" s="45"/>
    </row>
    <row r="224" spans="1:8" s="2" customFormat="1" ht="16.8" customHeight="1">
      <c r="A224" s="39"/>
      <c r="B224" s="45"/>
      <c r="C224" s="326" t="s">
        <v>676</v>
      </c>
      <c r="D224" s="326" t="s">
        <v>677</v>
      </c>
      <c r="E224" s="18" t="s">
        <v>203</v>
      </c>
      <c r="F224" s="327">
        <v>214.01</v>
      </c>
      <c r="G224" s="39"/>
      <c r="H224" s="45"/>
    </row>
    <row r="225" spans="1:8" s="2" customFormat="1" ht="16.8" customHeight="1">
      <c r="A225" s="39"/>
      <c r="B225" s="45"/>
      <c r="C225" s="326" t="s">
        <v>479</v>
      </c>
      <c r="D225" s="326" t="s">
        <v>480</v>
      </c>
      <c r="E225" s="18" t="s">
        <v>203</v>
      </c>
      <c r="F225" s="327">
        <v>258.13</v>
      </c>
      <c r="G225" s="39"/>
      <c r="H225" s="45"/>
    </row>
    <row r="226" spans="1:8" s="2" customFormat="1" ht="12">
      <c r="A226" s="39"/>
      <c r="B226" s="45"/>
      <c r="C226" s="326" t="s">
        <v>419</v>
      </c>
      <c r="D226" s="326" t="s">
        <v>420</v>
      </c>
      <c r="E226" s="18" t="s">
        <v>289</v>
      </c>
      <c r="F226" s="327">
        <v>41.54</v>
      </c>
      <c r="G226" s="39"/>
      <c r="H226" s="45"/>
    </row>
    <row r="227" spans="1:8" s="2" customFormat="1" ht="16.8" customHeight="1">
      <c r="A227" s="39"/>
      <c r="B227" s="45"/>
      <c r="C227" s="326" t="s">
        <v>454</v>
      </c>
      <c r="D227" s="326" t="s">
        <v>455</v>
      </c>
      <c r="E227" s="18" t="s">
        <v>203</v>
      </c>
      <c r="F227" s="327">
        <v>346.391</v>
      </c>
      <c r="G227" s="39"/>
      <c r="H227" s="45"/>
    </row>
    <row r="228" spans="1:8" s="2" customFormat="1" ht="16.8" customHeight="1">
      <c r="A228" s="39"/>
      <c r="B228" s="45"/>
      <c r="C228" s="322" t="s">
        <v>249</v>
      </c>
      <c r="D228" s="323" t="s">
        <v>1</v>
      </c>
      <c r="E228" s="324" t="s">
        <v>203</v>
      </c>
      <c r="F228" s="325">
        <v>11.37</v>
      </c>
      <c r="G228" s="39"/>
      <c r="H228" s="45"/>
    </row>
    <row r="229" spans="1:8" s="2" customFormat="1" ht="16.8" customHeight="1">
      <c r="A229" s="39"/>
      <c r="B229" s="45"/>
      <c r="C229" s="326" t="s">
        <v>1</v>
      </c>
      <c r="D229" s="326" t="s">
        <v>342</v>
      </c>
      <c r="E229" s="18" t="s">
        <v>1</v>
      </c>
      <c r="F229" s="327">
        <v>0</v>
      </c>
      <c r="G229" s="39"/>
      <c r="H229" s="45"/>
    </row>
    <row r="230" spans="1:8" s="2" customFormat="1" ht="16.8" customHeight="1">
      <c r="A230" s="39"/>
      <c r="B230" s="45"/>
      <c r="C230" s="326" t="s">
        <v>1</v>
      </c>
      <c r="D230" s="326" t="s">
        <v>6561</v>
      </c>
      <c r="E230" s="18" t="s">
        <v>1</v>
      </c>
      <c r="F230" s="327">
        <v>11.37</v>
      </c>
      <c r="G230" s="39"/>
      <c r="H230" s="45"/>
    </row>
    <row r="231" spans="1:8" s="2" customFormat="1" ht="16.8" customHeight="1">
      <c r="A231" s="39"/>
      <c r="B231" s="45"/>
      <c r="C231" s="328" t="s">
        <v>6519</v>
      </c>
      <c r="D231" s="39"/>
      <c r="E231" s="39"/>
      <c r="F231" s="39"/>
      <c r="G231" s="39"/>
      <c r="H231" s="45"/>
    </row>
    <row r="232" spans="1:8" s="2" customFormat="1" ht="16.8" customHeight="1">
      <c r="A232" s="39"/>
      <c r="B232" s="45"/>
      <c r="C232" s="326" t="s">
        <v>454</v>
      </c>
      <c r="D232" s="326" t="s">
        <v>455</v>
      </c>
      <c r="E232" s="18" t="s">
        <v>203</v>
      </c>
      <c r="F232" s="327">
        <v>346.391</v>
      </c>
      <c r="G232" s="39"/>
      <c r="H232" s="45"/>
    </row>
    <row r="233" spans="1:8" s="2" customFormat="1" ht="16.8" customHeight="1">
      <c r="A233" s="39"/>
      <c r="B233" s="45"/>
      <c r="C233" s="322" t="s">
        <v>251</v>
      </c>
      <c r="D233" s="323" t="s">
        <v>1</v>
      </c>
      <c r="E233" s="324" t="s">
        <v>203</v>
      </c>
      <c r="F233" s="325">
        <v>56.11</v>
      </c>
      <c r="G233" s="39"/>
      <c r="H233" s="45"/>
    </row>
    <row r="234" spans="1:8" s="2" customFormat="1" ht="16.8" customHeight="1">
      <c r="A234" s="39"/>
      <c r="B234" s="45"/>
      <c r="C234" s="326" t="s">
        <v>1</v>
      </c>
      <c r="D234" s="326" t="s">
        <v>6562</v>
      </c>
      <c r="E234" s="18" t="s">
        <v>1</v>
      </c>
      <c r="F234" s="327">
        <v>0</v>
      </c>
      <c r="G234" s="39"/>
      <c r="H234" s="45"/>
    </row>
    <row r="235" spans="1:8" s="2" customFormat="1" ht="16.8" customHeight="1">
      <c r="A235" s="39"/>
      <c r="B235" s="45"/>
      <c r="C235" s="326" t="s">
        <v>1</v>
      </c>
      <c r="D235" s="326" t="s">
        <v>6563</v>
      </c>
      <c r="E235" s="18" t="s">
        <v>1</v>
      </c>
      <c r="F235" s="327">
        <v>46.15</v>
      </c>
      <c r="G235" s="39"/>
      <c r="H235" s="45"/>
    </row>
    <row r="236" spans="1:8" s="2" customFormat="1" ht="16.8" customHeight="1">
      <c r="A236" s="39"/>
      <c r="B236" s="45"/>
      <c r="C236" s="326" t="s">
        <v>1</v>
      </c>
      <c r="D236" s="326" t="s">
        <v>6564</v>
      </c>
      <c r="E236" s="18" t="s">
        <v>1</v>
      </c>
      <c r="F236" s="327">
        <v>9.96</v>
      </c>
      <c r="G236" s="39"/>
      <c r="H236" s="45"/>
    </row>
    <row r="237" spans="1:8" s="2" customFormat="1" ht="16.8" customHeight="1">
      <c r="A237" s="39"/>
      <c r="B237" s="45"/>
      <c r="C237" s="326" t="s">
        <v>1</v>
      </c>
      <c r="D237" s="326" t="s">
        <v>295</v>
      </c>
      <c r="E237" s="18" t="s">
        <v>1</v>
      </c>
      <c r="F237" s="327">
        <v>56.11</v>
      </c>
      <c r="G237" s="39"/>
      <c r="H237" s="45"/>
    </row>
    <row r="238" spans="1:8" s="2" customFormat="1" ht="16.8" customHeight="1">
      <c r="A238" s="39"/>
      <c r="B238" s="45"/>
      <c r="C238" s="328" t="s">
        <v>6519</v>
      </c>
      <c r="D238" s="39"/>
      <c r="E238" s="39"/>
      <c r="F238" s="39"/>
      <c r="G238" s="39"/>
      <c r="H238" s="45"/>
    </row>
    <row r="239" spans="1:8" s="2" customFormat="1" ht="16.8" customHeight="1">
      <c r="A239" s="39"/>
      <c r="B239" s="45"/>
      <c r="C239" s="326" t="s">
        <v>696</v>
      </c>
      <c r="D239" s="326" t="s">
        <v>697</v>
      </c>
      <c r="E239" s="18" t="s">
        <v>203</v>
      </c>
      <c r="F239" s="327">
        <v>56.11</v>
      </c>
      <c r="G239" s="39"/>
      <c r="H239" s="45"/>
    </row>
    <row r="240" spans="1:8" s="2" customFormat="1" ht="16.8" customHeight="1">
      <c r="A240" s="39"/>
      <c r="B240" s="45"/>
      <c r="C240" s="326" t="s">
        <v>723</v>
      </c>
      <c r="D240" s="326" t="s">
        <v>724</v>
      </c>
      <c r="E240" s="18" t="s">
        <v>203</v>
      </c>
      <c r="F240" s="327">
        <v>602.03</v>
      </c>
      <c r="G240" s="39"/>
      <c r="H240" s="45"/>
    </row>
    <row r="241" spans="1:8" s="2" customFormat="1" ht="16.8" customHeight="1">
      <c r="A241" s="39"/>
      <c r="B241" s="45"/>
      <c r="C241" s="326" t="s">
        <v>821</v>
      </c>
      <c r="D241" s="326" t="s">
        <v>822</v>
      </c>
      <c r="E241" s="18" t="s">
        <v>203</v>
      </c>
      <c r="F241" s="327">
        <v>1073.576</v>
      </c>
      <c r="G241" s="39"/>
      <c r="H241" s="45"/>
    </row>
    <row r="242" spans="1:8" s="2" customFormat="1" ht="16.8" customHeight="1">
      <c r="A242" s="39"/>
      <c r="B242" s="45"/>
      <c r="C242" s="326" t="s">
        <v>463</v>
      </c>
      <c r="D242" s="326" t="s">
        <v>464</v>
      </c>
      <c r="E242" s="18" t="s">
        <v>203</v>
      </c>
      <c r="F242" s="327">
        <v>294.35</v>
      </c>
      <c r="G242" s="39"/>
      <c r="H242" s="45"/>
    </row>
    <row r="243" spans="1:8" s="2" customFormat="1" ht="16.8" customHeight="1">
      <c r="A243" s="39"/>
      <c r="B243" s="45"/>
      <c r="C243" s="322" t="s">
        <v>253</v>
      </c>
      <c r="D243" s="323" t="s">
        <v>1</v>
      </c>
      <c r="E243" s="324" t="s">
        <v>203</v>
      </c>
      <c r="F243" s="325">
        <v>63.7</v>
      </c>
      <c r="G243" s="39"/>
      <c r="H243" s="45"/>
    </row>
    <row r="244" spans="1:8" s="2" customFormat="1" ht="16.8" customHeight="1">
      <c r="A244" s="39"/>
      <c r="B244" s="45"/>
      <c r="C244" s="326" t="s">
        <v>1</v>
      </c>
      <c r="D244" s="326" t="s">
        <v>342</v>
      </c>
      <c r="E244" s="18" t="s">
        <v>1</v>
      </c>
      <c r="F244" s="327">
        <v>0</v>
      </c>
      <c r="G244" s="39"/>
      <c r="H244" s="45"/>
    </row>
    <row r="245" spans="1:8" s="2" customFormat="1" ht="16.8" customHeight="1">
      <c r="A245" s="39"/>
      <c r="B245" s="45"/>
      <c r="C245" s="326" t="s">
        <v>1</v>
      </c>
      <c r="D245" s="326" t="s">
        <v>6565</v>
      </c>
      <c r="E245" s="18" t="s">
        <v>1</v>
      </c>
      <c r="F245" s="327">
        <v>63.7</v>
      </c>
      <c r="G245" s="39"/>
      <c r="H245" s="45"/>
    </row>
    <row r="246" spans="1:8" s="2" customFormat="1" ht="16.8" customHeight="1">
      <c r="A246" s="39"/>
      <c r="B246" s="45"/>
      <c r="C246" s="328" t="s">
        <v>6519</v>
      </c>
      <c r="D246" s="39"/>
      <c r="E246" s="39"/>
      <c r="F246" s="39"/>
      <c r="G246" s="39"/>
      <c r="H246" s="45"/>
    </row>
    <row r="247" spans="1:8" s="2" customFormat="1" ht="16.8" customHeight="1">
      <c r="A247" s="39"/>
      <c r="B247" s="45"/>
      <c r="C247" s="326" t="s">
        <v>479</v>
      </c>
      <c r="D247" s="326" t="s">
        <v>480</v>
      </c>
      <c r="E247" s="18" t="s">
        <v>203</v>
      </c>
      <c r="F247" s="327">
        <v>258.13</v>
      </c>
      <c r="G247" s="39"/>
      <c r="H247" s="45"/>
    </row>
    <row r="248" spans="1:8" s="2" customFormat="1" ht="16.8" customHeight="1">
      <c r="A248" s="39"/>
      <c r="B248" s="45"/>
      <c r="C248" s="326" t="s">
        <v>723</v>
      </c>
      <c r="D248" s="326" t="s">
        <v>724</v>
      </c>
      <c r="E248" s="18" t="s">
        <v>203</v>
      </c>
      <c r="F248" s="327">
        <v>602.03</v>
      </c>
      <c r="G248" s="39"/>
      <c r="H248" s="45"/>
    </row>
    <row r="249" spans="1:8" s="2" customFormat="1" ht="16.8" customHeight="1">
      <c r="A249" s="39"/>
      <c r="B249" s="45"/>
      <c r="C249" s="326" t="s">
        <v>821</v>
      </c>
      <c r="D249" s="326" t="s">
        <v>822</v>
      </c>
      <c r="E249" s="18" t="s">
        <v>203</v>
      </c>
      <c r="F249" s="327">
        <v>1073.576</v>
      </c>
      <c r="G249" s="39"/>
      <c r="H249" s="45"/>
    </row>
    <row r="250" spans="1:8" s="2" customFormat="1" ht="16.8" customHeight="1">
      <c r="A250" s="39"/>
      <c r="B250" s="45"/>
      <c r="C250" s="326" t="s">
        <v>463</v>
      </c>
      <c r="D250" s="326" t="s">
        <v>464</v>
      </c>
      <c r="E250" s="18" t="s">
        <v>203</v>
      </c>
      <c r="F250" s="327">
        <v>294.35</v>
      </c>
      <c r="G250" s="39"/>
      <c r="H250" s="45"/>
    </row>
    <row r="251" spans="1:8" s="2" customFormat="1" ht="16.8" customHeight="1">
      <c r="A251" s="39"/>
      <c r="B251" s="45"/>
      <c r="C251" s="322" t="s">
        <v>255</v>
      </c>
      <c r="D251" s="323" t="s">
        <v>1</v>
      </c>
      <c r="E251" s="324" t="s">
        <v>203</v>
      </c>
      <c r="F251" s="325">
        <v>29.9</v>
      </c>
      <c r="G251" s="39"/>
      <c r="H251" s="45"/>
    </row>
    <row r="252" spans="1:8" s="2" customFormat="1" ht="16.8" customHeight="1">
      <c r="A252" s="39"/>
      <c r="B252" s="45"/>
      <c r="C252" s="326" t="s">
        <v>1</v>
      </c>
      <c r="D252" s="326" t="s">
        <v>342</v>
      </c>
      <c r="E252" s="18" t="s">
        <v>1</v>
      </c>
      <c r="F252" s="327">
        <v>0</v>
      </c>
      <c r="G252" s="39"/>
      <c r="H252" s="45"/>
    </row>
    <row r="253" spans="1:8" s="2" customFormat="1" ht="16.8" customHeight="1">
      <c r="A253" s="39"/>
      <c r="B253" s="45"/>
      <c r="C253" s="326" t="s">
        <v>1</v>
      </c>
      <c r="D253" s="326" t="s">
        <v>756</v>
      </c>
      <c r="E253" s="18" t="s">
        <v>1</v>
      </c>
      <c r="F253" s="327">
        <v>29.9</v>
      </c>
      <c r="G253" s="39"/>
      <c r="H253" s="45"/>
    </row>
    <row r="254" spans="1:8" s="2" customFormat="1" ht="16.8" customHeight="1">
      <c r="A254" s="39"/>
      <c r="B254" s="45"/>
      <c r="C254" s="328" t="s">
        <v>6519</v>
      </c>
      <c r="D254" s="39"/>
      <c r="E254" s="39"/>
      <c r="F254" s="39"/>
      <c r="G254" s="39"/>
      <c r="H254" s="45"/>
    </row>
    <row r="255" spans="1:8" s="2" customFormat="1" ht="16.8" customHeight="1">
      <c r="A255" s="39"/>
      <c r="B255" s="45"/>
      <c r="C255" s="326" t="s">
        <v>479</v>
      </c>
      <c r="D255" s="326" t="s">
        <v>480</v>
      </c>
      <c r="E255" s="18" t="s">
        <v>203</v>
      </c>
      <c r="F255" s="327">
        <v>258.13</v>
      </c>
      <c r="G255" s="39"/>
      <c r="H255" s="45"/>
    </row>
    <row r="256" spans="1:8" s="2" customFormat="1" ht="16.8" customHeight="1">
      <c r="A256" s="39"/>
      <c r="B256" s="45"/>
      <c r="C256" s="326" t="s">
        <v>723</v>
      </c>
      <c r="D256" s="326" t="s">
        <v>724</v>
      </c>
      <c r="E256" s="18" t="s">
        <v>203</v>
      </c>
      <c r="F256" s="327">
        <v>602.03</v>
      </c>
      <c r="G256" s="39"/>
      <c r="H256" s="45"/>
    </row>
    <row r="257" spans="1:8" s="2" customFormat="1" ht="16.8" customHeight="1">
      <c r="A257" s="39"/>
      <c r="B257" s="45"/>
      <c r="C257" s="326" t="s">
        <v>821</v>
      </c>
      <c r="D257" s="326" t="s">
        <v>822</v>
      </c>
      <c r="E257" s="18" t="s">
        <v>203</v>
      </c>
      <c r="F257" s="327">
        <v>1073.576</v>
      </c>
      <c r="G257" s="39"/>
      <c r="H257" s="45"/>
    </row>
    <row r="258" spans="1:8" s="2" customFormat="1" ht="16.8" customHeight="1">
      <c r="A258" s="39"/>
      <c r="B258" s="45"/>
      <c r="C258" s="326" t="s">
        <v>463</v>
      </c>
      <c r="D258" s="326" t="s">
        <v>464</v>
      </c>
      <c r="E258" s="18" t="s">
        <v>203</v>
      </c>
      <c r="F258" s="327">
        <v>294.35</v>
      </c>
      <c r="G258" s="39"/>
      <c r="H258" s="45"/>
    </row>
    <row r="259" spans="1:8" s="2" customFormat="1" ht="16.8" customHeight="1">
      <c r="A259" s="39"/>
      <c r="B259" s="45"/>
      <c r="C259" s="322" t="s">
        <v>257</v>
      </c>
      <c r="D259" s="323" t="s">
        <v>1</v>
      </c>
      <c r="E259" s="324" t="s">
        <v>203</v>
      </c>
      <c r="F259" s="325">
        <v>53.68</v>
      </c>
      <c r="G259" s="39"/>
      <c r="H259" s="45"/>
    </row>
    <row r="260" spans="1:8" s="2" customFormat="1" ht="16.8" customHeight="1">
      <c r="A260" s="39"/>
      <c r="B260" s="45"/>
      <c r="C260" s="326" t="s">
        <v>1</v>
      </c>
      <c r="D260" s="326" t="s">
        <v>346</v>
      </c>
      <c r="E260" s="18" t="s">
        <v>1</v>
      </c>
      <c r="F260" s="327">
        <v>0</v>
      </c>
      <c r="G260" s="39"/>
      <c r="H260" s="45"/>
    </row>
    <row r="261" spans="1:8" s="2" customFormat="1" ht="16.8" customHeight="1">
      <c r="A261" s="39"/>
      <c r="B261" s="45"/>
      <c r="C261" s="326" t="s">
        <v>1</v>
      </c>
      <c r="D261" s="326" t="s">
        <v>6566</v>
      </c>
      <c r="E261" s="18" t="s">
        <v>1</v>
      </c>
      <c r="F261" s="327">
        <v>45.76</v>
      </c>
      <c r="G261" s="39"/>
      <c r="H261" s="45"/>
    </row>
    <row r="262" spans="1:8" s="2" customFormat="1" ht="16.8" customHeight="1">
      <c r="A262" s="39"/>
      <c r="B262" s="45"/>
      <c r="C262" s="326" t="s">
        <v>1</v>
      </c>
      <c r="D262" s="326" t="s">
        <v>6547</v>
      </c>
      <c r="E262" s="18" t="s">
        <v>1</v>
      </c>
      <c r="F262" s="327">
        <v>7.92</v>
      </c>
      <c r="G262" s="39"/>
      <c r="H262" s="45"/>
    </row>
    <row r="263" spans="1:8" s="2" customFormat="1" ht="16.8" customHeight="1">
      <c r="A263" s="39"/>
      <c r="B263" s="45"/>
      <c r="C263" s="326" t="s">
        <v>1</v>
      </c>
      <c r="D263" s="326" t="s">
        <v>295</v>
      </c>
      <c r="E263" s="18" t="s">
        <v>1</v>
      </c>
      <c r="F263" s="327">
        <v>53.68</v>
      </c>
      <c r="G263" s="39"/>
      <c r="H263" s="45"/>
    </row>
    <row r="264" spans="1:8" s="2" customFormat="1" ht="16.8" customHeight="1">
      <c r="A264" s="39"/>
      <c r="B264" s="45"/>
      <c r="C264" s="328" t="s">
        <v>6519</v>
      </c>
      <c r="D264" s="39"/>
      <c r="E264" s="39"/>
      <c r="F264" s="39"/>
      <c r="G264" s="39"/>
      <c r="H264" s="45"/>
    </row>
    <row r="265" spans="1:8" s="2" customFormat="1" ht="16.8" customHeight="1">
      <c r="A265" s="39"/>
      <c r="B265" s="45"/>
      <c r="C265" s="326" t="s">
        <v>479</v>
      </c>
      <c r="D265" s="326" t="s">
        <v>480</v>
      </c>
      <c r="E265" s="18" t="s">
        <v>203</v>
      </c>
      <c r="F265" s="327">
        <v>258.13</v>
      </c>
      <c r="G265" s="39"/>
      <c r="H265" s="45"/>
    </row>
    <row r="266" spans="1:8" s="2" customFormat="1" ht="16.8" customHeight="1">
      <c r="A266" s="39"/>
      <c r="B266" s="45"/>
      <c r="C266" s="326" t="s">
        <v>728</v>
      </c>
      <c r="D266" s="326" t="s">
        <v>729</v>
      </c>
      <c r="E266" s="18" t="s">
        <v>203</v>
      </c>
      <c r="F266" s="327">
        <v>830.265</v>
      </c>
      <c r="G266" s="39"/>
      <c r="H266" s="45"/>
    </row>
    <row r="267" spans="1:8" s="2" customFormat="1" ht="16.8" customHeight="1">
      <c r="A267" s="39"/>
      <c r="B267" s="45"/>
      <c r="C267" s="326" t="s">
        <v>734</v>
      </c>
      <c r="D267" s="326" t="s">
        <v>735</v>
      </c>
      <c r="E267" s="18" t="s">
        <v>416</v>
      </c>
      <c r="F267" s="327">
        <v>1237.813</v>
      </c>
      <c r="G267" s="39"/>
      <c r="H267" s="45"/>
    </row>
    <row r="268" spans="1:8" s="2" customFormat="1" ht="16.8" customHeight="1">
      <c r="A268" s="39"/>
      <c r="B268" s="45"/>
      <c r="C268" s="326" t="s">
        <v>741</v>
      </c>
      <c r="D268" s="326" t="s">
        <v>742</v>
      </c>
      <c r="E268" s="18" t="s">
        <v>203</v>
      </c>
      <c r="F268" s="327">
        <v>495.125</v>
      </c>
      <c r="G268" s="39"/>
      <c r="H268" s="45"/>
    </row>
    <row r="269" spans="1:8" s="2" customFormat="1" ht="16.8" customHeight="1">
      <c r="A269" s="39"/>
      <c r="B269" s="45"/>
      <c r="C269" s="326" t="s">
        <v>821</v>
      </c>
      <c r="D269" s="326" t="s">
        <v>822</v>
      </c>
      <c r="E269" s="18" t="s">
        <v>203</v>
      </c>
      <c r="F269" s="327">
        <v>1073.576</v>
      </c>
      <c r="G269" s="39"/>
      <c r="H269" s="45"/>
    </row>
    <row r="270" spans="1:8" s="2" customFormat="1" ht="16.8" customHeight="1">
      <c r="A270" s="39"/>
      <c r="B270" s="45"/>
      <c r="C270" s="326" t="s">
        <v>449</v>
      </c>
      <c r="D270" s="326" t="s">
        <v>450</v>
      </c>
      <c r="E270" s="18" t="s">
        <v>203</v>
      </c>
      <c r="F270" s="327">
        <v>109.24</v>
      </c>
      <c r="G270" s="39"/>
      <c r="H270" s="45"/>
    </row>
    <row r="271" spans="1:8" s="2" customFormat="1" ht="16.8" customHeight="1">
      <c r="A271" s="39"/>
      <c r="B271" s="45"/>
      <c r="C271" s="322" t="s">
        <v>259</v>
      </c>
      <c r="D271" s="323" t="s">
        <v>1</v>
      </c>
      <c r="E271" s="324" t="s">
        <v>203</v>
      </c>
      <c r="F271" s="325">
        <v>15.12</v>
      </c>
      <c r="G271" s="39"/>
      <c r="H271" s="45"/>
    </row>
    <row r="272" spans="1:8" s="2" customFormat="1" ht="16.8" customHeight="1">
      <c r="A272" s="39"/>
      <c r="B272" s="45"/>
      <c r="C272" s="326" t="s">
        <v>1</v>
      </c>
      <c r="D272" s="326" t="s">
        <v>346</v>
      </c>
      <c r="E272" s="18" t="s">
        <v>1</v>
      </c>
      <c r="F272" s="327">
        <v>0</v>
      </c>
      <c r="G272" s="39"/>
      <c r="H272" s="45"/>
    </row>
    <row r="273" spans="1:8" s="2" customFormat="1" ht="16.8" customHeight="1">
      <c r="A273" s="39"/>
      <c r="B273" s="45"/>
      <c r="C273" s="326" t="s">
        <v>1</v>
      </c>
      <c r="D273" s="326" t="s">
        <v>6567</v>
      </c>
      <c r="E273" s="18" t="s">
        <v>1</v>
      </c>
      <c r="F273" s="327">
        <v>15.12</v>
      </c>
      <c r="G273" s="39"/>
      <c r="H273" s="45"/>
    </row>
    <row r="274" spans="1:8" s="2" customFormat="1" ht="16.8" customHeight="1">
      <c r="A274" s="39"/>
      <c r="B274" s="45"/>
      <c r="C274" s="328" t="s">
        <v>6519</v>
      </c>
      <c r="D274" s="39"/>
      <c r="E274" s="39"/>
      <c r="F274" s="39"/>
      <c r="G274" s="39"/>
      <c r="H274" s="45"/>
    </row>
    <row r="275" spans="1:8" s="2" customFormat="1" ht="16.8" customHeight="1">
      <c r="A275" s="39"/>
      <c r="B275" s="45"/>
      <c r="C275" s="326" t="s">
        <v>676</v>
      </c>
      <c r="D275" s="326" t="s">
        <v>677</v>
      </c>
      <c r="E275" s="18" t="s">
        <v>203</v>
      </c>
      <c r="F275" s="327">
        <v>214.01</v>
      </c>
      <c r="G275" s="39"/>
      <c r="H275" s="45"/>
    </row>
    <row r="276" spans="1:8" s="2" customFormat="1" ht="16.8" customHeight="1">
      <c r="A276" s="39"/>
      <c r="B276" s="45"/>
      <c r="C276" s="326" t="s">
        <v>479</v>
      </c>
      <c r="D276" s="326" t="s">
        <v>480</v>
      </c>
      <c r="E276" s="18" t="s">
        <v>203</v>
      </c>
      <c r="F276" s="327">
        <v>258.13</v>
      </c>
      <c r="G276" s="39"/>
      <c r="H276" s="45"/>
    </row>
    <row r="277" spans="1:8" s="2" customFormat="1" ht="12">
      <c r="A277" s="39"/>
      <c r="B277" s="45"/>
      <c r="C277" s="326" t="s">
        <v>419</v>
      </c>
      <c r="D277" s="326" t="s">
        <v>420</v>
      </c>
      <c r="E277" s="18" t="s">
        <v>289</v>
      </c>
      <c r="F277" s="327">
        <v>41.54</v>
      </c>
      <c r="G277" s="39"/>
      <c r="H277" s="45"/>
    </row>
    <row r="278" spans="1:8" s="2" customFormat="1" ht="16.8" customHeight="1">
      <c r="A278" s="39"/>
      <c r="B278" s="45"/>
      <c r="C278" s="326" t="s">
        <v>454</v>
      </c>
      <c r="D278" s="326" t="s">
        <v>455</v>
      </c>
      <c r="E278" s="18" t="s">
        <v>203</v>
      </c>
      <c r="F278" s="327">
        <v>346.391</v>
      </c>
      <c r="G278" s="39"/>
      <c r="H278" s="45"/>
    </row>
    <row r="279" spans="1:8" s="2" customFormat="1" ht="16.8" customHeight="1">
      <c r="A279" s="39"/>
      <c r="B279" s="45"/>
      <c r="C279" s="322" t="s">
        <v>261</v>
      </c>
      <c r="D279" s="323" t="s">
        <v>1</v>
      </c>
      <c r="E279" s="324" t="s">
        <v>203</v>
      </c>
      <c r="F279" s="325">
        <v>49.81</v>
      </c>
      <c r="G279" s="39"/>
      <c r="H279" s="45"/>
    </row>
    <row r="280" spans="1:8" s="2" customFormat="1" ht="16.8" customHeight="1">
      <c r="A280" s="39"/>
      <c r="B280" s="45"/>
      <c r="C280" s="326" t="s">
        <v>1</v>
      </c>
      <c r="D280" s="326" t="s">
        <v>346</v>
      </c>
      <c r="E280" s="18" t="s">
        <v>1</v>
      </c>
      <c r="F280" s="327">
        <v>0</v>
      </c>
      <c r="G280" s="39"/>
      <c r="H280" s="45"/>
    </row>
    <row r="281" spans="1:8" s="2" customFormat="1" ht="16.8" customHeight="1">
      <c r="A281" s="39"/>
      <c r="B281" s="45"/>
      <c r="C281" s="326" t="s">
        <v>1</v>
      </c>
      <c r="D281" s="326" t="s">
        <v>6568</v>
      </c>
      <c r="E281" s="18" t="s">
        <v>1</v>
      </c>
      <c r="F281" s="327">
        <v>11.74</v>
      </c>
      <c r="G281" s="39"/>
      <c r="H281" s="45"/>
    </row>
    <row r="282" spans="1:8" s="2" customFormat="1" ht="16.8" customHeight="1">
      <c r="A282" s="39"/>
      <c r="B282" s="45"/>
      <c r="C282" s="326" t="s">
        <v>1</v>
      </c>
      <c r="D282" s="326" t="s">
        <v>6560</v>
      </c>
      <c r="E282" s="18" t="s">
        <v>1</v>
      </c>
      <c r="F282" s="327">
        <v>15.81</v>
      </c>
      <c r="G282" s="39"/>
      <c r="H282" s="45"/>
    </row>
    <row r="283" spans="1:8" s="2" customFormat="1" ht="16.8" customHeight="1">
      <c r="A283" s="39"/>
      <c r="B283" s="45"/>
      <c r="C283" s="326" t="s">
        <v>1</v>
      </c>
      <c r="D283" s="326" t="s">
        <v>6569</v>
      </c>
      <c r="E283" s="18" t="s">
        <v>1</v>
      </c>
      <c r="F283" s="327">
        <v>22.26</v>
      </c>
      <c r="G283" s="39"/>
      <c r="H283" s="45"/>
    </row>
    <row r="284" spans="1:8" s="2" customFormat="1" ht="16.8" customHeight="1">
      <c r="A284" s="39"/>
      <c r="B284" s="45"/>
      <c r="C284" s="326" t="s">
        <v>1</v>
      </c>
      <c r="D284" s="326" t="s">
        <v>295</v>
      </c>
      <c r="E284" s="18" t="s">
        <v>1</v>
      </c>
      <c r="F284" s="327">
        <v>49.81</v>
      </c>
      <c r="G284" s="39"/>
      <c r="H284" s="45"/>
    </row>
    <row r="285" spans="1:8" s="2" customFormat="1" ht="16.8" customHeight="1">
      <c r="A285" s="39"/>
      <c r="B285" s="45"/>
      <c r="C285" s="328" t="s">
        <v>6519</v>
      </c>
      <c r="D285" s="39"/>
      <c r="E285" s="39"/>
      <c r="F285" s="39"/>
      <c r="G285" s="39"/>
      <c r="H285" s="45"/>
    </row>
    <row r="286" spans="1:8" s="2" customFormat="1" ht="16.8" customHeight="1">
      <c r="A286" s="39"/>
      <c r="B286" s="45"/>
      <c r="C286" s="326" t="s">
        <v>479</v>
      </c>
      <c r="D286" s="326" t="s">
        <v>480</v>
      </c>
      <c r="E286" s="18" t="s">
        <v>203</v>
      </c>
      <c r="F286" s="327">
        <v>258.13</v>
      </c>
      <c r="G286" s="39"/>
      <c r="H286" s="45"/>
    </row>
    <row r="287" spans="1:8" s="2" customFormat="1" ht="16.8" customHeight="1">
      <c r="A287" s="39"/>
      <c r="B287" s="45"/>
      <c r="C287" s="326" t="s">
        <v>728</v>
      </c>
      <c r="D287" s="326" t="s">
        <v>729</v>
      </c>
      <c r="E287" s="18" t="s">
        <v>203</v>
      </c>
      <c r="F287" s="327">
        <v>830.265</v>
      </c>
      <c r="G287" s="39"/>
      <c r="H287" s="45"/>
    </row>
    <row r="288" spans="1:8" s="2" customFormat="1" ht="16.8" customHeight="1">
      <c r="A288" s="39"/>
      <c r="B288" s="45"/>
      <c r="C288" s="326" t="s">
        <v>734</v>
      </c>
      <c r="D288" s="326" t="s">
        <v>735</v>
      </c>
      <c r="E288" s="18" t="s">
        <v>416</v>
      </c>
      <c r="F288" s="327">
        <v>1237.813</v>
      </c>
      <c r="G288" s="39"/>
      <c r="H288" s="45"/>
    </row>
    <row r="289" spans="1:8" s="2" customFormat="1" ht="16.8" customHeight="1">
      <c r="A289" s="39"/>
      <c r="B289" s="45"/>
      <c r="C289" s="326" t="s">
        <v>741</v>
      </c>
      <c r="D289" s="326" t="s">
        <v>742</v>
      </c>
      <c r="E289" s="18" t="s">
        <v>203</v>
      </c>
      <c r="F289" s="327">
        <v>495.125</v>
      </c>
      <c r="G289" s="39"/>
      <c r="H289" s="45"/>
    </row>
    <row r="290" spans="1:8" s="2" customFormat="1" ht="16.8" customHeight="1">
      <c r="A290" s="39"/>
      <c r="B290" s="45"/>
      <c r="C290" s="326" t="s">
        <v>821</v>
      </c>
      <c r="D290" s="326" t="s">
        <v>822</v>
      </c>
      <c r="E290" s="18" t="s">
        <v>203</v>
      </c>
      <c r="F290" s="327">
        <v>1073.576</v>
      </c>
      <c r="G290" s="39"/>
      <c r="H290" s="45"/>
    </row>
    <row r="291" spans="1:8" s="2" customFormat="1" ht="16.8" customHeight="1">
      <c r="A291" s="39"/>
      <c r="B291" s="45"/>
      <c r="C291" s="326" t="s">
        <v>449</v>
      </c>
      <c r="D291" s="326" t="s">
        <v>450</v>
      </c>
      <c r="E291" s="18" t="s">
        <v>203</v>
      </c>
      <c r="F291" s="327">
        <v>109.24</v>
      </c>
      <c r="G291" s="39"/>
      <c r="H291" s="45"/>
    </row>
    <row r="292" spans="1:8" s="2" customFormat="1" ht="16.8" customHeight="1">
      <c r="A292" s="39"/>
      <c r="B292" s="45"/>
      <c r="C292" s="322" t="s">
        <v>263</v>
      </c>
      <c r="D292" s="323" t="s">
        <v>1</v>
      </c>
      <c r="E292" s="324" t="s">
        <v>203</v>
      </c>
      <c r="F292" s="325">
        <v>64.93</v>
      </c>
      <c r="G292" s="39"/>
      <c r="H292" s="45"/>
    </row>
    <row r="293" spans="1:8" s="2" customFormat="1" ht="16.8" customHeight="1">
      <c r="A293" s="39"/>
      <c r="B293" s="45"/>
      <c r="C293" s="326" t="s">
        <v>1</v>
      </c>
      <c r="D293" s="326" t="s">
        <v>346</v>
      </c>
      <c r="E293" s="18" t="s">
        <v>1</v>
      </c>
      <c r="F293" s="327">
        <v>0</v>
      </c>
      <c r="G293" s="39"/>
      <c r="H293" s="45"/>
    </row>
    <row r="294" spans="1:8" s="2" customFormat="1" ht="16.8" customHeight="1">
      <c r="A294" s="39"/>
      <c r="B294" s="45"/>
      <c r="C294" s="326" t="s">
        <v>1</v>
      </c>
      <c r="D294" s="326" t="s">
        <v>6570</v>
      </c>
      <c r="E294" s="18" t="s">
        <v>1</v>
      </c>
      <c r="F294" s="327">
        <v>47.22</v>
      </c>
      <c r="G294" s="39"/>
      <c r="H294" s="45"/>
    </row>
    <row r="295" spans="1:8" s="2" customFormat="1" ht="16.8" customHeight="1">
      <c r="A295" s="39"/>
      <c r="B295" s="45"/>
      <c r="C295" s="326" t="s">
        <v>1</v>
      </c>
      <c r="D295" s="326" t="s">
        <v>6571</v>
      </c>
      <c r="E295" s="18" t="s">
        <v>1</v>
      </c>
      <c r="F295" s="327">
        <v>17.71</v>
      </c>
      <c r="G295" s="39"/>
      <c r="H295" s="45"/>
    </row>
    <row r="296" spans="1:8" s="2" customFormat="1" ht="16.8" customHeight="1">
      <c r="A296" s="39"/>
      <c r="B296" s="45"/>
      <c r="C296" s="326" t="s">
        <v>1</v>
      </c>
      <c r="D296" s="326" t="s">
        <v>295</v>
      </c>
      <c r="E296" s="18" t="s">
        <v>1</v>
      </c>
      <c r="F296" s="327">
        <v>64.93</v>
      </c>
      <c r="G296" s="39"/>
      <c r="H296" s="45"/>
    </row>
    <row r="297" spans="1:8" s="2" customFormat="1" ht="16.8" customHeight="1">
      <c r="A297" s="39"/>
      <c r="B297" s="45"/>
      <c r="C297" s="328" t="s">
        <v>6519</v>
      </c>
      <c r="D297" s="39"/>
      <c r="E297" s="39"/>
      <c r="F297" s="39"/>
      <c r="G297" s="39"/>
      <c r="H297" s="45"/>
    </row>
    <row r="298" spans="1:8" s="2" customFormat="1" ht="16.8" customHeight="1">
      <c r="A298" s="39"/>
      <c r="B298" s="45"/>
      <c r="C298" s="326" t="s">
        <v>719</v>
      </c>
      <c r="D298" s="326" t="s">
        <v>720</v>
      </c>
      <c r="E298" s="18" t="s">
        <v>203</v>
      </c>
      <c r="F298" s="327">
        <v>385.885</v>
      </c>
      <c r="G298" s="39"/>
      <c r="H298" s="45"/>
    </row>
    <row r="299" spans="1:8" s="2" customFormat="1" ht="16.8" customHeight="1">
      <c r="A299" s="39"/>
      <c r="B299" s="45"/>
      <c r="C299" s="326" t="s">
        <v>723</v>
      </c>
      <c r="D299" s="326" t="s">
        <v>724</v>
      </c>
      <c r="E299" s="18" t="s">
        <v>203</v>
      </c>
      <c r="F299" s="327">
        <v>602.03</v>
      </c>
      <c r="G299" s="39"/>
      <c r="H299" s="45"/>
    </row>
    <row r="300" spans="1:8" s="2" customFormat="1" ht="16.8" customHeight="1">
      <c r="A300" s="39"/>
      <c r="B300" s="45"/>
      <c r="C300" s="326" t="s">
        <v>728</v>
      </c>
      <c r="D300" s="326" t="s">
        <v>729</v>
      </c>
      <c r="E300" s="18" t="s">
        <v>203</v>
      </c>
      <c r="F300" s="327">
        <v>830.265</v>
      </c>
      <c r="G300" s="39"/>
      <c r="H300" s="45"/>
    </row>
    <row r="301" spans="1:8" s="2" customFormat="1" ht="16.8" customHeight="1">
      <c r="A301" s="39"/>
      <c r="B301" s="45"/>
      <c r="C301" s="326" t="s">
        <v>734</v>
      </c>
      <c r="D301" s="326" t="s">
        <v>735</v>
      </c>
      <c r="E301" s="18" t="s">
        <v>416</v>
      </c>
      <c r="F301" s="327">
        <v>1237.813</v>
      </c>
      <c r="G301" s="39"/>
      <c r="H301" s="45"/>
    </row>
    <row r="302" spans="1:8" s="2" customFormat="1" ht="16.8" customHeight="1">
      <c r="A302" s="39"/>
      <c r="B302" s="45"/>
      <c r="C302" s="326" t="s">
        <v>741</v>
      </c>
      <c r="D302" s="326" t="s">
        <v>742</v>
      </c>
      <c r="E302" s="18" t="s">
        <v>203</v>
      </c>
      <c r="F302" s="327">
        <v>495.125</v>
      </c>
      <c r="G302" s="39"/>
      <c r="H302" s="45"/>
    </row>
    <row r="303" spans="1:8" s="2" customFormat="1" ht="16.8" customHeight="1">
      <c r="A303" s="39"/>
      <c r="B303" s="45"/>
      <c r="C303" s="326" t="s">
        <v>821</v>
      </c>
      <c r="D303" s="326" t="s">
        <v>822</v>
      </c>
      <c r="E303" s="18" t="s">
        <v>203</v>
      </c>
      <c r="F303" s="327">
        <v>1073.576</v>
      </c>
      <c r="G303" s="39"/>
      <c r="H303" s="45"/>
    </row>
    <row r="304" spans="1:8" s="2" customFormat="1" ht="16.8" customHeight="1">
      <c r="A304" s="39"/>
      <c r="B304" s="45"/>
      <c r="C304" s="326" t="s">
        <v>490</v>
      </c>
      <c r="D304" s="326" t="s">
        <v>491</v>
      </c>
      <c r="E304" s="18" t="s">
        <v>289</v>
      </c>
      <c r="F304" s="327">
        <v>27.639</v>
      </c>
      <c r="G304" s="39"/>
      <c r="H304" s="45"/>
    </row>
    <row r="305" spans="1:8" s="2" customFormat="1" ht="16.8" customHeight="1">
      <c r="A305" s="39"/>
      <c r="B305" s="45"/>
      <c r="C305" s="322" t="s">
        <v>265</v>
      </c>
      <c r="D305" s="323" t="s">
        <v>1</v>
      </c>
      <c r="E305" s="324" t="s">
        <v>203</v>
      </c>
      <c r="F305" s="325">
        <v>5.75</v>
      </c>
      <c r="G305" s="39"/>
      <c r="H305" s="45"/>
    </row>
    <row r="306" spans="1:8" s="2" customFormat="1" ht="16.8" customHeight="1">
      <c r="A306" s="39"/>
      <c r="B306" s="45"/>
      <c r="C306" s="326" t="s">
        <v>1</v>
      </c>
      <c r="D306" s="326" t="s">
        <v>346</v>
      </c>
      <c r="E306" s="18" t="s">
        <v>1</v>
      </c>
      <c r="F306" s="327">
        <v>0</v>
      </c>
      <c r="G306" s="39"/>
      <c r="H306" s="45"/>
    </row>
    <row r="307" spans="1:8" s="2" customFormat="1" ht="16.8" customHeight="1">
      <c r="A307" s="39"/>
      <c r="B307" s="45"/>
      <c r="C307" s="326" t="s">
        <v>1</v>
      </c>
      <c r="D307" s="326" t="s">
        <v>6572</v>
      </c>
      <c r="E307" s="18" t="s">
        <v>1</v>
      </c>
      <c r="F307" s="327">
        <v>5.75</v>
      </c>
      <c r="G307" s="39"/>
      <c r="H307" s="45"/>
    </row>
    <row r="308" spans="1:8" s="2" customFormat="1" ht="16.8" customHeight="1">
      <c r="A308" s="39"/>
      <c r="B308" s="45"/>
      <c r="C308" s="328" t="s">
        <v>6519</v>
      </c>
      <c r="D308" s="39"/>
      <c r="E308" s="39"/>
      <c r="F308" s="39"/>
      <c r="G308" s="39"/>
      <c r="H308" s="45"/>
    </row>
    <row r="309" spans="1:8" s="2" customFormat="1" ht="16.8" customHeight="1">
      <c r="A309" s="39"/>
      <c r="B309" s="45"/>
      <c r="C309" s="326" t="s">
        <v>728</v>
      </c>
      <c r="D309" s="326" t="s">
        <v>729</v>
      </c>
      <c r="E309" s="18" t="s">
        <v>203</v>
      </c>
      <c r="F309" s="327">
        <v>830.265</v>
      </c>
      <c r="G309" s="39"/>
      <c r="H309" s="45"/>
    </row>
    <row r="310" spans="1:8" s="2" customFormat="1" ht="16.8" customHeight="1">
      <c r="A310" s="39"/>
      <c r="B310" s="45"/>
      <c r="C310" s="326" t="s">
        <v>734</v>
      </c>
      <c r="D310" s="326" t="s">
        <v>735</v>
      </c>
      <c r="E310" s="18" t="s">
        <v>416</v>
      </c>
      <c r="F310" s="327">
        <v>1237.813</v>
      </c>
      <c r="G310" s="39"/>
      <c r="H310" s="45"/>
    </row>
    <row r="311" spans="1:8" s="2" customFormat="1" ht="16.8" customHeight="1">
      <c r="A311" s="39"/>
      <c r="B311" s="45"/>
      <c r="C311" s="326" t="s">
        <v>741</v>
      </c>
      <c r="D311" s="326" t="s">
        <v>742</v>
      </c>
      <c r="E311" s="18" t="s">
        <v>203</v>
      </c>
      <c r="F311" s="327">
        <v>495.125</v>
      </c>
      <c r="G311" s="39"/>
      <c r="H311" s="45"/>
    </row>
    <row r="312" spans="1:8" s="2" customFormat="1" ht="16.8" customHeight="1">
      <c r="A312" s="39"/>
      <c r="B312" s="45"/>
      <c r="C312" s="326" t="s">
        <v>449</v>
      </c>
      <c r="D312" s="326" t="s">
        <v>450</v>
      </c>
      <c r="E312" s="18" t="s">
        <v>203</v>
      </c>
      <c r="F312" s="327">
        <v>109.24</v>
      </c>
      <c r="G312" s="39"/>
      <c r="H312" s="45"/>
    </row>
    <row r="313" spans="1:8" s="2" customFormat="1" ht="16.8" customHeight="1">
      <c r="A313" s="39"/>
      <c r="B313" s="45"/>
      <c r="C313" s="326" t="s">
        <v>454</v>
      </c>
      <c r="D313" s="326" t="s">
        <v>455</v>
      </c>
      <c r="E313" s="18" t="s">
        <v>203</v>
      </c>
      <c r="F313" s="327">
        <v>346.391</v>
      </c>
      <c r="G313" s="39"/>
      <c r="H313" s="45"/>
    </row>
    <row r="314" spans="1:8" s="2" customFormat="1" ht="16.8" customHeight="1">
      <c r="A314" s="39"/>
      <c r="B314" s="45"/>
      <c r="C314" s="322" t="s">
        <v>267</v>
      </c>
      <c r="D314" s="323" t="s">
        <v>1</v>
      </c>
      <c r="E314" s="324" t="s">
        <v>1</v>
      </c>
      <c r="F314" s="325">
        <v>64.203</v>
      </c>
      <c r="G314" s="39"/>
      <c r="H314" s="45"/>
    </row>
    <row r="315" spans="1:8" s="2" customFormat="1" ht="16.8" customHeight="1">
      <c r="A315" s="39"/>
      <c r="B315" s="45"/>
      <c r="C315" s="326" t="s">
        <v>1</v>
      </c>
      <c r="D315" s="326" t="s">
        <v>292</v>
      </c>
      <c r="E315" s="18" t="s">
        <v>1</v>
      </c>
      <c r="F315" s="327">
        <v>7.211</v>
      </c>
      <c r="G315" s="39"/>
      <c r="H315" s="45"/>
    </row>
    <row r="316" spans="1:8" s="2" customFormat="1" ht="16.8" customHeight="1">
      <c r="A316" s="39"/>
      <c r="B316" s="45"/>
      <c r="C316" s="326" t="s">
        <v>1</v>
      </c>
      <c r="D316" s="326" t="s">
        <v>293</v>
      </c>
      <c r="E316" s="18" t="s">
        <v>1</v>
      </c>
      <c r="F316" s="327">
        <v>19.919</v>
      </c>
      <c r="G316" s="39"/>
      <c r="H316" s="45"/>
    </row>
    <row r="317" spans="1:8" s="2" customFormat="1" ht="16.8" customHeight="1">
      <c r="A317" s="39"/>
      <c r="B317" s="45"/>
      <c r="C317" s="326" t="s">
        <v>1</v>
      </c>
      <c r="D317" s="326" t="s">
        <v>294</v>
      </c>
      <c r="E317" s="18" t="s">
        <v>1</v>
      </c>
      <c r="F317" s="327">
        <v>37.073</v>
      </c>
      <c r="G317" s="39"/>
      <c r="H317" s="45"/>
    </row>
    <row r="318" spans="1:8" s="2" customFormat="1" ht="16.8" customHeight="1">
      <c r="A318" s="39"/>
      <c r="B318" s="45"/>
      <c r="C318" s="326" t="s">
        <v>267</v>
      </c>
      <c r="D318" s="326" t="s">
        <v>295</v>
      </c>
      <c r="E318" s="18" t="s">
        <v>1</v>
      </c>
      <c r="F318" s="327">
        <v>64.203</v>
      </c>
      <c r="G318" s="39"/>
      <c r="H318" s="45"/>
    </row>
    <row r="319" spans="1:8" s="2" customFormat="1" ht="16.8" customHeight="1">
      <c r="A319" s="39"/>
      <c r="B319" s="45"/>
      <c r="C319" s="328" t="s">
        <v>6519</v>
      </c>
      <c r="D319" s="39"/>
      <c r="E319" s="39"/>
      <c r="F319" s="39"/>
      <c r="G319" s="39"/>
      <c r="H319" s="45"/>
    </row>
    <row r="320" spans="1:8" s="2" customFormat="1" ht="16.8" customHeight="1">
      <c r="A320" s="39"/>
      <c r="B320" s="45"/>
      <c r="C320" s="326" t="s">
        <v>287</v>
      </c>
      <c r="D320" s="326" t="s">
        <v>288</v>
      </c>
      <c r="E320" s="18" t="s">
        <v>289</v>
      </c>
      <c r="F320" s="327">
        <v>51.362</v>
      </c>
      <c r="G320" s="39"/>
      <c r="H320" s="45"/>
    </row>
    <row r="321" spans="1:8" s="2" customFormat="1" ht="16.8" customHeight="1">
      <c r="A321" s="39"/>
      <c r="B321" s="45"/>
      <c r="C321" s="326" t="s">
        <v>297</v>
      </c>
      <c r="D321" s="326" t="s">
        <v>298</v>
      </c>
      <c r="E321" s="18" t="s">
        <v>289</v>
      </c>
      <c r="F321" s="327">
        <v>12.841</v>
      </c>
      <c r="G321" s="39"/>
      <c r="H321" s="45"/>
    </row>
    <row r="322" spans="1:8" s="2" customFormat="1" ht="12">
      <c r="A322" s="39"/>
      <c r="B322" s="45"/>
      <c r="C322" s="326" t="s">
        <v>301</v>
      </c>
      <c r="D322" s="326" t="s">
        <v>302</v>
      </c>
      <c r="E322" s="18" t="s">
        <v>289</v>
      </c>
      <c r="F322" s="327">
        <v>51.362</v>
      </c>
      <c r="G322" s="39"/>
      <c r="H322" s="45"/>
    </row>
    <row r="323" spans="1:8" s="2" customFormat="1" ht="12">
      <c r="A323" s="39"/>
      <c r="B323" s="45"/>
      <c r="C323" s="326" t="s">
        <v>305</v>
      </c>
      <c r="D323" s="326" t="s">
        <v>306</v>
      </c>
      <c r="E323" s="18" t="s">
        <v>289</v>
      </c>
      <c r="F323" s="327">
        <v>12.841</v>
      </c>
      <c r="G323" s="39"/>
      <c r="H323" s="45"/>
    </row>
    <row r="324" spans="1:8" s="2" customFormat="1" ht="26.4" customHeight="1">
      <c r="A324" s="39"/>
      <c r="B324" s="45"/>
      <c r="C324" s="321" t="s">
        <v>6573</v>
      </c>
      <c r="D324" s="321" t="s">
        <v>96</v>
      </c>
      <c r="E324" s="39"/>
      <c r="F324" s="39"/>
      <c r="G324" s="39"/>
      <c r="H324" s="45"/>
    </row>
    <row r="325" spans="1:8" s="2" customFormat="1" ht="16.8" customHeight="1">
      <c r="A325" s="39"/>
      <c r="B325" s="45"/>
      <c r="C325" s="322" t="s">
        <v>838</v>
      </c>
      <c r="D325" s="323" t="s">
        <v>839</v>
      </c>
      <c r="E325" s="324" t="s">
        <v>203</v>
      </c>
      <c r="F325" s="325">
        <v>322.672</v>
      </c>
      <c r="G325" s="39"/>
      <c r="H325" s="45"/>
    </row>
    <row r="326" spans="1:8" s="2" customFormat="1" ht="16.8" customHeight="1">
      <c r="A326" s="39"/>
      <c r="B326" s="45"/>
      <c r="C326" s="326" t="s">
        <v>1</v>
      </c>
      <c r="D326" s="326" t="s">
        <v>411</v>
      </c>
      <c r="E326" s="18" t="s">
        <v>1</v>
      </c>
      <c r="F326" s="327">
        <v>0</v>
      </c>
      <c r="G326" s="39"/>
      <c r="H326" s="45"/>
    </row>
    <row r="327" spans="1:8" s="2" customFormat="1" ht="16.8" customHeight="1">
      <c r="A327" s="39"/>
      <c r="B327" s="45"/>
      <c r="C327" s="326" t="s">
        <v>1</v>
      </c>
      <c r="D327" s="326" t="s">
        <v>330</v>
      </c>
      <c r="E327" s="18" t="s">
        <v>1</v>
      </c>
      <c r="F327" s="327">
        <v>0</v>
      </c>
      <c r="G327" s="39"/>
      <c r="H327" s="45"/>
    </row>
    <row r="328" spans="1:8" s="2" customFormat="1" ht="16.8" customHeight="1">
      <c r="A328" s="39"/>
      <c r="B328" s="45"/>
      <c r="C328" s="326" t="s">
        <v>1</v>
      </c>
      <c r="D328" s="326" t="s">
        <v>6574</v>
      </c>
      <c r="E328" s="18" t="s">
        <v>1</v>
      </c>
      <c r="F328" s="327">
        <v>4.73</v>
      </c>
      <c r="G328" s="39"/>
      <c r="H328" s="45"/>
    </row>
    <row r="329" spans="1:8" s="2" customFormat="1" ht="16.8" customHeight="1">
      <c r="A329" s="39"/>
      <c r="B329" s="45"/>
      <c r="C329" s="326" t="s">
        <v>1</v>
      </c>
      <c r="D329" s="326" t="s">
        <v>6575</v>
      </c>
      <c r="E329" s="18" t="s">
        <v>1</v>
      </c>
      <c r="F329" s="327">
        <v>-2.195</v>
      </c>
      <c r="G329" s="39"/>
      <c r="H329" s="45"/>
    </row>
    <row r="330" spans="1:8" s="2" customFormat="1" ht="16.8" customHeight="1">
      <c r="A330" s="39"/>
      <c r="B330" s="45"/>
      <c r="C330" s="326" t="s">
        <v>1</v>
      </c>
      <c r="D330" s="326" t="s">
        <v>6576</v>
      </c>
      <c r="E330" s="18" t="s">
        <v>1</v>
      </c>
      <c r="F330" s="327">
        <v>2.73</v>
      </c>
      <c r="G330" s="39"/>
      <c r="H330" s="45"/>
    </row>
    <row r="331" spans="1:8" s="2" customFormat="1" ht="16.8" customHeight="1">
      <c r="A331" s="39"/>
      <c r="B331" s="45"/>
      <c r="C331" s="326" t="s">
        <v>1</v>
      </c>
      <c r="D331" s="326" t="s">
        <v>6577</v>
      </c>
      <c r="E331" s="18" t="s">
        <v>1</v>
      </c>
      <c r="F331" s="327">
        <v>5.225</v>
      </c>
      <c r="G331" s="39"/>
      <c r="H331" s="45"/>
    </row>
    <row r="332" spans="1:8" s="2" customFormat="1" ht="16.8" customHeight="1">
      <c r="A332" s="39"/>
      <c r="B332" s="45"/>
      <c r="C332" s="326" t="s">
        <v>1</v>
      </c>
      <c r="D332" s="326" t="s">
        <v>6578</v>
      </c>
      <c r="E332" s="18" t="s">
        <v>1</v>
      </c>
      <c r="F332" s="327">
        <v>-2.52</v>
      </c>
      <c r="G332" s="39"/>
      <c r="H332" s="45"/>
    </row>
    <row r="333" spans="1:8" s="2" customFormat="1" ht="16.8" customHeight="1">
      <c r="A333" s="39"/>
      <c r="B333" s="45"/>
      <c r="C333" s="326" t="s">
        <v>1</v>
      </c>
      <c r="D333" s="326" t="s">
        <v>6579</v>
      </c>
      <c r="E333" s="18" t="s">
        <v>1</v>
      </c>
      <c r="F333" s="327">
        <v>2.7</v>
      </c>
      <c r="G333" s="39"/>
      <c r="H333" s="45"/>
    </row>
    <row r="334" spans="1:8" s="2" customFormat="1" ht="16.8" customHeight="1">
      <c r="A334" s="39"/>
      <c r="B334" s="45"/>
      <c r="C334" s="326" t="s">
        <v>1</v>
      </c>
      <c r="D334" s="326" t="s">
        <v>6580</v>
      </c>
      <c r="E334" s="18" t="s">
        <v>1</v>
      </c>
      <c r="F334" s="327">
        <v>14.988</v>
      </c>
      <c r="G334" s="39"/>
      <c r="H334" s="45"/>
    </row>
    <row r="335" spans="1:8" s="2" customFormat="1" ht="16.8" customHeight="1">
      <c r="A335" s="39"/>
      <c r="B335" s="45"/>
      <c r="C335" s="326" t="s">
        <v>1</v>
      </c>
      <c r="D335" s="326" t="s">
        <v>6581</v>
      </c>
      <c r="E335" s="18" t="s">
        <v>1</v>
      </c>
      <c r="F335" s="327">
        <v>-2.88</v>
      </c>
      <c r="G335" s="39"/>
      <c r="H335" s="45"/>
    </row>
    <row r="336" spans="1:8" s="2" customFormat="1" ht="16.8" customHeight="1">
      <c r="A336" s="39"/>
      <c r="B336" s="45"/>
      <c r="C336" s="326" t="s">
        <v>1</v>
      </c>
      <c r="D336" s="326" t="s">
        <v>6582</v>
      </c>
      <c r="E336" s="18" t="s">
        <v>1</v>
      </c>
      <c r="F336" s="327">
        <v>1.195</v>
      </c>
      <c r="G336" s="39"/>
      <c r="H336" s="45"/>
    </row>
    <row r="337" spans="1:8" s="2" customFormat="1" ht="16.8" customHeight="1">
      <c r="A337" s="39"/>
      <c r="B337" s="45"/>
      <c r="C337" s="326" t="s">
        <v>1</v>
      </c>
      <c r="D337" s="326" t="s">
        <v>6583</v>
      </c>
      <c r="E337" s="18" t="s">
        <v>1</v>
      </c>
      <c r="F337" s="327">
        <v>16.445</v>
      </c>
      <c r="G337" s="39"/>
      <c r="H337" s="45"/>
    </row>
    <row r="338" spans="1:8" s="2" customFormat="1" ht="16.8" customHeight="1">
      <c r="A338" s="39"/>
      <c r="B338" s="45"/>
      <c r="C338" s="326" t="s">
        <v>1</v>
      </c>
      <c r="D338" s="326" t="s">
        <v>6584</v>
      </c>
      <c r="E338" s="18" t="s">
        <v>1</v>
      </c>
      <c r="F338" s="327">
        <v>47.85</v>
      </c>
      <c r="G338" s="39"/>
      <c r="H338" s="45"/>
    </row>
    <row r="339" spans="1:8" s="2" customFormat="1" ht="16.8" customHeight="1">
      <c r="A339" s="39"/>
      <c r="B339" s="45"/>
      <c r="C339" s="326" t="s">
        <v>1</v>
      </c>
      <c r="D339" s="326" t="s">
        <v>6585</v>
      </c>
      <c r="E339" s="18" t="s">
        <v>1</v>
      </c>
      <c r="F339" s="327">
        <v>-1.576</v>
      </c>
      <c r="G339" s="39"/>
      <c r="H339" s="45"/>
    </row>
    <row r="340" spans="1:8" s="2" customFormat="1" ht="16.8" customHeight="1">
      <c r="A340" s="39"/>
      <c r="B340" s="45"/>
      <c r="C340" s="326" t="s">
        <v>1</v>
      </c>
      <c r="D340" s="326" t="s">
        <v>6586</v>
      </c>
      <c r="E340" s="18" t="s">
        <v>1</v>
      </c>
      <c r="F340" s="327">
        <v>47.3</v>
      </c>
      <c r="G340" s="39"/>
      <c r="H340" s="45"/>
    </row>
    <row r="341" spans="1:8" s="2" customFormat="1" ht="16.8" customHeight="1">
      <c r="A341" s="39"/>
      <c r="B341" s="45"/>
      <c r="C341" s="326" t="s">
        <v>1</v>
      </c>
      <c r="D341" s="326" t="s">
        <v>6585</v>
      </c>
      <c r="E341" s="18" t="s">
        <v>1</v>
      </c>
      <c r="F341" s="327">
        <v>-1.576</v>
      </c>
      <c r="G341" s="39"/>
      <c r="H341" s="45"/>
    </row>
    <row r="342" spans="1:8" s="2" customFormat="1" ht="16.8" customHeight="1">
      <c r="A342" s="39"/>
      <c r="B342" s="45"/>
      <c r="C342" s="326" t="s">
        <v>1</v>
      </c>
      <c r="D342" s="326" t="s">
        <v>6587</v>
      </c>
      <c r="E342" s="18" t="s">
        <v>1</v>
      </c>
      <c r="F342" s="327">
        <v>50.6</v>
      </c>
      <c r="G342" s="39"/>
      <c r="H342" s="45"/>
    </row>
    <row r="343" spans="1:8" s="2" customFormat="1" ht="16.8" customHeight="1">
      <c r="A343" s="39"/>
      <c r="B343" s="45"/>
      <c r="C343" s="326" t="s">
        <v>1</v>
      </c>
      <c r="D343" s="326" t="s">
        <v>6585</v>
      </c>
      <c r="E343" s="18" t="s">
        <v>1</v>
      </c>
      <c r="F343" s="327">
        <v>-1.576</v>
      </c>
      <c r="G343" s="39"/>
      <c r="H343" s="45"/>
    </row>
    <row r="344" spans="1:8" s="2" customFormat="1" ht="16.8" customHeight="1">
      <c r="A344" s="39"/>
      <c r="B344" s="45"/>
      <c r="C344" s="326" t="s">
        <v>1</v>
      </c>
      <c r="D344" s="326" t="s">
        <v>6588</v>
      </c>
      <c r="E344" s="18" t="s">
        <v>1</v>
      </c>
      <c r="F344" s="327">
        <v>22</v>
      </c>
      <c r="G344" s="39"/>
      <c r="H344" s="45"/>
    </row>
    <row r="345" spans="1:8" s="2" customFormat="1" ht="16.8" customHeight="1">
      <c r="A345" s="39"/>
      <c r="B345" s="45"/>
      <c r="C345" s="326" t="s">
        <v>1</v>
      </c>
      <c r="D345" s="326" t="s">
        <v>6589</v>
      </c>
      <c r="E345" s="18" t="s">
        <v>1</v>
      </c>
      <c r="F345" s="327">
        <v>30.855</v>
      </c>
      <c r="G345" s="39"/>
      <c r="H345" s="45"/>
    </row>
    <row r="346" spans="1:8" s="2" customFormat="1" ht="16.8" customHeight="1">
      <c r="A346" s="39"/>
      <c r="B346" s="45"/>
      <c r="C346" s="326" t="s">
        <v>1</v>
      </c>
      <c r="D346" s="326" t="s">
        <v>6590</v>
      </c>
      <c r="E346" s="18" t="s">
        <v>1</v>
      </c>
      <c r="F346" s="327">
        <v>-6.501</v>
      </c>
      <c r="G346" s="39"/>
      <c r="H346" s="45"/>
    </row>
    <row r="347" spans="1:8" s="2" customFormat="1" ht="16.8" customHeight="1">
      <c r="A347" s="39"/>
      <c r="B347" s="45"/>
      <c r="C347" s="326" t="s">
        <v>1</v>
      </c>
      <c r="D347" s="326" t="s">
        <v>6591</v>
      </c>
      <c r="E347" s="18" t="s">
        <v>1</v>
      </c>
      <c r="F347" s="327">
        <v>3.36</v>
      </c>
      <c r="G347" s="39"/>
      <c r="H347" s="45"/>
    </row>
    <row r="348" spans="1:8" s="2" customFormat="1" ht="16.8" customHeight="1">
      <c r="A348" s="39"/>
      <c r="B348" s="45"/>
      <c r="C348" s="326" t="s">
        <v>1</v>
      </c>
      <c r="D348" s="326" t="s">
        <v>6592</v>
      </c>
      <c r="E348" s="18" t="s">
        <v>1</v>
      </c>
      <c r="F348" s="327">
        <v>12.65</v>
      </c>
      <c r="G348" s="39"/>
      <c r="H348" s="45"/>
    </row>
    <row r="349" spans="1:8" s="2" customFormat="1" ht="16.8" customHeight="1">
      <c r="A349" s="39"/>
      <c r="B349" s="45"/>
      <c r="C349" s="326" t="s">
        <v>1</v>
      </c>
      <c r="D349" s="326" t="s">
        <v>6585</v>
      </c>
      <c r="E349" s="18" t="s">
        <v>1</v>
      </c>
      <c r="F349" s="327">
        <v>-1.576</v>
      </c>
      <c r="G349" s="39"/>
      <c r="H349" s="45"/>
    </row>
    <row r="350" spans="1:8" s="2" customFormat="1" ht="16.8" customHeight="1">
      <c r="A350" s="39"/>
      <c r="B350" s="45"/>
      <c r="C350" s="326" t="s">
        <v>1</v>
      </c>
      <c r="D350" s="326" t="s">
        <v>6593</v>
      </c>
      <c r="E350" s="18" t="s">
        <v>1</v>
      </c>
      <c r="F350" s="327">
        <v>38.775</v>
      </c>
      <c r="G350" s="39"/>
      <c r="H350" s="45"/>
    </row>
    <row r="351" spans="1:8" s="2" customFormat="1" ht="16.8" customHeight="1">
      <c r="A351" s="39"/>
      <c r="B351" s="45"/>
      <c r="C351" s="326" t="s">
        <v>1</v>
      </c>
      <c r="D351" s="326" t="s">
        <v>6594</v>
      </c>
      <c r="E351" s="18" t="s">
        <v>1</v>
      </c>
      <c r="F351" s="327">
        <v>-4.925</v>
      </c>
      <c r="G351" s="39"/>
      <c r="H351" s="45"/>
    </row>
    <row r="352" spans="1:8" s="2" customFormat="1" ht="16.8" customHeight="1">
      <c r="A352" s="39"/>
      <c r="B352" s="45"/>
      <c r="C352" s="326" t="s">
        <v>1</v>
      </c>
      <c r="D352" s="326" t="s">
        <v>6595</v>
      </c>
      <c r="E352" s="18" t="s">
        <v>1</v>
      </c>
      <c r="F352" s="327">
        <v>7.32</v>
      </c>
      <c r="G352" s="39"/>
      <c r="H352" s="45"/>
    </row>
    <row r="353" spans="1:8" s="2" customFormat="1" ht="16.8" customHeight="1">
      <c r="A353" s="39"/>
      <c r="B353" s="45"/>
      <c r="C353" s="326" t="s">
        <v>1</v>
      </c>
      <c r="D353" s="326" t="s">
        <v>6596</v>
      </c>
      <c r="E353" s="18" t="s">
        <v>1</v>
      </c>
      <c r="F353" s="327">
        <v>11.55</v>
      </c>
      <c r="G353" s="39"/>
      <c r="H353" s="45"/>
    </row>
    <row r="354" spans="1:8" s="2" customFormat="1" ht="16.8" customHeight="1">
      <c r="A354" s="39"/>
      <c r="B354" s="45"/>
      <c r="C354" s="326" t="s">
        <v>1</v>
      </c>
      <c r="D354" s="326" t="s">
        <v>6585</v>
      </c>
      <c r="E354" s="18" t="s">
        <v>1</v>
      </c>
      <c r="F354" s="327">
        <v>-1.576</v>
      </c>
      <c r="G354" s="39"/>
      <c r="H354" s="45"/>
    </row>
    <row r="355" spans="1:8" s="2" customFormat="1" ht="16.8" customHeight="1">
      <c r="A355" s="39"/>
      <c r="B355" s="45"/>
      <c r="C355" s="326" t="s">
        <v>1</v>
      </c>
      <c r="D355" s="326" t="s">
        <v>6597</v>
      </c>
      <c r="E355" s="18" t="s">
        <v>1</v>
      </c>
      <c r="F355" s="327">
        <v>29.3</v>
      </c>
      <c r="G355" s="39"/>
      <c r="H355" s="45"/>
    </row>
    <row r="356" spans="1:8" s="2" customFormat="1" ht="16.8" customHeight="1">
      <c r="A356" s="39"/>
      <c r="B356" s="45"/>
      <c r="C356" s="326" t="s">
        <v>1</v>
      </c>
      <c r="D356" s="326" t="s">
        <v>295</v>
      </c>
      <c r="E356" s="18" t="s">
        <v>1</v>
      </c>
      <c r="F356" s="327">
        <v>322.672</v>
      </c>
      <c r="G356" s="39"/>
      <c r="H356" s="45"/>
    </row>
    <row r="357" spans="1:8" s="2" customFormat="1" ht="16.8" customHeight="1">
      <c r="A357" s="39"/>
      <c r="B357" s="45"/>
      <c r="C357" s="328" t="s">
        <v>6519</v>
      </c>
      <c r="D357" s="39"/>
      <c r="E357" s="39"/>
      <c r="F357" s="39"/>
      <c r="G357" s="39"/>
      <c r="H357" s="45"/>
    </row>
    <row r="358" spans="1:8" s="2" customFormat="1" ht="16.8" customHeight="1">
      <c r="A358" s="39"/>
      <c r="B358" s="45"/>
      <c r="C358" s="326" t="s">
        <v>1584</v>
      </c>
      <c r="D358" s="326" t="s">
        <v>1585</v>
      </c>
      <c r="E358" s="18" t="s">
        <v>203</v>
      </c>
      <c r="F358" s="327">
        <v>322.672</v>
      </c>
      <c r="G358" s="39"/>
      <c r="H358" s="45"/>
    </row>
    <row r="359" spans="1:8" s="2" customFormat="1" ht="16.8" customHeight="1">
      <c r="A359" s="39"/>
      <c r="B359" s="45"/>
      <c r="C359" s="326" t="s">
        <v>1589</v>
      </c>
      <c r="D359" s="326" t="s">
        <v>1590</v>
      </c>
      <c r="E359" s="18" t="s">
        <v>203</v>
      </c>
      <c r="F359" s="327">
        <v>449.535</v>
      </c>
      <c r="G359" s="39"/>
      <c r="H359" s="45"/>
    </row>
    <row r="360" spans="1:8" s="2" customFormat="1" ht="16.8" customHeight="1">
      <c r="A360" s="39"/>
      <c r="B360" s="45"/>
      <c r="C360" s="326" t="s">
        <v>1607</v>
      </c>
      <c r="D360" s="326" t="s">
        <v>1608</v>
      </c>
      <c r="E360" s="18" t="s">
        <v>203</v>
      </c>
      <c r="F360" s="327">
        <v>449.535</v>
      </c>
      <c r="G360" s="39"/>
      <c r="H360" s="45"/>
    </row>
    <row r="361" spans="1:8" s="2" customFormat="1" ht="16.8" customHeight="1">
      <c r="A361" s="39"/>
      <c r="B361" s="45"/>
      <c r="C361" s="326" t="s">
        <v>1612</v>
      </c>
      <c r="D361" s="326" t="s">
        <v>1613</v>
      </c>
      <c r="E361" s="18" t="s">
        <v>203</v>
      </c>
      <c r="F361" s="327">
        <v>449.535</v>
      </c>
      <c r="G361" s="39"/>
      <c r="H361" s="45"/>
    </row>
    <row r="362" spans="1:8" s="2" customFormat="1" ht="12">
      <c r="A362" s="39"/>
      <c r="B362" s="45"/>
      <c r="C362" s="326" t="s">
        <v>1617</v>
      </c>
      <c r="D362" s="326" t="s">
        <v>1618</v>
      </c>
      <c r="E362" s="18" t="s">
        <v>203</v>
      </c>
      <c r="F362" s="327">
        <v>322.672</v>
      </c>
      <c r="G362" s="39"/>
      <c r="H362" s="45"/>
    </row>
    <row r="363" spans="1:8" s="2" customFormat="1" ht="16.8" customHeight="1">
      <c r="A363" s="39"/>
      <c r="B363" s="45"/>
      <c r="C363" s="326" t="s">
        <v>1626</v>
      </c>
      <c r="D363" s="326" t="s">
        <v>1627</v>
      </c>
      <c r="E363" s="18" t="s">
        <v>203</v>
      </c>
      <c r="F363" s="327">
        <v>449.535</v>
      </c>
      <c r="G363" s="39"/>
      <c r="H363" s="45"/>
    </row>
    <row r="364" spans="1:8" s="2" customFormat="1" ht="16.8" customHeight="1">
      <c r="A364" s="39"/>
      <c r="B364" s="45"/>
      <c r="C364" s="322" t="s">
        <v>841</v>
      </c>
      <c r="D364" s="323" t="s">
        <v>839</v>
      </c>
      <c r="E364" s="324" t="s">
        <v>203</v>
      </c>
      <c r="F364" s="325">
        <v>126.863</v>
      </c>
      <c r="G364" s="39"/>
      <c r="H364" s="45"/>
    </row>
    <row r="365" spans="1:8" s="2" customFormat="1" ht="16.8" customHeight="1">
      <c r="A365" s="39"/>
      <c r="B365" s="45"/>
      <c r="C365" s="326" t="s">
        <v>1</v>
      </c>
      <c r="D365" s="326" t="s">
        <v>411</v>
      </c>
      <c r="E365" s="18" t="s">
        <v>1</v>
      </c>
      <c r="F365" s="327">
        <v>0</v>
      </c>
      <c r="G365" s="39"/>
      <c r="H365" s="45"/>
    </row>
    <row r="366" spans="1:8" s="2" customFormat="1" ht="16.8" customHeight="1">
      <c r="A366" s="39"/>
      <c r="B366" s="45"/>
      <c r="C366" s="326" t="s">
        <v>1</v>
      </c>
      <c r="D366" s="326" t="s">
        <v>330</v>
      </c>
      <c r="E366" s="18" t="s">
        <v>1</v>
      </c>
      <c r="F366" s="327">
        <v>0</v>
      </c>
      <c r="G366" s="39"/>
      <c r="H366" s="45"/>
    </row>
    <row r="367" spans="1:8" s="2" customFormat="1" ht="16.8" customHeight="1">
      <c r="A367" s="39"/>
      <c r="B367" s="45"/>
      <c r="C367" s="326" t="s">
        <v>1</v>
      </c>
      <c r="D367" s="326" t="s">
        <v>6598</v>
      </c>
      <c r="E367" s="18" t="s">
        <v>1</v>
      </c>
      <c r="F367" s="327">
        <v>10.533</v>
      </c>
      <c r="G367" s="39"/>
      <c r="H367" s="45"/>
    </row>
    <row r="368" spans="1:8" s="2" customFormat="1" ht="16.8" customHeight="1">
      <c r="A368" s="39"/>
      <c r="B368" s="45"/>
      <c r="C368" s="326" t="s">
        <v>1</v>
      </c>
      <c r="D368" s="326" t="s">
        <v>6599</v>
      </c>
      <c r="E368" s="18" t="s">
        <v>1</v>
      </c>
      <c r="F368" s="327">
        <v>17.875</v>
      </c>
      <c r="G368" s="39"/>
      <c r="H368" s="45"/>
    </row>
    <row r="369" spans="1:8" s="2" customFormat="1" ht="16.8" customHeight="1">
      <c r="A369" s="39"/>
      <c r="B369" s="45"/>
      <c r="C369" s="326" t="s">
        <v>1</v>
      </c>
      <c r="D369" s="326" t="s">
        <v>6600</v>
      </c>
      <c r="E369" s="18" t="s">
        <v>1</v>
      </c>
      <c r="F369" s="327">
        <v>24.53</v>
      </c>
      <c r="G369" s="39"/>
      <c r="H369" s="45"/>
    </row>
    <row r="370" spans="1:8" s="2" customFormat="1" ht="16.8" customHeight="1">
      <c r="A370" s="39"/>
      <c r="B370" s="45"/>
      <c r="C370" s="326" t="s">
        <v>1</v>
      </c>
      <c r="D370" s="326" t="s">
        <v>6601</v>
      </c>
      <c r="E370" s="18" t="s">
        <v>1</v>
      </c>
      <c r="F370" s="327">
        <v>17.875</v>
      </c>
      <c r="G370" s="39"/>
      <c r="H370" s="45"/>
    </row>
    <row r="371" spans="1:8" s="2" customFormat="1" ht="16.8" customHeight="1">
      <c r="A371" s="39"/>
      <c r="B371" s="45"/>
      <c r="C371" s="326" t="s">
        <v>1</v>
      </c>
      <c r="D371" s="326" t="s">
        <v>6602</v>
      </c>
      <c r="E371" s="18" t="s">
        <v>1</v>
      </c>
      <c r="F371" s="327">
        <v>21.725</v>
      </c>
      <c r="G371" s="39"/>
      <c r="H371" s="45"/>
    </row>
    <row r="372" spans="1:8" s="2" customFormat="1" ht="16.8" customHeight="1">
      <c r="A372" s="39"/>
      <c r="B372" s="45"/>
      <c r="C372" s="326" t="s">
        <v>1</v>
      </c>
      <c r="D372" s="326" t="s">
        <v>6603</v>
      </c>
      <c r="E372" s="18" t="s">
        <v>1</v>
      </c>
      <c r="F372" s="327">
        <v>22.825</v>
      </c>
      <c r="G372" s="39"/>
      <c r="H372" s="45"/>
    </row>
    <row r="373" spans="1:8" s="2" customFormat="1" ht="16.8" customHeight="1">
      <c r="A373" s="39"/>
      <c r="B373" s="45"/>
      <c r="C373" s="326" t="s">
        <v>1</v>
      </c>
      <c r="D373" s="326" t="s">
        <v>6604</v>
      </c>
      <c r="E373" s="18" t="s">
        <v>1</v>
      </c>
      <c r="F373" s="327">
        <v>11.5</v>
      </c>
      <c r="G373" s="39"/>
      <c r="H373" s="45"/>
    </row>
    <row r="374" spans="1:8" s="2" customFormat="1" ht="16.8" customHeight="1">
      <c r="A374" s="39"/>
      <c r="B374" s="45"/>
      <c r="C374" s="326" t="s">
        <v>1</v>
      </c>
      <c r="D374" s="326" t="s">
        <v>295</v>
      </c>
      <c r="E374" s="18" t="s">
        <v>1</v>
      </c>
      <c r="F374" s="327">
        <v>126.863</v>
      </c>
      <c r="G374" s="39"/>
      <c r="H374" s="45"/>
    </row>
    <row r="375" spans="1:8" s="2" customFormat="1" ht="16.8" customHeight="1">
      <c r="A375" s="39"/>
      <c r="B375" s="45"/>
      <c r="C375" s="328" t="s">
        <v>6519</v>
      </c>
      <c r="D375" s="39"/>
      <c r="E375" s="39"/>
      <c r="F375" s="39"/>
      <c r="G375" s="39"/>
      <c r="H375" s="45"/>
    </row>
    <row r="376" spans="1:8" s="2" customFormat="1" ht="16.8" customHeight="1">
      <c r="A376" s="39"/>
      <c r="B376" s="45"/>
      <c r="C376" s="326" t="s">
        <v>1589</v>
      </c>
      <c r="D376" s="326" t="s">
        <v>1590</v>
      </c>
      <c r="E376" s="18" t="s">
        <v>203</v>
      </c>
      <c r="F376" s="327">
        <v>449.535</v>
      </c>
      <c r="G376" s="39"/>
      <c r="H376" s="45"/>
    </row>
    <row r="377" spans="1:8" s="2" customFormat="1" ht="16.8" customHeight="1">
      <c r="A377" s="39"/>
      <c r="B377" s="45"/>
      <c r="C377" s="326" t="s">
        <v>1607</v>
      </c>
      <c r="D377" s="326" t="s">
        <v>1608</v>
      </c>
      <c r="E377" s="18" t="s">
        <v>203</v>
      </c>
      <c r="F377" s="327">
        <v>449.535</v>
      </c>
      <c r="G377" s="39"/>
      <c r="H377" s="45"/>
    </row>
    <row r="378" spans="1:8" s="2" customFormat="1" ht="16.8" customHeight="1">
      <c r="A378" s="39"/>
      <c r="B378" s="45"/>
      <c r="C378" s="326" t="s">
        <v>1612</v>
      </c>
      <c r="D378" s="326" t="s">
        <v>1613</v>
      </c>
      <c r="E378" s="18" t="s">
        <v>203</v>
      </c>
      <c r="F378" s="327">
        <v>449.535</v>
      </c>
      <c r="G378" s="39"/>
      <c r="H378" s="45"/>
    </row>
    <row r="379" spans="1:8" s="2" customFormat="1" ht="16.8" customHeight="1">
      <c r="A379" s="39"/>
      <c r="B379" s="45"/>
      <c r="C379" s="326" t="s">
        <v>1626</v>
      </c>
      <c r="D379" s="326" t="s">
        <v>1627</v>
      </c>
      <c r="E379" s="18" t="s">
        <v>203</v>
      </c>
      <c r="F379" s="327">
        <v>449.535</v>
      </c>
      <c r="G379" s="39"/>
      <c r="H379" s="45"/>
    </row>
    <row r="380" spans="1:8" s="2" customFormat="1" ht="16.8" customHeight="1">
      <c r="A380" s="39"/>
      <c r="B380" s="45"/>
      <c r="C380" s="322" t="s">
        <v>843</v>
      </c>
      <c r="D380" s="323" t="s">
        <v>1</v>
      </c>
      <c r="E380" s="324" t="s">
        <v>1</v>
      </c>
      <c r="F380" s="325">
        <v>38.7</v>
      </c>
      <c r="G380" s="39"/>
      <c r="H380" s="45"/>
    </row>
    <row r="381" spans="1:8" s="2" customFormat="1" ht="16.8" customHeight="1">
      <c r="A381" s="39"/>
      <c r="B381" s="45"/>
      <c r="C381" s="326" t="s">
        <v>1</v>
      </c>
      <c r="D381" s="326" t="s">
        <v>2111</v>
      </c>
      <c r="E381" s="18" t="s">
        <v>1</v>
      </c>
      <c r="F381" s="327">
        <v>25.2</v>
      </c>
      <c r="G381" s="39"/>
      <c r="H381" s="45"/>
    </row>
    <row r="382" spans="1:8" s="2" customFormat="1" ht="16.8" customHeight="1">
      <c r="A382" s="39"/>
      <c r="B382" s="45"/>
      <c r="C382" s="326" t="s">
        <v>1</v>
      </c>
      <c r="D382" s="326" t="s">
        <v>2294</v>
      </c>
      <c r="E382" s="18" t="s">
        <v>1</v>
      </c>
      <c r="F382" s="327">
        <v>8</v>
      </c>
      <c r="G382" s="39"/>
      <c r="H382" s="45"/>
    </row>
    <row r="383" spans="1:8" s="2" customFormat="1" ht="16.8" customHeight="1">
      <c r="A383" s="39"/>
      <c r="B383" s="45"/>
      <c r="C383" s="326" t="s">
        <v>1</v>
      </c>
      <c r="D383" s="326" t="s">
        <v>2295</v>
      </c>
      <c r="E383" s="18" t="s">
        <v>1</v>
      </c>
      <c r="F383" s="327">
        <v>5.5</v>
      </c>
      <c r="G383" s="39"/>
      <c r="H383" s="45"/>
    </row>
    <row r="384" spans="1:8" s="2" customFormat="1" ht="16.8" customHeight="1">
      <c r="A384" s="39"/>
      <c r="B384" s="45"/>
      <c r="C384" s="326" t="s">
        <v>843</v>
      </c>
      <c r="D384" s="326" t="s">
        <v>295</v>
      </c>
      <c r="E384" s="18" t="s">
        <v>1</v>
      </c>
      <c r="F384" s="327">
        <v>38.7</v>
      </c>
      <c r="G384" s="39"/>
      <c r="H384" s="45"/>
    </row>
    <row r="385" spans="1:8" s="2" customFormat="1" ht="16.8" customHeight="1">
      <c r="A385" s="39"/>
      <c r="B385" s="45"/>
      <c r="C385" s="328" t="s">
        <v>6519</v>
      </c>
      <c r="D385" s="39"/>
      <c r="E385" s="39"/>
      <c r="F385" s="39"/>
      <c r="G385" s="39"/>
      <c r="H385" s="45"/>
    </row>
    <row r="386" spans="1:8" s="2" customFormat="1" ht="12">
      <c r="A386" s="39"/>
      <c r="B386" s="45"/>
      <c r="C386" s="326" t="s">
        <v>2291</v>
      </c>
      <c r="D386" s="326" t="s">
        <v>2292</v>
      </c>
      <c r="E386" s="18" t="s">
        <v>203</v>
      </c>
      <c r="F386" s="327">
        <v>38.7</v>
      </c>
      <c r="G386" s="39"/>
      <c r="H386" s="45"/>
    </row>
    <row r="387" spans="1:8" s="2" customFormat="1" ht="16.8" customHeight="1">
      <c r="A387" s="39"/>
      <c r="B387" s="45"/>
      <c r="C387" s="326" t="s">
        <v>2311</v>
      </c>
      <c r="D387" s="326" t="s">
        <v>2312</v>
      </c>
      <c r="E387" s="18" t="s">
        <v>289</v>
      </c>
      <c r="F387" s="327">
        <v>1.065</v>
      </c>
      <c r="G387" s="39"/>
      <c r="H387" s="45"/>
    </row>
    <row r="388" spans="1:8" s="2" customFormat="1" ht="12">
      <c r="A388" s="39"/>
      <c r="B388" s="45"/>
      <c r="C388" s="326" t="s">
        <v>3412</v>
      </c>
      <c r="D388" s="326" t="s">
        <v>3413</v>
      </c>
      <c r="E388" s="18" t="s">
        <v>203</v>
      </c>
      <c r="F388" s="327">
        <v>97.078</v>
      </c>
      <c r="G388" s="39"/>
      <c r="H388" s="45"/>
    </row>
    <row r="389" spans="1:8" s="2" customFormat="1" ht="16.8" customHeight="1">
      <c r="A389" s="39"/>
      <c r="B389" s="45"/>
      <c r="C389" s="326" t="s">
        <v>2297</v>
      </c>
      <c r="D389" s="326" t="s">
        <v>2298</v>
      </c>
      <c r="E389" s="18" t="s">
        <v>289</v>
      </c>
      <c r="F389" s="327">
        <v>0.937</v>
      </c>
      <c r="G389" s="39"/>
      <c r="H389" s="45"/>
    </row>
    <row r="390" spans="1:8" s="2" customFormat="1" ht="16.8" customHeight="1">
      <c r="A390" s="39"/>
      <c r="B390" s="45"/>
      <c r="C390" s="322" t="s">
        <v>845</v>
      </c>
      <c r="D390" s="323" t="s">
        <v>846</v>
      </c>
      <c r="E390" s="324" t="s">
        <v>203</v>
      </c>
      <c r="F390" s="325">
        <v>84.573</v>
      </c>
      <c r="G390" s="39"/>
      <c r="H390" s="45"/>
    </row>
    <row r="391" spans="1:8" s="2" customFormat="1" ht="16.8" customHeight="1">
      <c r="A391" s="39"/>
      <c r="B391" s="45"/>
      <c r="C391" s="326" t="s">
        <v>1</v>
      </c>
      <c r="D391" s="326" t="s">
        <v>411</v>
      </c>
      <c r="E391" s="18" t="s">
        <v>1</v>
      </c>
      <c r="F391" s="327">
        <v>0</v>
      </c>
      <c r="G391" s="39"/>
      <c r="H391" s="45"/>
    </row>
    <row r="392" spans="1:8" s="2" customFormat="1" ht="16.8" customHeight="1">
      <c r="A392" s="39"/>
      <c r="B392" s="45"/>
      <c r="C392" s="326" t="s">
        <v>1</v>
      </c>
      <c r="D392" s="326" t="s">
        <v>6605</v>
      </c>
      <c r="E392" s="18" t="s">
        <v>1</v>
      </c>
      <c r="F392" s="327">
        <v>0</v>
      </c>
      <c r="G392" s="39"/>
      <c r="H392" s="45"/>
    </row>
    <row r="393" spans="1:8" s="2" customFormat="1" ht="16.8" customHeight="1">
      <c r="A393" s="39"/>
      <c r="B393" s="45"/>
      <c r="C393" s="326" t="s">
        <v>1</v>
      </c>
      <c r="D393" s="326" t="s">
        <v>6606</v>
      </c>
      <c r="E393" s="18" t="s">
        <v>1</v>
      </c>
      <c r="F393" s="327">
        <v>2.576</v>
      </c>
      <c r="G393" s="39"/>
      <c r="H393" s="45"/>
    </row>
    <row r="394" spans="1:8" s="2" customFormat="1" ht="16.8" customHeight="1">
      <c r="A394" s="39"/>
      <c r="B394" s="45"/>
      <c r="C394" s="326" t="s">
        <v>1</v>
      </c>
      <c r="D394" s="326" t="s">
        <v>6607</v>
      </c>
      <c r="E394" s="18" t="s">
        <v>1</v>
      </c>
      <c r="F394" s="327">
        <v>2.668</v>
      </c>
      <c r="G394" s="39"/>
      <c r="H394" s="45"/>
    </row>
    <row r="395" spans="1:8" s="2" customFormat="1" ht="16.8" customHeight="1">
      <c r="A395" s="39"/>
      <c r="B395" s="45"/>
      <c r="C395" s="326" t="s">
        <v>1</v>
      </c>
      <c r="D395" s="326" t="s">
        <v>6608</v>
      </c>
      <c r="E395" s="18" t="s">
        <v>1</v>
      </c>
      <c r="F395" s="327">
        <v>17.871</v>
      </c>
      <c r="G395" s="39"/>
      <c r="H395" s="45"/>
    </row>
    <row r="396" spans="1:8" s="2" customFormat="1" ht="16.8" customHeight="1">
      <c r="A396" s="39"/>
      <c r="B396" s="45"/>
      <c r="C396" s="326" t="s">
        <v>1</v>
      </c>
      <c r="D396" s="326" t="s">
        <v>6609</v>
      </c>
      <c r="E396" s="18" t="s">
        <v>1</v>
      </c>
      <c r="F396" s="327">
        <v>0</v>
      </c>
      <c r="G396" s="39"/>
      <c r="H396" s="45"/>
    </row>
    <row r="397" spans="1:8" s="2" customFormat="1" ht="16.8" customHeight="1">
      <c r="A397" s="39"/>
      <c r="B397" s="45"/>
      <c r="C397" s="326" t="s">
        <v>1</v>
      </c>
      <c r="D397" s="326" t="s">
        <v>6610</v>
      </c>
      <c r="E397" s="18" t="s">
        <v>1</v>
      </c>
      <c r="F397" s="327">
        <v>1.764</v>
      </c>
      <c r="G397" s="39"/>
      <c r="H397" s="45"/>
    </row>
    <row r="398" spans="1:8" s="2" customFormat="1" ht="16.8" customHeight="1">
      <c r="A398" s="39"/>
      <c r="B398" s="45"/>
      <c r="C398" s="326" t="s">
        <v>1</v>
      </c>
      <c r="D398" s="326" t="s">
        <v>6611</v>
      </c>
      <c r="E398" s="18" t="s">
        <v>1</v>
      </c>
      <c r="F398" s="327">
        <v>1.776</v>
      </c>
      <c r="G398" s="39"/>
      <c r="H398" s="45"/>
    </row>
    <row r="399" spans="1:8" s="2" customFormat="1" ht="16.8" customHeight="1">
      <c r="A399" s="39"/>
      <c r="B399" s="45"/>
      <c r="C399" s="326" t="s">
        <v>1</v>
      </c>
      <c r="D399" s="326" t="s">
        <v>6612</v>
      </c>
      <c r="E399" s="18" t="s">
        <v>1</v>
      </c>
      <c r="F399" s="327">
        <v>0.518</v>
      </c>
      <c r="G399" s="39"/>
      <c r="H399" s="45"/>
    </row>
    <row r="400" spans="1:8" s="2" customFormat="1" ht="16.8" customHeight="1">
      <c r="A400" s="39"/>
      <c r="B400" s="45"/>
      <c r="C400" s="326" t="s">
        <v>1</v>
      </c>
      <c r="D400" s="326" t="s">
        <v>6613</v>
      </c>
      <c r="E400" s="18" t="s">
        <v>1</v>
      </c>
      <c r="F400" s="327">
        <v>1.948</v>
      </c>
      <c r="G400" s="39"/>
      <c r="H400" s="45"/>
    </row>
    <row r="401" spans="1:8" s="2" customFormat="1" ht="16.8" customHeight="1">
      <c r="A401" s="39"/>
      <c r="B401" s="45"/>
      <c r="C401" s="326" t="s">
        <v>1</v>
      </c>
      <c r="D401" s="326" t="s">
        <v>6614</v>
      </c>
      <c r="E401" s="18" t="s">
        <v>1</v>
      </c>
      <c r="F401" s="327">
        <v>2.128</v>
      </c>
      <c r="G401" s="39"/>
      <c r="H401" s="45"/>
    </row>
    <row r="402" spans="1:8" s="2" customFormat="1" ht="16.8" customHeight="1">
      <c r="A402" s="39"/>
      <c r="B402" s="45"/>
      <c r="C402" s="326" t="s">
        <v>1</v>
      </c>
      <c r="D402" s="326" t="s">
        <v>6615</v>
      </c>
      <c r="E402" s="18" t="s">
        <v>1</v>
      </c>
      <c r="F402" s="327">
        <v>0.984</v>
      </c>
      <c r="G402" s="39"/>
      <c r="H402" s="45"/>
    </row>
    <row r="403" spans="1:8" s="2" customFormat="1" ht="16.8" customHeight="1">
      <c r="A403" s="39"/>
      <c r="B403" s="45"/>
      <c r="C403" s="326" t="s">
        <v>1</v>
      </c>
      <c r="D403" s="326" t="s">
        <v>6616</v>
      </c>
      <c r="E403" s="18" t="s">
        <v>1</v>
      </c>
      <c r="F403" s="327">
        <v>3.12</v>
      </c>
      <c r="G403" s="39"/>
      <c r="H403" s="45"/>
    </row>
    <row r="404" spans="1:8" s="2" customFormat="1" ht="16.8" customHeight="1">
      <c r="A404" s="39"/>
      <c r="B404" s="45"/>
      <c r="C404" s="326" t="s">
        <v>1</v>
      </c>
      <c r="D404" s="326" t="s">
        <v>6617</v>
      </c>
      <c r="E404" s="18" t="s">
        <v>1</v>
      </c>
      <c r="F404" s="327">
        <v>1.933</v>
      </c>
      <c r="G404" s="39"/>
      <c r="H404" s="45"/>
    </row>
    <row r="405" spans="1:8" s="2" customFormat="1" ht="16.8" customHeight="1">
      <c r="A405" s="39"/>
      <c r="B405" s="45"/>
      <c r="C405" s="326" t="s">
        <v>1</v>
      </c>
      <c r="D405" s="326" t="s">
        <v>6618</v>
      </c>
      <c r="E405" s="18" t="s">
        <v>1</v>
      </c>
      <c r="F405" s="327">
        <v>3.034</v>
      </c>
      <c r="G405" s="39"/>
      <c r="H405" s="45"/>
    </row>
    <row r="406" spans="1:8" s="2" customFormat="1" ht="16.8" customHeight="1">
      <c r="A406" s="39"/>
      <c r="B406" s="45"/>
      <c r="C406" s="326" t="s">
        <v>1</v>
      </c>
      <c r="D406" s="326" t="s">
        <v>6619</v>
      </c>
      <c r="E406" s="18" t="s">
        <v>1</v>
      </c>
      <c r="F406" s="327">
        <v>3.608</v>
      </c>
      <c r="G406" s="39"/>
      <c r="H406" s="45"/>
    </row>
    <row r="407" spans="1:8" s="2" customFormat="1" ht="16.8" customHeight="1">
      <c r="A407" s="39"/>
      <c r="B407" s="45"/>
      <c r="C407" s="326" t="s">
        <v>1</v>
      </c>
      <c r="D407" s="326" t="s">
        <v>6620</v>
      </c>
      <c r="E407" s="18" t="s">
        <v>1</v>
      </c>
      <c r="F407" s="327">
        <v>5.85</v>
      </c>
      <c r="G407" s="39"/>
      <c r="H407" s="45"/>
    </row>
    <row r="408" spans="1:8" s="2" customFormat="1" ht="16.8" customHeight="1">
      <c r="A408" s="39"/>
      <c r="B408" s="45"/>
      <c r="C408" s="326" t="s">
        <v>1</v>
      </c>
      <c r="D408" s="326" t="s">
        <v>6621</v>
      </c>
      <c r="E408" s="18" t="s">
        <v>1</v>
      </c>
      <c r="F408" s="327">
        <v>4.9</v>
      </c>
      <c r="G408" s="39"/>
      <c r="H408" s="45"/>
    </row>
    <row r="409" spans="1:8" s="2" customFormat="1" ht="16.8" customHeight="1">
      <c r="A409" s="39"/>
      <c r="B409" s="45"/>
      <c r="C409" s="326" t="s">
        <v>1</v>
      </c>
      <c r="D409" s="326" t="s">
        <v>1109</v>
      </c>
      <c r="E409" s="18" t="s">
        <v>1</v>
      </c>
      <c r="F409" s="327">
        <v>54.678</v>
      </c>
      <c r="G409" s="39"/>
      <c r="H409" s="45"/>
    </row>
    <row r="410" spans="1:8" s="2" customFormat="1" ht="16.8" customHeight="1">
      <c r="A410" s="39"/>
      <c r="B410" s="45"/>
      <c r="C410" s="326" t="s">
        <v>1</v>
      </c>
      <c r="D410" s="326" t="s">
        <v>1045</v>
      </c>
      <c r="E410" s="18" t="s">
        <v>1</v>
      </c>
      <c r="F410" s="327">
        <v>0</v>
      </c>
      <c r="G410" s="39"/>
      <c r="H410" s="45"/>
    </row>
    <row r="411" spans="1:8" s="2" customFormat="1" ht="16.8" customHeight="1">
      <c r="A411" s="39"/>
      <c r="B411" s="45"/>
      <c r="C411" s="326" t="s">
        <v>1</v>
      </c>
      <c r="D411" s="326" t="s">
        <v>6622</v>
      </c>
      <c r="E411" s="18" t="s">
        <v>1</v>
      </c>
      <c r="F411" s="327">
        <v>24.4</v>
      </c>
      <c r="G411" s="39"/>
      <c r="H411" s="45"/>
    </row>
    <row r="412" spans="1:8" s="2" customFormat="1" ht="16.8" customHeight="1">
      <c r="A412" s="39"/>
      <c r="B412" s="45"/>
      <c r="C412" s="326" t="s">
        <v>1</v>
      </c>
      <c r="D412" s="326" t="s">
        <v>6623</v>
      </c>
      <c r="E412" s="18" t="s">
        <v>1</v>
      </c>
      <c r="F412" s="327">
        <v>1.295</v>
      </c>
      <c r="G412" s="39"/>
      <c r="H412" s="45"/>
    </row>
    <row r="413" spans="1:8" s="2" customFormat="1" ht="16.8" customHeight="1">
      <c r="A413" s="39"/>
      <c r="B413" s="45"/>
      <c r="C413" s="326" t="s">
        <v>1</v>
      </c>
      <c r="D413" s="326" t="s">
        <v>6624</v>
      </c>
      <c r="E413" s="18" t="s">
        <v>1</v>
      </c>
      <c r="F413" s="327">
        <v>1.5</v>
      </c>
      <c r="G413" s="39"/>
      <c r="H413" s="45"/>
    </row>
    <row r="414" spans="1:8" s="2" customFormat="1" ht="16.8" customHeight="1">
      <c r="A414" s="39"/>
      <c r="B414" s="45"/>
      <c r="C414" s="326" t="s">
        <v>1</v>
      </c>
      <c r="D414" s="326" t="s">
        <v>6625</v>
      </c>
      <c r="E414" s="18" t="s">
        <v>1</v>
      </c>
      <c r="F414" s="327">
        <v>2.7</v>
      </c>
      <c r="G414" s="39"/>
      <c r="H414" s="45"/>
    </row>
    <row r="415" spans="1:8" s="2" customFormat="1" ht="16.8" customHeight="1">
      <c r="A415" s="39"/>
      <c r="B415" s="45"/>
      <c r="C415" s="326" t="s">
        <v>1</v>
      </c>
      <c r="D415" s="326" t="s">
        <v>1109</v>
      </c>
      <c r="E415" s="18" t="s">
        <v>1</v>
      </c>
      <c r="F415" s="327">
        <v>29.895</v>
      </c>
      <c r="G415" s="39"/>
      <c r="H415" s="45"/>
    </row>
    <row r="416" spans="1:8" s="2" customFormat="1" ht="16.8" customHeight="1">
      <c r="A416" s="39"/>
      <c r="B416" s="45"/>
      <c r="C416" s="326" t="s">
        <v>1</v>
      </c>
      <c r="D416" s="326" t="s">
        <v>295</v>
      </c>
      <c r="E416" s="18" t="s">
        <v>1</v>
      </c>
      <c r="F416" s="327">
        <v>84.573</v>
      </c>
      <c r="G416" s="39"/>
      <c r="H416" s="45"/>
    </row>
    <row r="417" spans="1:8" s="2" customFormat="1" ht="16.8" customHeight="1">
      <c r="A417" s="39"/>
      <c r="B417" s="45"/>
      <c r="C417" s="328" t="s">
        <v>6519</v>
      </c>
      <c r="D417" s="39"/>
      <c r="E417" s="39"/>
      <c r="F417" s="39"/>
      <c r="G417" s="39"/>
      <c r="H417" s="45"/>
    </row>
    <row r="418" spans="1:8" s="2" customFormat="1" ht="16.8" customHeight="1">
      <c r="A418" s="39"/>
      <c r="B418" s="45"/>
      <c r="C418" s="326" t="s">
        <v>1374</v>
      </c>
      <c r="D418" s="326" t="s">
        <v>1375</v>
      </c>
      <c r="E418" s="18" t="s">
        <v>203</v>
      </c>
      <c r="F418" s="327">
        <v>84.573</v>
      </c>
      <c r="G418" s="39"/>
      <c r="H418" s="45"/>
    </row>
    <row r="419" spans="1:8" s="2" customFormat="1" ht="16.8" customHeight="1">
      <c r="A419" s="39"/>
      <c r="B419" s="45"/>
      <c r="C419" s="322" t="s">
        <v>848</v>
      </c>
      <c r="D419" s="323" t="s">
        <v>846</v>
      </c>
      <c r="E419" s="324" t="s">
        <v>203</v>
      </c>
      <c r="F419" s="325">
        <v>106.085</v>
      </c>
      <c r="G419" s="39"/>
      <c r="H419" s="45"/>
    </row>
    <row r="420" spans="1:8" s="2" customFormat="1" ht="16.8" customHeight="1">
      <c r="A420" s="39"/>
      <c r="B420" s="45"/>
      <c r="C420" s="326" t="s">
        <v>1</v>
      </c>
      <c r="D420" s="326" t="s">
        <v>6626</v>
      </c>
      <c r="E420" s="18" t="s">
        <v>1</v>
      </c>
      <c r="F420" s="327">
        <v>0</v>
      </c>
      <c r="G420" s="39"/>
      <c r="H420" s="45"/>
    </row>
    <row r="421" spans="1:8" s="2" customFormat="1" ht="16.8" customHeight="1">
      <c r="A421" s="39"/>
      <c r="B421" s="45"/>
      <c r="C421" s="326" t="s">
        <v>1</v>
      </c>
      <c r="D421" s="326" t="s">
        <v>2033</v>
      </c>
      <c r="E421" s="18" t="s">
        <v>1</v>
      </c>
      <c r="F421" s="327">
        <v>0</v>
      </c>
      <c r="G421" s="39"/>
      <c r="H421" s="45"/>
    </row>
    <row r="422" spans="1:8" s="2" customFormat="1" ht="16.8" customHeight="1">
      <c r="A422" s="39"/>
      <c r="B422" s="45"/>
      <c r="C422" s="326" t="s">
        <v>1</v>
      </c>
      <c r="D422" s="326" t="s">
        <v>330</v>
      </c>
      <c r="E422" s="18" t="s">
        <v>1</v>
      </c>
      <c r="F422" s="327">
        <v>0</v>
      </c>
      <c r="G422" s="39"/>
      <c r="H422" s="45"/>
    </row>
    <row r="423" spans="1:8" s="2" customFormat="1" ht="16.8" customHeight="1">
      <c r="A423" s="39"/>
      <c r="B423" s="45"/>
      <c r="C423" s="326" t="s">
        <v>1</v>
      </c>
      <c r="D423" s="326" t="s">
        <v>6627</v>
      </c>
      <c r="E423" s="18" t="s">
        <v>1</v>
      </c>
      <c r="F423" s="327">
        <v>8.809</v>
      </c>
      <c r="G423" s="39"/>
      <c r="H423" s="45"/>
    </row>
    <row r="424" spans="1:8" s="2" customFormat="1" ht="16.8" customHeight="1">
      <c r="A424" s="39"/>
      <c r="B424" s="45"/>
      <c r="C424" s="326" t="s">
        <v>1</v>
      </c>
      <c r="D424" s="326" t="s">
        <v>6628</v>
      </c>
      <c r="E424" s="18" t="s">
        <v>1</v>
      </c>
      <c r="F424" s="327">
        <v>14.95</v>
      </c>
      <c r="G424" s="39"/>
      <c r="H424" s="45"/>
    </row>
    <row r="425" spans="1:8" s="2" customFormat="1" ht="16.8" customHeight="1">
      <c r="A425" s="39"/>
      <c r="B425" s="45"/>
      <c r="C425" s="326" t="s">
        <v>1</v>
      </c>
      <c r="D425" s="326" t="s">
        <v>6629</v>
      </c>
      <c r="E425" s="18" t="s">
        <v>1</v>
      </c>
      <c r="F425" s="327">
        <v>20.516</v>
      </c>
      <c r="G425" s="39"/>
      <c r="H425" s="45"/>
    </row>
    <row r="426" spans="1:8" s="2" customFormat="1" ht="16.8" customHeight="1">
      <c r="A426" s="39"/>
      <c r="B426" s="45"/>
      <c r="C426" s="326" t="s">
        <v>1</v>
      </c>
      <c r="D426" s="326" t="s">
        <v>6630</v>
      </c>
      <c r="E426" s="18" t="s">
        <v>1</v>
      </c>
      <c r="F426" s="327">
        <v>14.95</v>
      </c>
      <c r="G426" s="39"/>
      <c r="H426" s="45"/>
    </row>
    <row r="427" spans="1:8" s="2" customFormat="1" ht="16.8" customHeight="1">
      <c r="A427" s="39"/>
      <c r="B427" s="45"/>
      <c r="C427" s="326" t="s">
        <v>1</v>
      </c>
      <c r="D427" s="326" t="s">
        <v>6631</v>
      </c>
      <c r="E427" s="18" t="s">
        <v>1</v>
      </c>
      <c r="F427" s="327">
        <v>18.17</v>
      </c>
      <c r="G427" s="39"/>
      <c r="H427" s="45"/>
    </row>
    <row r="428" spans="1:8" s="2" customFormat="1" ht="16.8" customHeight="1">
      <c r="A428" s="39"/>
      <c r="B428" s="45"/>
      <c r="C428" s="326" t="s">
        <v>1</v>
      </c>
      <c r="D428" s="326" t="s">
        <v>6632</v>
      </c>
      <c r="E428" s="18" t="s">
        <v>1</v>
      </c>
      <c r="F428" s="327">
        <v>19.09</v>
      </c>
      <c r="G428" s="39"/>
      <c r="H428" s="45"/>
    </row>
    <row r="429" spans="1:8" s="2" customFormat="1" ht="16.8" customHeight="1">
      <c r="A429" s="39"/>
      <c r="B429" s="45"/>
      <c r="C429" s="326" t="s">
        <v>1</v>
      </c>
      <c r="D429" s="326" t="s">
        <v>908</v>
      </c>
      <c r="E429" s="18" t="s">
        <v>1</v>
      </c>
      <c r="F429" s="327">
        <v>9.6</v>
      </c>
      <c r="G429" s="39"/>
      <c r="H429" s="45"/>
    </row>
    <row r="430" spans="1:8" s="2" customFormat="1" ht="16.8" customHeight="1">
      <c r="A430" s="39"/>
      <c r="B430" s="45"/>
      <c r="C430" s="326" t="s">
        <v>1</v>
      </c>
      <c r="D430" s="326" t="s">
        <v>295</v>
      </c>
      <c r="E430" s="18" t="s">
        <v>1</v>
      </c>
      <c r="F430" s="327">
        <v>106.085</v>
      </c>
      <c r="G430" s="39"/>
      <c r="H430" s="45"/>
    </row>
    <row r="431" spans="1:8" s="2" customFormat="1" ht="16.8" customHeight="1">
      <c r="A431" s="39"/>
      <c r="B431" s="45"/>
      <c r="C431" s="328" t="s">
        <v>6519</v>
      </c>
      <c r="D431" s="39"/>
      <c r="E431" s="39"/>
      <c r="F431" s="39"/>
      <c r="G431" s="39"/>
      <c r="H431" s="45"/>
    </row>
    <row r="432" spans="1:8" s="2" customFormat="1" ht="16.8" customHeight="1">
      <c r="A432" s="39"/>
      <c r="B432" s="45"/>
      <c r="C432" s="326" t="s">
        <v>1378</v>
      </c>
      <c r="D432" s="326" t="s">
        <v>1379</v>
      </c>
      <c r="E432" s="18" t="s">
        <v>203</v>
      </c>
      <c r="F432" s="327">
        <v>106.085</v>
      </c>
      <c r="G432" s="39"/>
      <c r="H432" s="45"/>
    </row>
    <row r="433" spans="1:8" s="2" customFormat="1" ht="16.8" customHeight="1">
      <c r="A433" s="39"/>
      <c r="B433" s="45"/>
      <c r="C433" s="322" t="s">
        <v>850</v>
      </c>
      <c r="D433" s="323" t="s">
        <v>839</v>
      </c>
      <c r="E433" s="324" t="s">
        <v>203</v>
      </c>
      <c r="F433" s="325">
        <v>126.863</v>
      </c>
      <c r="G433" s="39"/>
      <c r="H433" s="45"/>
    </row>
    <row r="434" spans="1:8" s="2" customFormat="1" ht="16.8" customHeight="1">
      <c r="A434" s="39"/>
      <c r="B434" s="45"/>
      <c r="C434" s="326" t="s">
        <v>1</v>
      </c>
      <c r="D434" s="326" t="s">
        <v>411</v>
      </c>
      <c r="E434" s="18" t="s">
        <v>1</v>
      </c>
      <c r="F434" s="327">
        <v>0</v>
      </c>
      <c r="G434" s="39"/>
      <c r="H434" s="45"/>
    </row>
    <row r="435" spans="1:8" s="2" customFormat="1" ht="16.8" customHeight="1">
      <c r="A435" s="39"/>
      <c r="B435" s="45"/>
      <c r="C435" s="326" t="s">
        <v>1</v>
      </c>
      <c r="D435" s="326" t="s">
        <v>330</v>
      </c>
      <c r="E435" s="18" t="s">
        <v>1</v>
      </c>
      <c r="F435" s="327">
        <v>0</v>
      </c>
      <c r="G435" s="39"/>
      <c r="H435" s="45"/>
    </row>
    <row r="436" spans="1:8" s="2" customFormat="1" ht="16.8" customHeight="1">
      <c r="A436" s="39"/>
      <c r="B436" s="45"/>
      <c r="C436" s="326" t="s">
        <v>1</v>
      </c>
      <c r="D436" s="326" t="s">
        <v>6598</v>
      </c>
      <c r="E436" s="18" t="s">
        <v>1</v>
      </c>
      <c r="F436" s="327">
        <v>10.533</v>
      </c>
      <c r="G436" s="39"/>
      <c r="H436" s="45"/>
    </row>
    <row r="437" spans="1:8" s="2" customFormat="1" ht="16.8" customHeight="1">
      <c r="A437" s="39"/>
      <c r="B437" s="45"/>
      <c r="C437" s="326" t="s">
        <v>1</v>
      </c>
      <c r="D437" s="326" t="s">
        <v>6599</v>
      </c>
      <c r="E437" s="18" t="s">
        <v>1</v>
      </c>
      <c r="F437" s="327">
        <v>17.875</v>
      </c>
      <c r="G437" s="39"/>
      <c r="H437" s="45"/>
    </row>
    <row r="438" spans="1:8" s="2" customFormat="1" ht="16.8" customHeight="1">
      <c r="A438" s="39"/>
      <c r="B438" s="45"/>
      <c r="C438" s="326" t="s">
        <v>1</v>
      </c>
      <c r="D438" s="326" t="s">
        <v>6600</v>
      </c>
      <c r="E438" s="18" t="s">
        <v>1</v>
      </c>
      <c r="F438" s="327">
        <v>24.53</v>
      </c>
      <c r="G438" s="39"/>
      <c r="H438" s="45"/>
    </row>
    <row r="439" spans="1:8" s="2" customFormat="1" ht="16.8" customHeight="1">
      <c r="A439" s="39"/>
      <c r="B439" s="45"/>
      <c r="C439" s="326" t="s">
        <v>1</v>
      </c>
      <c r="D439" s="326" t="s">
        <v>6601</v>
      </c>
      <c r="E439" s="18" t="s">
        <v>1</v>
      </c>
      <c r="F439" s="327">
        <v>17.875</v>
      </c>
      <c r="G439" s="39"/>
      <c r="H439" s="45"/>
    </row>
    <row r="440" spans="1:8" s="2" customFormat="1" ht="16.8" customHeight="1">
      <c r="A440" s="39"/>
      <c r="B440" s="45"/>
      <c r="C440" s="326" t="s">
        <v>1</v>
      </c>
      <c r="D440" s="326" t="s">
        <v>6602</v>
      </c>
      <c r="E440" s="18" t="s">
        <v>1</v>
      </c>
      <c r="F440" s="327">
        <v>21.725</v>
      </c>
      <c r="G440" s="39"/>
      <c r="H440" s="45"/>
    </row>
    <row r="441" spans="1:8" s="2" customFormat="1" ht="16.8" customHeight="1">
      <c r="A441" s="39"/>
      <c r="B441" s="45"/>
      <c r="C441" s="326" t="s">
        <v>1</v>
      </c>
      <c r="D441" s="326" t="s">
        <v>6603</v>
      </c>
      <c r="E441" s="18" t="s">
        <v>1</v>
      </c>
      <c r="F441" s="327">
        <v>22.825</v>
      </c>
      <c r="G441" s="39"/>
      <c r="H441" s="45"/>
    </row>
    <row r="442" spans="1:8" s="2" customFormat="1" ht="16.8" customHeight="1">
      <c r="A442" s="39"/>
      <c r="B442" s="45"/>
      <c r="C442" s="326" t="s">
        <v>1</v>
      </c>
      <c r="D442" s="326" t="s">
        <v>6604</v>
      </c>
      <c r="E442" s="18" t="s">
        <v>1</v>
      </c>
      <c r="F442" s="327">
        <v>11.5</v>
      </c>
      <c r="G442" s="39"/>
      <c r="H442" s="45"/>
    </row>
    <row r="443" spans="1:8" s="2" customFormat="1" ht="16.8" customHeight="1">
      <c r="A443" s="39"/>
      <c r="B443" s="45"/>
      <c r="C443" s="326" t="s">
        <v>1</v>
      </c>
      <c r="D443" s="326" t="s">
        <v>295</v>
      </c>
      <c r="E443" s="18" t="s">
        <v>1</v>
      </c>
      <c r="F443" s="327">
        <v>126.863</v>
      </c>
      <c r="G443" s="39"/>
      <c r="H443" s="45"/>
    </row>
    <row r="444" spans="1:8" s="2" customFormat="1" ht="16.8" customHeight="1">
      <c r="A444" s="39"/>
      <c r="B444" s="45"/>
      <c r="C444" s="328" t="s">
        <v>6519</v>
      </c>
      <c r="D444" s="39"/>
      <c r="E444" s="39"/>
      <c r="F444" s="39"/>
      <c r="G444" s="39"/>
      <c r="H444" s="45"/>
    </row>
    <row r="445" spans="1:8" s="2" customFormat="1" ht="16.8" customHeight="1">
      <c r="A445" s="39"/>
      <c r="B445" s="45"/>
      <c r="C445" s="326" t="s">
        <v>2082</v>
      </c>
      <c r="D445" s="326" t="s">
        <v>2083</v>
      </c>
      <c r="E445" s="18" t="s">
        <v>203</v>
      </c>
      <c r="F445" s="327">
        <v>126.863</v>
      </c>
      <c r="G445" s="39"/>
      <c r="H445" s="45"/>
    </row>
    <row r="446" spans="1:8" s="2" customFormat="1" ht="16.8" customHeight="1">
      <c r="A446" s="39"/>
      <c r="B446" s="45"/>
      <c r="C446" s="326" t="s">
        <v>2088</v>
      </c>
      <c r="D446" s="326" t="s">
        <v>2089</v>
      </c>
      <c r="E446" s="18" t="s">
        <v>203</v>
      </c>
      <c r="F446" s="327">
        <v>126.863</v>
      </c>
      <c r="G446" s="39"/>
      <c r="H446" s="45"/>
    </row>
    <row r="447" spans="1:8" s="2" customFormat="1" ht="16.8" customHeight="1">
      <c r="A447" s="39"/>
      <c r="B447" s="45"/>
      <c r="C447" s="326" t="s">
        <v>2093</v>
      </c>
      <c r="D447" s="326" t="s">
        <v>2094</v>
      </c>
      <c r="E447" s="18" t="s">
        <v>203</v>
      </c>
      <c r="F447" s="327">
        <v>126.863</v>
      </c>
      <c r="G447" s="39"/>
      <c r="H447" s="45"/>
    </row>
    <row r="448" spans="1:8" s="2" customFormat="1" ht="16.8" customHeight="1">
      <c r="A448" s="39"/>
      <c r="B448" s="45"/>
      <c r="C448" s="326" t="s">
        <v>2097</v>
      </c>
      <c r="D448" s="326" t="s">
        <v>2098</v>
      </c>
      <c r="E448" s="18" t="s">
        <v>203</v>
      </c>
      <c r="F448" s="327">
        <v>126.863</v>
      </c>
      <c r="G448" s="39"/>
      <c r="H448" s="45"/>
    </row>
    <row r="449" spans="1:8" s="2" customFormat="1" ht="16.8" customHeight="1">
      <c r="A449" s="39"/>
      <c r="B449" s="45"/>
      <c r="C449" s="322" t="s">
        <v>851</v>
      </c>
      <c r="D449" s="323" t="s">
        <v>1</v>
      </c>
      <c r="E449" s="324" t="s">
        <v>1</v>
      </c>
      <c r="F449" s="325">
        <v>21.25</v>
      </c>
      <c r="G449" s="39"/>
      <c r="H449" s="45"/>
    </row>
    <row r="450" spans="1:8" s="2" customFormat="1" ht="16.8" customHeight="1">
      <c r="A450" s="39"/>
      <c r="B450" s="45"/>
      <c r="C450" s="326" t="s">
        <v>1</v>
      </c>
      <c r="D450" s="326" t="s">
        <v>1670</v>
      </c>
      <c r="E450" s="18" t="s">
        <v>1</v>
      </c>
      <c r="F450" s="327">
        <v>0</v>
      </c>
      <c r="G450" s="39"/>
      <c r="H450" s="45"/>
    </row>
    <row r="451" spans="1:8" s="2" customFormat="1" ht="16.8" customHeight="1">
      <c r="A451" s="39"/>
      <c r="B451" s="45"/>
      <c r="C451" s="326" t="s">
        <v>1</v>
      </c>
      <c r="D451" s="326" t="s">
        <v>411</v>
      </c>
      <c r="E451" s="18" t="s">
        <v>1</v>
      </c>
      <c r="F451" s="327">
        <v>0</v>
      </c>
      <c r="G451" s="39"/>
      <c r="H451" s="45"/>
    </row>
    <row r="452" spans="1:8" s="2" customFormat="1" ht="16.8" customHeight="1">
      <c r="A452" s="39"/>
      <c r="B452" s="45"/>
      <c r="C452" s="326" t="s">
        <v>1</v>
      </c>
      <c r="D452" s="326" t="s">
        <v>1671</v>
      </c>
      <c r="E452" s="18" t="s">
        <v>1</v>
      </c>
      <c r="F452" s="327">
        <v>2.24</v>
      </c>
      <c r="G452" s="39"/>
      <c r="H452" s="45"/>
    </row>
    <row r="453" spans="1:8" s="2" customFormat="1" ht="16.8" customHeight="1">
      <c r="A453" s="39"/>
      <c r="B453" s="45"/>
      <c r="C453" s="326" t="s">
        <v>1</v>
      </c>
      <c r="D453" s="326" t="s">
        <v>1672</v>
      </c>
      <c r="E453" s="18" t="s">
        <v>1</v>
      </c>
      <c r="F453" s="327">
        <v>1.82</v>
      </c>
      <c r="G453" s="39"/>
      <c r="H453" s="45"/>
    </row>
    <row r="454" spans="1:8" s="2" customFormat="1" ht="16.8" customHeight="1">
      <c r="A454" s="39"/>
      <c r="B454" s="45"/>
      <c r="C454" s="326" t="s">
        <v>1</v>
      </c>
      <c r="D454" s="326" t="s">
        <v>1673</v>
      </c>
      <c r="E454" s="18" t="s">
        <v>1</v>
      </c>
      <c r="F454" s="327">
        <v>3.36</v>
      </c>
      <c r="G454" s="39"/>
      <c r="H454" s="45"/>
    </row>
    <row r="455" spans="1:8" s="2" customFormat="1" ht="16.8" customHeight="1">
      <c r="A455" s="39"/>
      <c r="B455" s="45"/>
      <c r="C455" s="326" t="s">
        <v>1</v>
      </c>
      <c r="D455" s="326" t="s">
        <v>1674</v>
      </c>
      <c r="E455" s="18" t="s">
        <v>1</v>
      </c>
      <c r="F455" s="327">
        <v>11.83</v>
      </c>
      <c r="G455" s="39"/>
      <c r="H455" s="45"/>
    </row>
    <row r="456" spans="1:8" s="2" customFormat="1" ht="16.8" customHeight="1">
      <c r="A456" s="39"/>
      <c r="B456" s="45"/>
      <c r="C456" s="326" t="s">
        <v>1</v>
      </c>
      <c r="D456" s="326" t="s">
        <v>86</v>
      </c>
      <c r="E456" s="18" t="s">
        <v>1</v>
      </c>
      <c r="F456" s="327">
        <v>2</v>
      </c>
      <c r="G456" s="39"/>
      <c r="H456" s="45"/>
    </row>
    <row r="457" spans="1:8" s="2" customFormat="1" ht="16.8" customHeight="1">
      <c r="A457" s="39"/>
      <c r="B457" s="45"/>
      <c r="C457" s="326" t="s">
        <v>851</v>
      </c>
      <c r="D457" s="326" t="s">
        <v>1109</v>
      </c>
      <c r="E457" s="18" t="s">
        <v>1</v>
      </c>
      <c r="F457" s="327">
        <v>21.25</v>
      </c>
      <c r="G457" s="39"/>
      <c r="H457" s="45"/>
    </row>
    <row r="458" spans="1:8" s="2" customFormat="1" ht="16.8" customHeight="1">
      <c r="A458" s="39"/>
      <c r="B458" s="45"/>
      <c r="C458" s="328" t="s">
        <v>6519</v>
      </c>
      <c r="D458" s="39"/>
      <c r="E458" s="39"/>
      <c r="F458" s="39"/>
      <c r="G458" s="39"/>
      <c r="H458" s="45"/>
    </row>
    <row r="459" spans="1:8" s="2" customFormat="1" ht="12">
      <c r="A459" s="39"/>
      <c r="B459" s="45"/>
      <c r="C459" s="326" t="s">
        <v>1667</v>
      </c>
      <c r="D459" s="326" t="s">
        <v>1668</v>
      </c>
      <c r="E459" s="18" t="s">
        <v>203</v>
      </c>
      <c r="F459" s="327">
        <v>101.26</v>
      </c>
      <c r="G459" s="39"/>
      <c r="H459" s="45"/>
    </row>
    <row r="460" spans="1:8" s="2" customFormat="1" ht="16.8" customHeight="1">
      <c r="A460" s="39"/>
      <c r="B460" s="45"/>
      <c r="C460" s="326" t="s">
        <v>1647</v>
      </c>
      <c r="D460" s="326" t="s">
        <v>1648</v>
      </c>
      <c r="E460" s="18" t="s">
        <v>203</v>
      </c>
      <c r="F460" s="327">
        <v>104.448</v>
      </c>
      <c r="G460" s="39"/>
      <c r="H460" s="45"/>
    </row>
    <row r="461" spans="1:8" s="2" customFormat="1" ht="16.8" customHeight="1">
      <c r="A461" s="39"/>
      <c r="B461" s="45"/>
      <c r="C461" s="326" t="s">
        <v>1731</v>
      </c>
      <c r="D461" s="326" t="s">
        <v>1732</v>
      </c>
      <c r="E461" s="18" t="s">
        <v>203</v>
      </c>
      <c r="F461" s="327">
        <v>104.448</v>
      </c>
      <c r="G461" s="39"/>
      <c r="H461" s="45"/>
    </row>
    <row r="462" spans="1:8" s="2" customFormat="1" ht="16.8" customHeight="1">
      <c r="A462" s="39"/>
      <c r="B462" s="45"/>
      <c r="C462" s="326" t="s">
        <v>1736</v>
      </c>
      <c r="D462" s="326" t="s">
        <v>1737</v>
      </c>
      <c r="E462" s="18" t="s">
        <v>203</v>
      </c>
      <c r="F462" s="327">
        <v>21.25</v>
      </c>
      <c r="G462" s="39"/>
      <c r="H462" s="45"/>
    </row>
    <row r="463" spans="1:8" s="2" customFormat="1" ht="16.8" customHeight="1">
      <c r="A463" s="39"/>
      <c r="B463" s="45"/>
      <c r="C463" s="326" t="s">
        <v>1680</v>
      </c>
      <c r="D463" s="326" t="s">
        <v>1681</v>
      </c>
      <c r="E463" s="18" t="s">
        <v>203</v>
      </c>
      <c r="F463" s="327">
        <v>107.386</v>
      </c>
      <c r="G463" s="39"/>
      <c r="H463" s="45"/>
    </row>
    <row r="464" spans="1:8" s="2" customFormat="1" ht="16.8" customHeight="1">
      <c r="A464" s="39"/>
      <c r="B464" s="45"/>
      <c r="C464" s="322" t="s">
        <v>853</v>
      </c>
      <c r="D464" s="323" t="s">
        <v>1</v>
      </c>
      <c r="E464" s="324" t="s">
        <v>1</v>
      </c>
      <c r="F464" s="325">
        <v>80.01</v>
      </c>
      <c r="G464" s="39"/>
      <c r="H464" s="45"/>
    </row>
    <row r="465" spans="1:8" s="2" customFormat="1" ht="16.8" customHeight="1">
      <c r="A465" s="39"/>
      <c r="B465" s="45"/>
      <c r="C465" s="326" t="s">
        <v>1</v>
      </c>
      <c r="D465" s="326" t="s">
        <v>1675</v>
      </c>
      <c r="E465" s="18" t="s">
        <v>1</v>
      </c>
      <c r="F465" s="327">
        <v>0</v>
      </c>
      <c r="G465" s="39"/>
      <c r="H465" s="45"/>
    </row>
    <row r="466" spans="1:8" s="2" customFormat="1" ht="16.8" customHeight="1">
      <c r="A466" s="39"/>
      <c r="B466" s="45"/>
      <c r="C466" s="326" t="s">
        <v>1</v>
      </c>
      <c r="D466" s="326" t="s">
        <v>1676</v>
      </c>
      <c r="E466" s="18" t="s">
        <v>1</v>
      </c>
      <c r="F466" s="327">
        <v>24.86</v>
      </c>
      <c r="G466" s="39"/>
      <c r="H466" s="45"/>
    </row>
    <row r="467" spans="1:8" s="2" customFormat="1" ht="16.8" customHeight="1">
      <c r="A467" s="39"/>
      <c r="B467" s="45"/>
      <c r="C467" s="326" t="s">
        <v>1</v>
      </c>
      <c r="D467" s="326" t="s">
        <v>1677</v>
      </c>
      <c r="E467" s="18" t="s">
        <v>1</v>
      </c>
      <c r="F467" s="327">
        <v>28.75</v>
      </c>
      <c r="G467" s="39"/>
      <c r="H467" s="45"/>
    </row>
    <row r="468" spans="1:8" s="2" customFormat="1" ht="16.8" customHeight="1">
      <c r="A468" s="39"/>
      <c r="B468" s="45"/>
      <c r="C468" s="326" t="s">
        <v>1</v>
      </c>
      <c r="D468" s="326" t="s">
        <v>1678</v>
      </c>
      <c r="E468" s="18" t="s">
        <v>1</v>
      </c>
      <c r="F468" s="327">
        <v>26.4</v>
      </c>
      <c r="G468" s="39"/>
      <c r="H468" s="45"/>
    </row>
    <row r="469" spans="1:8" s="2" customFormat="1" ht="16.8" customHeight="1">
      <c r="A469" s="39"/>
      <c r="B469" s="45"/>
      <c r="C469" s="326" t="s">
        <v>853</v>
      </c>
      <c r="D469" s="326" t="s">
        <v>1109</v>
      </c>
      <c r="E469" s="18" t="s">
        <v>1</v>
      </c>
      <c r="F469" s="327">
        <v>80.01</v>
      </c>
      <c r="G469" s="39"/>
      <c r="H469" s="45"/>
    </row>
    <row r="470" spans="1:8" s="2" customFormat="1" ht="16.8" customHeight="1">
      <c r="A470" s="39"/>
      <c r="B470" s="45"/>
      <c r="C470" s="328" t="s">
        <v>6519</v>
      </c>
      <c r="D470" s="39"/>
      <c r="E470" s="39"/>
      <c r="F470" s="39"/>
      <c r="G470" s="39"/>
      <c r="H470" s="45"/>
    </row>
    <row r="471" spans="1:8" s="2" customFormat="1" ht="12">
      <c r="A471" s="39"/>
      <c r="B471" s="45"/>
      <c r="C471" s="326" t="s">
        <v>1667</v>
      </c>
      <c r="D471" s="326" t="s">
        <v>1668</v>
      </c>
      <c r="E471" s="18" t="s">
        <v>203</v>
      </c>
      <c r="F471" s="327">
        <v>101.26</v>
      </c>
      <c r="G471" s="39"/>
      <c r="H471" s="45"/>
    </row>
    <row r="472" spans="1:8" s="2" customFormat="1" ht="16.8" customHeight="1">
      <c r="A472" s="39"/>
      <c r="B472" s="45"/>
      <c r="C472" s="326" t="s">
        <v>1647</v>
      </c>
      <c r="D472" s="326" t="s">
        <v>1648</v>
      </c>
      <c r="E472" s="18" t="s">
        <v>203</v>
      </c>
      <c r="F472" s="327">
        <v>104.448</v>
      </c>
      <c r="G472" s="39"/>
      <c r="H472" s="45"/>
    </row>
    <row r="473" spans="1:8" s="2" customFormat="1" ht="16.8" customHeight="1">
      <c r="A473" s="39"/>
      <c r="B473" s="45"/>
      <c r="C473" s="326" t="s">
        <v>1731</v>
      </c>
      <c r="D473" s="326" t="s">
        <v>1732</v>
      </c>
      <c r="E473" s="18" t="s">
        <v>203</v>
      </c>
      <c r="F473" s="327">
        <v>104.448</v>
      </c>
      <c r="G473" s="39"/>
      <c r="H473" s="45"/>
    </row>
    <row r="474" spans="1:8" s="2" customFormat="1" ht="16.8" customHeight="1">
      <c r="A474" s="39"/>
      <c r="B474" s="45"/>
      <c r="C474" s="326" t="s">
        <v>1740</v>
      </c>
      <c r="D474" s="326" t="s">
        <v>1741</v>
      </c>
      <c r="E474" s="18" t="s">
        <v>203</v>
      </c>
      <c r="F474" s="327">
        <v>80.01</v>
      </c>
      <c r="G474" s="39"/>
      <c r="H474" s="45"/>
    </row>
    <row r="475" spans="1:8" s="2" customFormat="1" ht="16.8" customHeight="1">
      <c r="A475" s="39"/>
      <c r="B475" s="45"/>
      <c r="C475" s="326" t="s">
        <v>1680</v>
      </c>
      <c r="D475" s="326" t="s">
        <v>1681</v>
      </c>
      <c r="E475" s="18" t="s">
        <v>203</v>
      </c>
      <c r="F475" s="327">
        <v>107.386</v>
      </c>
      <c r="G475" s="39"/>
      <c r="H475" s="45"/>
    </row>
    <row r="476" spans="1:8" s="2" customFormat="1" ht="16.8" customHeight="1">
      <c r="A476" s="39"/>
      <c r="B476" s="45"/>
      <c r="C476" s="322" t="s">
        <v>855</v>
      </c>
      <c r="D476" s="323" t="s">
        <v>1</v>
      </c>
      <c r="E476" s="324" t="s">
        <v>1</v>
      </c>
      <c r="F476" s="325">
        <v>4.92</v>
      </c>
      <c r="G476" s="39"/>
      <c r="H476" s="45"/>
    </row>
    <row r="477" spans="1:8" s="2" customFormat="1" ht="16.8" customHeight="1">
      <c r="A477" s="39"/>
      <c r="B477" s="45"/>
      <c r="C477" s="326" t="s">
        <v>1</v>
      </c>
      <c r="D477" s="326" t="s">
        <v>1721</v>
      </c>
      <c r="E477" s="18" t="s">
        <v>1</v>
      </c>
      <c r="F477" s="327">
        <v>0</v>
      </c>
      <c r="G477" s="39"/>
      <c r="H477" s="45"/>
    </row>
    <row r="478" spans="1:8" s="2" customFormat="1" ht="16.8" customHeight="1">
      <c r="A478" s="39"/>
      <c r="B478" s="45"/>
      <c r="C478" s="326" t="s">
        <v>1</v>
      </c>
      <c r="D478" s="326" t="s">
        <v>1045</v>
      </c>
      <c r="E478" s="18" t="s">
        <v>1</v>
      </c>
      <c r="F478" s="327">
        <v>0</v>
      </c>
      <c r="G478" s="39"/>
      <c r="H478" s="45"/>
    </row>
    <row r="479" spans="1:8" s="2" customFormat="1" ht="16.8" customHeight="1">
      <c r="A479" s="39"/>
      <c r="B479" s="45"/>
      <c r="C479" s="326" t="s">
        <v>1</v>
      </c>
      <c r="D479" s="326" t="s">
        <v>1722</v>
      </c>
      <c r="E479" s="18" t="s">
        <v>1</v>
      </c>
      <c r="F479" s="327">
        <v>4.92</v>
      </c>
      <c r="G479" s="39"/>
      <c r="H479" s="45"/>
    </row>
    <row r="480" spans="1:8" s="2" customFormat="1" ht="16.8" customHeight="1">
      <c r="A480" s="39"/>
      <c r="B480" s="45"/>
      <c r="C480" s="326" t="s">
        <v>855</v>
      </c>
      <c r="D480" s="326" t="s">
        <v>1109</v>
      </c>
      <c r="E480" s="18" t="s">
        <v>1</v>
      </c>
      <c r="F480" s="327">
        <v>4.92</v>
      </c>
      <c r="G480" s="39"/>
      <c r="H480" s="45"/>
    </row>
    <row r="481" spans="1:8" s="2" customFormat="1" ht="16.8" customHeight="1">
      <c r="A481" s="39"/>
      <c r="B481" s="45"/>
      <c r="C481" s="328" t="s">
        <v>6519</v>
      </c>
      <c r="D481" s="39"/>
      <c r="E481" s="39"/>
      <c r="F481" s="39"/>
      <c r="G481" s="39"/>
      <c r="H481" s="45"/>
    </row>
    <row r="482" spans="1:8" s="2" customFormat="1" ht="16.8" customHeight="1">
      <c r="A482" s="39"/>
      <c r="B482" s="45"/>
      <c r="C482" s="326" t="s">
        <v>1717</v>
      </c>
      <c r="D482" s="326" t="s">
        <v>1718</v>
      </c>
      <c r="E482" s="18" t="s">
        <v>203</v>
      </c>
      <c r="F482" s="327">
        <v>52.14</v>
      </c>
      <c r="G482" s="39"/>
      <c r="H482" s="45"/>
    </row>
    <row r="483" spans="1:8" s="2" customFormat="1" ht="16.8" customHeight="1">
      <c r="A483" s="39"/>
      <c r="B483" s="45"/>
      <c r="C483" s="326" t="s">
        <v>1642</v>
      </c>
      <c r="D483" s="326" t="s">
        <v>1643</v>
      </c>
      <c r="E483" s="18" t="s">
        <v>203</v>
      </c>
      <c r="F483" s="327">
        <v>52.14</v>
      </c>
      <c r="G483" s="39"/>
      <c r="H483" s="45"/>
    </row>
    <row r="484" spans="1:8" s="2" customFormat="1" ht="16.8" customHeight="1">
      <c r="A484" s="39"/>
      <c r="B484" s="45"/>
      <c r="C484" s="326" t="s">
        <v>1653</v>
      </c>
      <c r="D484" s="326" t="s">
        <v>1654</v>
      </c>
      <c r="E484" s="18" t="s">
        <v>203</v>
      </c>
      <c r="F484" s="327">
        <v>104.28</v>
      </c>
      <c r="G484" s="39"/>
      <c r="H484" s="45"/>
    </row>
    <row r="485" spans="1:8" s="2" customFormat="1" ht="12">
      <c r="A485" s="39"/>
      <c r="B485" s="45"/>
      <c r="C485" s="326" t="s">
        <v>1658</v>
      </c>
      <c r="D485" s="326" t="s">
        <v>1659</v>
      </c>
      <c r="E485" s="18" t="s">
        <v>203</v>
      </c>
      <c r="F485" s="327">
        <v>4.92</v>
      </c>
      <c r="G485" s="39"/>
      <c r="H485" s="45"/>
    </row>
    <row r="486" spans="1:8" s="2" customFormat="1" ht="16.8" customHeight="1">
      <c r="A486" s="39"/>
      <c r="B486" s="45"/>
      <c r="C486" s="326" t="s">
        <v>1662</v>
      </c>
      <c r="D486" s="326" t="s">
        <v>1663</v>
      </c>
      <c r="E486" s="18" t="s">
        <v>203</v>
      </c>
      <c r="F486" s="327">
        <v>5.166</v>
      </c>
      <c r="G486" s="39"/>
      <c r="H486" s="45"/>
    </row>
    <row r="487" spans="1:8" s="2" customFormat="1" ht="16.8" customHeight="1">
      <c r="A487" s="39"/>
      <c r="B487" s="45"/>
      <c r="C487" s="322" t="s">
        <v>858</v>
      </c>
      <c r="D487" s="323" t="s">
        <v>1</v>
      </c>
      <c r="E487" s="324" t="s">
        <v>1</v>
      </c>
      <c r="F487" s="325">
        <v>47.22</v>
      </c>
      <c r="G487" s="39"/>
      <c r="H487" s="45"/>
    </row>
    <row r="488" spans="1:8" s="2" customFormat="1" ht="16.8" customHeight="1">
      <c r="A488" s="39"/>
      <c r="B488" s="45"/>
      <c r="C488" s="326" t="s">
        <v>1</v>
      </c>
      <c r="D488" s="326" t="s">
        <v>1723</v>
      </c>
      <c r="E488" s="18" t="s">
        <v>1</v>
      </c>
      <c r="F488" s="327">
        <v>0</v>
      </c>
      <c r="G488" s="39"/>
      <c r="H488" s="45"/>
    </row>
    <row r="489" spans="1:8" s="2" customFormat="1" ht="16.8" customHeight="1">
      <c r="A489" s="39"/>
      <c r="B489" s="45"/>
      <c r="C489" s="326" t="s">
        <v>1</v>
      </c>
      <c r="D489" s="326" t="s">
        <v>411</v>
      </c>
      <c r="E489" s="18" t="s">
        <v>1</v>
      </c>
      <c r="F489" s="327">
        <v>0</v>
      </c>
      <c r="G489" s="39"/>
      <c r="H489" s="45"/>
    </row>
    <row r="490" spans="1:8" s="2" customFormat="1" ht="16.8" customHeight="1">
      <c r="A490" s="39"/>
      <c r="B490" s="45"/>
      <c r="C490" s="326" t="s">
        <v>1</v>
      </c>
      <c r="D490" s="326" t="s">
        <v>1724</v>
      </c>
      <c r="E490" s="18" t="s">
        <v>1</v>
      </c>
      <c r="F490" s="327">
        <v>0.9</v>
      </c>
      <c r="G490" s="39"/>
      <c r="H490" s="45"/>
    </row>
    <row r="491" spans="1:8" s="2" customFormat="1" ht="16.8" customHeight="1">
      <c r="A491" s="39"/>
      <c r="B491" s="45"/>
      <c r="C491" s="326" t="s">
        <v>1</v>
      </c>
      <c r="D491" s="326" t="s">
        <v>1725</v>
      </c>
      <c r="E491" s="18" t="s">
        <v>1</v>
      </c>
      <c r="F491" s="327">
        <v>11.7</v>
      </c>
      <c r="G491" s="39"/>
      <c r="H491" s="45"/>
    </row>
    <row r="492" spans="1:8" s="2" customFormat="1" ht="16.8" customHeight="1">
      <c r="A492" s="39"/>
      <c r="B492" s="45"/>
      <c r="C492" s="326" t="s">
        <v>1</v>
      </c>
      <c r="D492" s="326" t="s">
        <v>1726</v>
      </c>
      <c r="E492" s="18" t="s">
        <v>1</v>
      </c>
      <c r="F492" s="327">
        <v>8.22</v>
      </c>
      <c r="G492" s="39"/>
      <c r="H492" s="45"/>
    </row>
    <row r="493" spans="1:8" s="2" customFormat="1" ht="16.8" customHeight="1">
      <c r="A493" s="39"/>
      <c r="B493" s="45"/>
      <c r="C493" s="326" t="s">
        <v>1</v>
      </c>
      <c r="D493" s="326" t="s">
        <v>1727</v>
      </c>
      <c r="E493" s="18" t="s">
        <v>1</v>
      </c>
      <c r="F493" s="327">
        <v>18.6</v>
      </c>
      <c r="G493" s="39"/>
      <c r="H493" s="45"/>
    </row>
    <row r="494" spans="1:8" s="2" customFormat="1" ht="16.8" customHeight="1">
      <c r="A494" s="39"/>
      <c r="B494" s="45"/>
      <c r="C494" s="326" t="s">
        <v>1</v>
      </c>
      <c r="D494" s="326" t="s">
        <v>1045</v>
      </c>
      <c r="E494" s="18" t="s">
        <v>1</v>
      </c>
      <c r="F494" s="327">
        <v>0</v>
      </c>
      <c r="G494" s="39"/>
      <c r="H494" s="45"/>
    </row>
    <row r="495" spans="1:8" s="2" customFormat="1" ht="16.8" customHeight="1">
      <c r="A495" s="39"/>
      <c r="B495" s="45"/>
      <c r="C495" s="326" t="s">
        <v>1</v>
      </c>
      <c r="D495" s="326" t="s">
        <v>1728</v>
      </c>
      <c r="E495" s="18" t="s">
        <v>1</v>
      </c>
      <c r="F495" s="327">
        <v>3.5</v>
      </c>
      <c r="G495" s="39"/>
      <c r="H495" s="45"/>
    </row>
    <row r="496" spans="1:8" s="2" customFormat="1" ht="16.8" customHeight="1">
      <c r="A496" s="39"/>
      <c r="B496" s="45"/>
      <c r="C496" s="326" t="s">
        <v>1</v>
      </c>
      <c r="D496" s="326" t="s">
        <v>1729</v>
      </c>
      <c r="E496" s="18" t="s">
        <v>1</v>
      </c>
      <c r="F496" s="327">
        <v>4.3</v>
      </c>
      <c r="G496" s="39"/>
      <c r="H496" s="45"/>
    </row>
    <row r="497" spans="1:8" s="2" customFormat="1" ht="16.8" customHeight="1">
      <c r="A497" s="39"/>
      <c r="B497" s="45"/>
      <c r="C497" s="326" t="s">
        <v>858</v>
      </c>
      <c r="D497" s="326" t="s">
        <v>1109</v>
      </c>
      <c r="E497" s="18" t="s">
        <v>1</v>
      </c>
      <c r="F497" s="327">
        <v>47.22</v>
      </c>
      <c r="G497" s="39"/>
      <c r="H497" s="45"/>
    </row>
    <row r="498" spans="1:8" s="2" customFormat="1" ht="16.8" customHeight="1">
      <c r="A498" s="39"/>
      <c r="B498" s="45"/>
      <c r="C498" s="328" t="s">
        <v>6519</v>
      </c>
      <c r="D498" s="39"/>
      <c r="E498" s="39"/>
      <c r="F498" s="39"/>
      <c r="G498" s="39"/>
      <c r="H498" s="45"/>
    </row>
    <row r="499" spans="1:8" s="2" customFormat="1" ht="16.8" customHeight="1">
      <c r="A499" s="39"/>
      <c r="B499" s="45"/>
      <c r="C499" s="326" t="s">
        <v>1717</v>
      </c>
      <c r="D499" s="326" t="s">
        <v>1718</v>
      </c>
      <c r="E499" s="18" t="s">
        <v>203</v>
      </c>
      <c r="F499" s="327">
        <v>52.14</v>
      </c>
      <c r="G499" s="39"/>
      <c r="H499" s="45"/>
    </row>
    <row r="500" spans="1:8" s="2" customFormat="1" ht="16.8" customHeight="1">
      <c r="A500" s="39"/>
      <c r="B500" s="45"/>
      <c r="C500" s="326" t="s">
        <v>1642</v>
      </c>
      <c r="D500" s="326" t="s">
        <v>1643</v>
      </c>
      <c r="E500" s="18" t="s">
        <v>203</v>
      </c>
      <c r="F500" s="327">
        <v>52.14</v>
      </c>
      <c r="G500" s="39"/>
      <c r="H500" s="45"/>
    </row>
    <row r="501" spans="1:8" s="2" customFormat="1" ht="16.8" customHeight="1">
      <c r="A501" s="39"/>
      <c r="B501" s="45"/>
      <c r="C501" s="326" t="s">
        <v>1653</v>
      </c>
      <c r="D501" s="326" t="s">
        <v>1654</v>
      </c>
      <c r="E501" s="18" t="s">
        <v>203</v>
      </c>
      <c r="F501" s="327">
        <v>104.28</v>
      </c>
      <c r="G501" s="39"/>
      <c r="H501" s="45"/>
    </row>
    <row r="502" spans="1:8" s="2" customFormat="1" ht="16.8" customHeight="1">
      <c r="A502" s="39"/>
      <c r="B502" s="45"/>
      <c r="C502" s="322" t="s">
        <v>860</v>
      </c>
      <c r="D502" s="323" t="s">
        <v>1</v>
      </c>
      <c r="E502" s="324" t="s">
        <v>1</v>
      </c>
      <c r="F502" s="325">
        <v>155.1</v>
      </c>
      <c r="G502" s="39"/>
      <c r="H502" s="45"/>
    </row>
    <row r="503" spans="1:8" s="2" customFormat="1" ht="16.8" customHeight="1">
      <c r="A503" s="39"/>
      <c r="B503" s="45"/>
      <c r="C503" s="326" t="s">
        <v>1</v>
      </c>
      <c r="D503" s="326" t="s">
        <v>1179</v>
      </c>
      <c r="E503" s="18" t="s">
        <v>1</v>
      </c>
      <c r="F503" s="327">
        <v>0</v>
      </c>
      <c r="G503" s="39"/>
      <c r="H503" s="45"/>
    </row>
    <row r="504" spans="1:8" s="2" customFormat="1" ht="16.8" customHeight="1">
      <c r="A504" s="39"/>
      <c r="B504" s="45"/>
      <c r="C504" s="326" t="s">
        <v>1</v>
      </c>
      <c r="D504" s="326" t="s">
        <v>2033</v>
      </c>
      <c r="E504" s="18" t="s">
        <v>1</v>
      </c>
      <c r="F504" s="327">
        <v>0</v>
      </c>
      <c r="G504" s="39"/>
      <c r="H504" s="45"/>
    </row>
    <row r="505" spans="1:8" s="2" customFormat="1" ht="16.8" customHeight="1">
      <c r="A505" s="39"/>
      <c r="B505" s="45"/>
      <c r="C505" s="326" t="s">
        <v>1</v>
      </c>
      <c r="D505" s="326" t="s">
        <v>2034</v>
      </c>
      <c r="E505" s="18" t="s">
        <v>1</v>
      </c>
      <c r="F505" s="327">
        <v>101.2</v>
      </c>
      <c r="G505" s="39"/>
      <c r="H505" s="45"/>
    </row>
    <row r="506" spans="1:8" s="2" customFormat="1" ht="16.8" customHeight="1">
      <c r="A506" s="39"/>
      <c r="B506" s="45"/>
      <c r="C506" s="326" t="s">
        <v>1</v>
      </c>
      <c r="D506" s="326" t="s">
        <v>1045</v>
      </c>
      <c r="E506" s="18" t="s">
        <v>1</v>
      </c>
      <c r="F506" s="327">
        <v>0</v>
      </c>
      <c r="G506" s="39"/>
      <c r="H506" s="45"/>
    </row>
    <row r="507" spans="1:8" s="2" customFormat="1" ht="16.8" customHeight="1">
      <c r="A507" s="39"/>
      <c r="B507" s="45"/>
      <c r="C507" s="326" t="s">
        <v>1</v>
      </c>
      <c r="D507" s="326" t="s">
        <v>2035</v>
      </c>
      <c r="E507" s="18" t="s">
        <v>1</v>
      </c>
      <c r="F507" s="327">
        <v>53.9</v>
      </c>
      <c r="G507" s="39"/>
      <c r="H507" s="45"/>
    </row>
    <row r="508" spans="1:8" s="2" customFormat="1" ht="16.8" customHeight="1">
      <c r="A508" s="39"/>
      <c r="B508" s="45"/>
      <c r="C508" s="326" t="s">
        <v>860</v>
      </c>
      <c r="D508" s="326" t="s">
        <v>295</v>
      </c>
      <c r="E508" s="18" t="s">
        <v>1</v>
      </c>
      <c r="F508" s="327">
        <v>155.1</v>
      </c>
      <c r="G508" s="39"/>
      <c r="H508" s="45"/>
    </row>
    <row r="509" spans="1:8" s="2" customFormat="1" ht="16.8" customHeight="1">
      <c r="A509" s="39"/>
      <c r="B509" s="45"/>
      <c r="C509" s="328" t="s">
        <v>6519</v>
      </c>
      <c r="D509" s="39"/>
      <c r="E509" s="39"/>
      <c r="F509" s="39"/>
      <c r="G509" s="39"/>
      <c r="H509" s="45"/>
    </row>
    <row r="510" spans="1:8" s="2" customFormat="1" ht="16.8" customHeight="1">
      <c r="A510" s="39"/>
      <c r="B510" s="45"/>
      <c r="C510" s="326" t="s">
        <v>2030</v>
      </c>
      <c r="D510" s="326" t="s">
        <v>2031</v>
      </c>
      <c r="E510" s="18" t="s">
        <v>203</v>
      </c>
      <c r="F510" s="327">
        <v>155.1</v>
      </c>
      <c r="G510" s="39"/>
      <c r="H510" s="45"/>
    </row>
    <row r="511" spans="1:8" s="2" customFormat="1" ht="16.8" customHeight="1">
      <c r="A511" s="39"/>
      <c r="B511" s="45"/>
      <c r="C511" s="326" t="s">
        <v>2060</v>
      </c>
      <c r="D511" s="326" t="s">
        <v>2061</v>
      </c>
      <c r="E511" s="18" t="s">
        <v>203</v>
      </c>
      <c r="F511" s="327">
        <v>310.2</v>
      </c>
      <c r="G511" s="39"/>
      <c r="H511" s="45"/>
    </row>
    <row r="512" spans="1:8" s="2" customFormat="1" ht="16.8" customHeight="1">
      <c r="A512" s="39"/>
      <c r="B512" s="45"/>
      <c r="C512" s="326" t="s">
        <v>2037</v>
      </c>
      <c r="D512" s="326" t="s">
        <v>2038</v>
      </c>
      <c r="E512" s="18" t="s">
        <v>311</v>
      </c>
      <c r="F512" s="327">
        <v>1.274</v>
      </c>
      <c r="G512" s="39"/>
      <c r="H512" s="45"/>
    </row>
    <row r="513" spans="1:8" s="2" customFormat="1" ht="12">
      <c r="A513" s="39"/>
      <c r="B513" s="45"/>
      <c r="C513" s="326" t="s">
        <v>2072</v>
      </c>
      <c r="D513" s="326" t="s">
        <v>2073</v>
      </c>
      <c r="E513" s="18" t="s">
        <v>203</v>
      </c>
      <c r="F513" s="327">
        <v>653.595</v>
      </c>
      <c r="G513" s="39"/>
      <c r="H513" s="45"/>
    </row>
    <row r="514" spans="1:8" s="2" customFormat="1" ht="12">
      <c r="A514" s="39"/>
      <c r="B514" s="45"/>
      <c r="C514" s="326" t="s">
        <v>2065</v>
      </c>
      <c r="D514" s="326" t="s">
        <v>2066</v>
      </c>
      <c r="E514" s="18" t="s">
        <v>203</v>
      </c>
      <c r="F514" s="327">
        <v>653.595</v>
      </c>
      <c r="G514" s="39"/>
      <c r="H514" s="45"/>
    </row>
    <row r="515" spans="1:8" s="2" customFormat="1" ht="16.8" customHeight="1">
      <c r="A515" s="39"/>
      <c r="B515" s="45"/>
      <c r="C515" s="322" t="s">
        <v>862</v>
      </c>
      <c r="D515" s="323" t="s">
        <v>1</v>
      </c>
      <c r="E515" s="324" t="s">
        <v>1</v>
      </c>
      <c r="F515" s="325">
        <v>406.5</v>
      </c>
      <c r="G515" s="39"/>
      <c r="H515" s="45"/>
    </row>
    <row r="516" spans="1:8" s="2" customFormat="1" ht="16.8" customHeight="1">
      <c r="A516" s="39"/>
      <c r="B516" s="45"/>
      <c r="C516" s="326" t="s">
        <v>1</v>
      </c>
      <c r="D516" s="326" t="s">
        <v>411</v>
      </c>
      <c r="E516" s="18" t="s">
        <v>1</v>
      </c>
      <c r="F516" s="327">
        <v>0</v>
      </c>
      <c r="G516" s="39"/>
      <c r="H516" s="45"/>
    </row>
    <row r="517" spans="1:8" s="2" customFormat="1" ht="16.8" customHeight="1">
      <c r="A517" s="39"/>
      <c r="B517" s="45"/>
      <c r="C517" s="326" t="s">
        <v>1</v>
      </c>
      <c r="D517" s="326" t="s">
        <v>2026</v>
      </c>
      <c r="E517" s="18" t="s">
        <v>1</v>
      </c>
      <c r="F517" s="327">
        <v>0</v>
      </c>
      <c r="G517" s="39"/>
      <c r="H517" s="45"/>
    </row>
    <row r="518" spans="1:8" s="2" customFormat="1" ht="16.8" customHeight="1">
      <c r="A518" s="39"/>
      <c r="B518" s="45"/>
      <c r="C518" s="326" t="s">
        <v>1</v>
      </c>
      <c r="D518" s="326" t="s">
        <v>2027</v>
      </c>
      <c r="E518" s="18" t="s">
        <v>1</v>
      </c>
      <c r="F518" s="327">
        <v>205.7</v>
      </c>
      <c r="G518" s="39"/>
      <c r="H518" s="45"/>
    </row>
    <row r="519" spans="1:8" s="2" customFormat="1" ht="16.8" customHeight="1">
      <c r="A519" s="39"/>
      <c r="B519" s="45"/>
      <c r="C519" s="326" t="s">
        <v>1</v>
      </c>
      <c r="D519" s="326" t="s">
        <v>1045</v>
      </c>
      <c r="E519" s="18" t="s">
        <v>1</v>
      </c>
      <c r="F519" s="327">
        <v>0</v>
      </c>
      <c r="G519" s="39"/>
      <c r="H519" s="45"/>
    </row>
    <row r="520" spans="1:8" s="2" customFormat="1" ht="16.8" customHeight="1">
      <c r="A520" s="39"/>
      <c r="B520" s="45"/>
      <c r="C520" s="326" t="s">
        <v>1</v>
      </c>
      <c r="D520" s="326" t="s">
        <v>1046</v>
      </c>
      <c r="E520" s="18" t="s">
        <v>1</v>
      </c>
      <c r="F520" s="327">
        <v>150.48</v>
      </c>
      <c r="G520" s="39"/>
      <c r="H520" s="45"/>
    </row>
    <row r="521" spans="1:8" s="2" customFormat="1" ht="16.8" customHeight="1">
      <c r="A521" s="39"/>
      <c r="B521" s="45"/>
      <c r="C521" s="326" t="s">
        <v>1</v>
      </c>
      <c r="D521" s="326" t="s">
        <v>1080</v>
      </c>
      <c r="E521" s="18" t="s">
        <v>1</v>
      </c>
      <c r="F521" s="327">
        <v>0</v>
      </c>
      <c r="G521" s="39"/>
      <c r="H521" s="45"/>
    </row>
    <row r="522" spans="1:8" s="2" customFormat="1" ht="16.8" customHeight="1">
      <c r="A522" s="39"/>
      <c r="B522" s="45"/>
      <c r="C522" s="326" t="s">
        <v>1</v>
      </c>
      <c r="D522" s="326" t="s">
        <v>2028</v>
      </c>
      <c r="E522" s="18" t="s">
        <v>1</v>
      </c>
      <c r="F522" s="327">
        <v>10.32</v>
      </c>
      <c r="G522" s="39"/>
      <c r="H522" s="45"/>
    </row>
    <row r="523" spans="1:8" s="2" customFormat="1" ht="16.8" customHeight="1">
      <c r="A523" s="39"/>
      <c r="B523" s="45"/>
      <c r="C523" s="326" t="s">
        <v>1</v>
      </c>
      <c r="D523" s="326" t="s">
        <v>675</v>
      </c>
      <c r="E523" s="18" t="s">
        <v>1</v>
      </c>
      <c r="F523" s="327">
        <v>40</v>
      </c>
      <c r="G523" s="39"/>
      <c r="H523" s="45"/>
    </row>
    <row r="524" spans="1:8" s="2" customFormat="1" ht="16.8" customHeight="1">
      <c r="A524" s="39"/>
      <c r="B524" s="45"/>
      <c r="C524" s="326" t="s">
        <v>862</v>
      </c>
      <c r="D524" s="326" t="s">
        <v>295</v>
      </c>
      <c r="E524" s="18" t="s">
        <v>1</v>
      </c>
      <c r="F524" s="327">
        <v>406.5</v>
      </c>
      <c r="G524" s="39"/>
      <c r="H524" s="45"/>
    </row>
    <row r="525" spans="1:8" s="2" customFormat="1" ht="16.8" customHeight="1">
      <c r="A525" s="39"/>
      <c r="B525" s="45"/>
      <c r="C525" s="328" t="s">
        <v>6519</v>
      </c>
      <c r="D525" s="39"/>
      <c r="E525" s="39"/>
      <c r="F525" s="39"/>
      <c r="G525" s="39"/>
      <c r="H525" s="45"/>
    </row>
    <row r="526" spans="1:8" s="2" customFormat="1" ht="16.8" customHeight="1">
      <c r="A526" s="39"/>
      <c r="B526" s="45"/>
      <c r="C526" s="326" t="s">
        <v>2023</v>
      </c>
      <c r="D526" s="326" t="s">
        <v>2024</v>
      </c>
      <c r="E526" s="18" t="s">
        <v>203</v>
      </c>
      <c r="F526" s="327">
        <v>406.5</v>
      </c>
      <c r="G526" s="39"/>
      <c r="H526" s="45"/>
    </row>
    <row r="527" spans="1:8" s="2" customFormat="1" ht="16.8" customHeight="1">
      <c r="A527" s="39"/>
      <c r="B527" s="45"/>
      <c r="C527" s="326" t="s">
        <v>2055</v>
      </c>
      <c r="D527" s="326" t="s">
        <v>2056</v>
      </c>
      <c r="E527" s="18" t="s">
        <v>203</v>
      </c>
      <c r="F527" s="327">
        <v>813</v>
      </c>
      <c r="G527" s="39"/>
      <c r="H527" s="45"/>
    </row>
    <row r="528" spans="1:8" s="2" customFormat="1" ht="16.8" customHeight="1">
      <c r="A528" s="39"/>
      <c r="B528" s="45"/>
      <c r="C528" s="326" t="s">
        <v>2037</v>
      </c>
      <c r="D528" s="326" t="s">
        <v>2038</v>
      </c>
      <c r="E528" s="18" t="s">
        <v>311</v>
      </c>
      <c r="F528" s="327">
        <v>1.274</v>
      </c>
      <c r="G528" s="39"/>
      <c r="H528" s="45"/>
    </row>
    <row r="529" spans="1:8" s="2" customFormat="1" ht="12">
      <c r="A529" s="39"/>
      <c r="B529" s="45"/>
      <c r="C529" s="326" t="s">
        <v>2072</v>
      </c>
      <c r="D529" s="326" t="s">
        <v>2073</v>
      </c>
      <c r="E529" s="18" t="s">
        <v>203</v>
      </c>
      <c r="F529" s="327">
        <v>653.595</v>
      </c>
      <c r="G529" s="39"/>
      <c r="H529" s="45"/>
    </row>
    <row r="530" spans="1:8" s="2" customFormat="1" ht="12">
      <c r="A530" s="39"/>
      <c r="B530" s="45"/>
      <c r="C530" s="326" t="s">
        <v>2065</v>
      </c>
      <c r="D530" s="326" t="s">
        <v>2066</v>
      </c>
      <c r="E530" s="18" t="s">
        <v>203</v>
      </c>
      <c r="F530" s="327">
        <v>653.595</v>
      </c>
      <c r="G530" s="39"/>
      <c r="H530" s="45"/>
    </row>
    <row r="531" spans="1:8" s="2" customFormat="1" ht="16.8" customHeight="1">
      <c r="A531" s="39"/>
      <c r="B531" s="45"/>
      <c r="C531" s="322" t="s">
        <v>864</v>
      </c>
      <c r="D531" s="323" t="s">
        <v>1</v>
      </c>
      <c r="E531" s="324" t="s">
        <v>1</v>
      </c>
      <c r="F531" s="325">
        <v>104.287</v>
      </c>
      <c r="G531" s="39"/>
      <c r="H531" s="45"/>
    </row>
    <row r="532" spans="1:8" s="2" customFormat="1" ht="16.8" customHeight="1">
      <c r="A532" s="39"/>
      <c r="B532" s="45"/>
      <c r="C532" s="326" t="s">
        <v>1</v>
      </c>
      <c r="D532" s="326" t="s">
        <v>947</v>
      </c>
      <c r="E532" s="18" t="s">
        <v>1</v>
      </c>
      <c r="F532" s="327">
        <v>0</v>
      </c>
      <c r="G532" s="39"/>
      <c r="H532" s="45"/>
    </row>
    <row r="533" spans="1:8" s="2" customFormat="1" ht="16.8" customHeight="1">
      <c r="A533" s="39"/>
      <c r="B533" s="45"/>
      <c r="C533" s="326" t="s">
        <v>1</v>
      </c>
      <c r="D533" s="326" t="s">
        <v>948</v>
      </c>
      <c r="E533" s="18" t="s">
        <v>1</v>
      </c>
      <c r="F533" s="327">
        <v>43.68</v>
      </c>
      <c r="G533" s="39"/>
      <c r="H533" s="45"/>
    </row>
    <row r="534" spans="1:8" s="2" customFormat="1" ht="16.8" customHeight="1">
      <c r="A534" s="39"/>
      <c r="B534" s="45"/>
      <c r="C534" s="326" t="s">
        <v>1</v>
      </c>
      <c r="D534" s="326" t="s">
        <v>949</v>
      </c>
      <c r="E534" s="18" t="s">
        <v>1</v>
      </c>
      <c r="F534" s="327">
        <v>15.18</v>
      </c>
      <c r="G534" s="39"/>
      <c r="H534" s="45"/>
    </row>
    <row r="535" spans="1:8" s="2" customFormat="1" ht="16.8" customHeight="1">
      <c r="A535" s="39"/>
      <c r="B535" s="45"/>
      <c r="C535" s="326" t="s">
        <v>1</v>
      </c>
      <c r="D535" s="326" t="s">
        <v>950</v>
      </c>
      <c r="E535" s="18" t="s">
        <v>1</v>
      </c>
      <c r="F535" s="327">
        <v>0</v>
      </c>
      <c r="G535" s="39"/>
      <c r="H535" s="45"/>
    </row>
    <row r="536" spans="1:8" s="2" customFormat="1" ht="16.8" customHeight="1">
      <c r="A536" s="39"/>
      <c r="B536" s="45"/>
      <c r="C536" s="326" t="s">
        <v>1</v>
      </c>
      <c r="D536" s="326" t="s">
        <v>951</v>
      </c>
      <c r="E536" s="18" t="s">
        <v>1</v>
      </c>
      <c r="F536" s="327">
        <v>4.085</v>
      </c>
      <c r="G536" s="39"/>
      <c r="H536" s="45"/>
    </row>
    <row r="537" spans="1:8" s="2" customFormat="1" ht="16.8" customHeight="1">
      <c r="A537" s="39"/>
      <c r="B537" s="45"/>
      <c r="C537" s="326" t="s">
        <v>1</v>
      </c>
      <c r="D537" s="326" t="s">
        <v>952</v>
      </c>
      <c r="E537" s="18" t="s">
        <v>1</v>
      </c>
      <c r="F537" s="327">
        <v>41.342</v>
      </c>
      <c r="G537" s="39"/>
      <c r="H537" s="45"/>
    </row>
    <row r="538" spans="1:8" s="2" customFormat="1" ht="16.8" customHeight="1">
      <c r="A538" s="39"/>
      <c r="B538" s="45"/>
      <c r="C538" s="326" t="s">
        <v>864</v>
      </c>
      <c r="D538" s="326" t="s">
        <v>295</v>
      </c>
      <c r="E538" s="18" t="s">
        <v>1</v>
      </c>
      <c r="F538" s="327">
        <v>104.287</v>
      </c>
      <c r="G538" s="39"/>
      <c r="H538" s="45"/>
    </row>
    <row r="539" spans="1:8" s="2" customFormat="1" ht="16.8" customHeight="1">
      <c r="A539" s="39"/>
      <c r="B539" s="45"/>
      <c r="C539" s="328" t="s">
        <v>6519</v>
      </c>
      <c r="D539" s="39"/>
      <c r="E539" s="39"/>
      <c r="F539" s="39"/>
      <c r="G539" s="39"/>
      <c r="H539" s="45"/>
    </row>
    <row r="540" spans="1:8" s="2" customFormat="1" ht="16.8" customHeight="1">
      <c r="A540" s="39"/>
      <c r="B540" s="45"/>
      <c r="C540" s="326" t="s">
        <v>943</v>
      </c>
      <c r="D540" s="326" t="s">
        <v>944</v>
      </c>
      <c r="E540" s="18" t="s">
        <v>289</v>
      </c>
      <c r="F540" s="327">
        <v>83.43</v>
      </c>
      <c r="G540" s="39"/>
      <c r="H540" s="45"/>
    </row>
    <row r="541" spans="1:8" s="2" customFormat="1" ht="16.8" customHeight="1">
      <c r="A541" s="39"/>
      <c r="B541" s="45"/>
      <c r="C541" s="326" t="s">
        <v>954</v>
      </c>
      <c r="D541" s="326" t="s">
        <v>955</v>
      </c>
      <c r="E541" s="18" t="s">
        <v>289</v>
      </c>
      <c r="F541" s="327">
        <v>20.857</v>
      </c>
      <c r="G541" s="39"/>
      <c r="H541" s="45"/>
    </row>
    <row r="542" spans="1:8" s="2" customFormat="1" ht="12">
      <c r="A542" s="39"/>
      <c r="B542" s="45"/>
      <c r="C542" s="326" t="s">
        <v>301</v>
      </c>
      <c r="D542" s="326" t="s">
        <v>302</v>
      </c>
      <c r="E542" s="18" t="s">
        <v>289</v>
      </c>
      <c r="F542" s="327">
        <v>120.515</v>
      </c>
      <c r="G542" s="39"/>
      <c r="H542" s="45"/>
    </row>
    <row r="543" spans="1:8" s="2" customFormat="1" ht="12">
      <c r="A543" s="39"/>
      <c r="B543" s="45"/>
      <c r="C543" s="326" t="s">
        <v>305</v>
      </c>
      <c r="D543" s="326" t="s">
        <v>306</v>
      </c>
      <c r="E543" s="18" t="s">
        <v>289</v>
      </c>
      <c r="F543" s="327">
        <v>30.128</v>
      </c>
      <c r="G543" s="39"/>
      <c r="H543" s="45"/>
    </row>
    <row r="544" spans="1:8" s="2" customFormat="1" ht="16.8" customHeight="1">
      <c r="A544" s="39"/>
      <c r="B544" s="45"/>
      <c r="C544" s="322" t="s">
        <v>866</v>
      </c>
      <c r="D544" s="323" t="s">
        <v>1</v>
      </c>
      <c r="E544" s="324" t="s">
        <v>1</v>
      </c>
      <c r="F544" s="325">
        <v>23.457</v>
      </c>
      <c r="G544" s="39"/>
      <c r="H544" s="45"/>
    </row>
    <row r="545" spans="1:8" s="2" customFormat="1" ht="16.8" customHeight="1">
      <c r="A545" s="39"/>
      <c r="B545" s="45"/>
      <c r="C545" s="326" t="s">
        <v>1</v>
      </c>
      <c r="D545" s="326" t="s">
        <v>3470</v>
      </c>
      <c r="E545" s="18" t="s">
        <v>1</v>
      </c>
      <c r="F545" s="327">
        <v>0</v>
      </c>
      <c r="G545" s="39"/>
      <c r="H545" s="45"/>
    </row>
    <row r="546" spans="1:8" s="2" customFormat="1" ht="16.8" customHeight="1">
      <c r="A546" s="39"/>
      <c r="B546" s="45"/>
      <c r="C546" s="326" t="s">
        <v>1</v>
      </c>
      <c r="D546" s="326" t="s">
        <v>3471</v>
      </c>
      <c r="E546" s="18" t="s">
        <v>1</v>
      </c>
      <c r="F546" s="327">
        <v>7.007</v>
      </c>
      <c r="G546" s="39"/>
      <c r="H546" s="45"/>
    </row>
    <row r="547" spans="1:8" s="2" customFormat="1" ht="16.8" customHeight="1">
      <c r="A547" s="39"/>
      <c r="B547" s="45"/>
      <c r="C547" s="326" t="s">
        <v>1</v>
      </c>
      <c r="D547" s="326" t="s">
        <v>3472</v>
      </c>
      <c r="E547" s="18" t="s">
        <v>1</v>
      </c>
      <c r="F547" s="327">
        <v>14.45</v>
      </c>
      <c r="G547" s="39"/>
      <c r="H547" s="45"/>
    </row>
    <row r="548" spans="1:8" s="2" customFormat="1" ht="16.8" customHeight="1">
      <c r="A548" s="39"/>
      <c r="B548" s="45"/>
      <c r="C548" s="326" t="s">
        <v>1</v>
      </c>
      <c r="D548" s="326" t="s">
        <v>86</v>
      </c>
      <c r="E548" s="18" t="s">
        <v>1</v>
      </c>
      <c r="F548" s="327">
        <v>2</v>
      </c>
      <c r="G548" s="39"/>
      <c r="H548" s="45"/>
    </row>
    <row r="549" spans="1:8" s="2" customFormat="1" ht="16.8" customHeight="1">
      <c r="A549" s="39"/>
      <c r="B549" s="45"/>
      <c r="C549" s="326" t="s">
        <v>866</v>
      </c>
      <c r="D549" s="326" t="s">
        <v>1109</v>
      </c>
      <c r="E549" s="18" t="s">
        <v>1</v>
      </c>
      <c r="F549" s="327">
        <v>23.457</v>
      </c>
      <c r="G549" s="39"/>
      <c r="H549" s="45"/>
    </row>
    <row r="550" spans="1:8" s="2" customFormat="1" ht="16.8" customHeight="1">
      <c r="A550" s="39"/>
      <c r="B550" s="45"/>
      <c r="C550" s="328" t="s">
        <v>6519</v>
      </c>
      <c r="D550" s="39"/>
      <c r="E550" s="39"/>
      <c r="F550" s="39"/>
      <c r="G550" s="39"/>
      <c r="H550" s="45"/>
    </row>
    <row r="551" spans="1:8" s="2" customFormat="1" ht="16.8" customHeight="1">
      <c r="A551" s="39"/>
      <c r="B551" s="45"/>
      <c r="C551" s="326" t="s">
        <v>3460</v>
      </c>
      <c r="D551" s="326" t="s">
        <v>3461</v>
      </c>
      <c r="E551" s="18" t="s">
        <v>203</v>
      </c>
      <c r="F551" s="327">
        <v>835.907</v>
      </c>
      <c r="G551" s="39"/>
      <c r="H551" s="45"/>
    </row>
    <row r="552" spans="1:8" s="2" customFormat="1" ht="16.8" customHeight="1">
      <c r="A552" s="39"/>
      <c r="B552" s="45"/>
      <c r="C552" s="326" t="s">
        <v>3451</v>
      </c>
      <c r="D552" s="326" t="s">
        <v>3452</v>
      </c>
      <c r="E552" s="18" t="s">
        <v>203</v>
      </c>
      <c r="F552" s="327">
        <v>23.457</v>
      </c>
      <c r="G552" s="39"/>
      <c r="H552" s="45"/>
    </row>
    <row r="553" spans="1:8" s="2" customFormat="1" ht="16.8" customHeight="1">
      <c r="A553" s="39"/>
      <c r="B553" s="45"/>
      <c r="C553" s="326" t="s">
        <v>3455</v>
      </c>
      <c r="D553" s="326" t="s">
        <v>3456</v>
      </c>
      <c r="E553" s="18" t="s">
        <v>203</v>
      </c>
      <c r="F553" s="327">
        <v>835.907</v>
      </c>
      <c r="G553" s="39"/>
      <c r="H553" s="45"/>
    </row>
    <row r="554" spans="1:8" s="2" customFormat="1" ht="16.8" customHeight="1">
      <c r="A554" s="39"/>
      <c r="B554" s="45"/>
      <c r="C554" s="322" t="s">
        <v>868</v>
      </c>
      <c r="D554" s="323" t="s">
        <v>1</v>
      </c>
      <c r="E554" s="324" t="s">
        <v>1</v>
      </c>
      <c r="F554" s="325">
        <v>812.45</v>
      </c>
      <c r="G554" s="39"/>
      <c r="H554" s="45"/>
    </row>
    <row r="555" spans="1:8" s="2" customFormat="1" ht="16.8" customHeight="1">
      <c r="A555" s="39"/>
      <c r="B555" s="45"/>
      <c r="C555" s="326" t="s">
        <v>1</v>
      </c>
      <c r="D555" s="326" t="s">
        <v>3463</v>
      </c>
      <c r="E555" s="18" t="s">
        <v>1</v>
      </c>
      <c r="F555" s="327">
        <v>0</v>
      </c>
      <c r="G555" s="39"/>
      <c r="H555" s="45"/>
    </row>
    <row r="556" spans="1:8" s="2" customFormat="1" ht="16.8" customHeight="1">
      <c r="A556" s="39"/>
      <c r="B556" s="45"/>
      <c r="C556" s="326" t="s">
        <v>1</v>
      </c>
      <c r="D556" s="326" t="s">
        <v>411</v>
      </c>
      <c r="E556" s="18" t="s">
        <v>1</v>
      </c>
      <c r="F556" s="327">
        <v>0</v>
      </c>
      <c r="G556" s="39"/>
      <c r="H556" s="45"/>
    </row>
    <row r="557" spans="1:8" s="2" customFormat="1" ht="16.8" customHeight="1">
      <c r="A557" s="39"/>
      <c r="B557" s="45"/>
      <c r="C557" s="326" t="s">
        <v>1</v>
      </c>
      <c r="D557" s="326" t="s">
        <v>3464</v>
      </c>
      <c r="E557" s="18" t="s">
        <v>1</v>
      </c>
      <c r="F557" s="327">
        <v>284.95</v>
      </c>
      <c r="G557" s="39"/>
      <c r="H557" s="45"/>
    </row>
    <row r="558" spans="1:8" s="2" customFormat="1" ht="16.8" customHeight="1">
      <c r="A558" s="39"/>
      <c r="B558" s="45"/>
      <c r="C558" s="326" t="s">
        <v>1</v>
      </c>
      <c r="D558" s="326" t="s">
        <v>3465</v>
      </c>
      <c r="E558" s="18" t="s">
        <v>1</v>
      </c>
      <c r="F558" s="327">
        <v>24</v>
      </c>
      <c r="G558" s="39"/>
      <c r="H558" s="45"/>
    </row>
    <row r="559" spans="1:8" s="2" customFormat="1" ht="16.8" customHeight="1">
      <c r="A559" s="39"/>
      <c r="B559" s="45"/>
      <c r="C559" s="326" t="s">
        <v>1</v>
      </c>
      <c r="D559" s="326" t="s">
        <v>1045</v>
      </c>
      <c r="E559" s="18" t="s">
        <v>1</v>
      </c>
      <c r="F559" s="327">
        <v>0</v>
      </c>
      <c r="G559" s="39"/>
      <c r="H559" s="45"/>
    </row>
    <row r="560" spans="1:8" s="2" customFormat="1" ht="16.8" customHeight="1">
      <c r="A560" s="39"/>
      <c r="B560" s="45"/>
      <c r="C560" s="326" t="s">
        <v>1</v>
      </c>
      <c r="D560" s="326" t="s">
        <v>3466</v>
      </c>
      <c r="E560" s="18" t="s">
        <v>1</v>
      </c>
      <c r="F560" s="327">
        <v>220.5</v>
      </c>
      <c r="G560" s="39"/>
      <c r="H560" s="45"/>
    </row>
    <row r="561" spans="1:8" s="2" customFormat="1" ht="16.8" customHeight="1">
      <c r="A561" s="39"/>
      <c r="B561" s="45"/>
      <c r="C561" s="326" t="s">
        <v>1</v>
      </c>
      <c r="D561" s="326" t="s">
        <v>3467</v>
      </c>
      <c r="E561" s="18" t="s">
        <v>1</v>
      </c>
      <c r="F561" s="327">
        <v>0</v>
      </c>
      <c r="G561" s="39"/>
      <c r="H561" s="45"/>
    </row>
    <row r="562" spans="1:8" s="2" customFormat="1" ht="16.8" customHeight="1">
      <c r="A562" s="39"/>
      <c r="B562" s="45"/>
      <c r="C562" s="326" t="s">
        <v>1</v>
      </c>
      <c r="D562" s="326" t="s">
        <v>3468</v>
      </c>
      <c r="E562" s="18" t="s">
        <v>1</v>
      </c>
      <c r="F562" s="327">
        <v>33</v>
      </c>
      <c r="G562" s="39"/>
      <c r="H562" s="45"/>
    </row>
    <row r="563" spans="1:8" s="2" customFormat="1" ht="16.8" customHeight="1">
      <c r="A563" s="39"/>
      <c r="B563" s="45"/>
      <c r="C563" s="326" t="s">
        <v>1</v>
      </c>
      <c r="D563" s="326" t="s">
        <v>3469</v>
      </c>
      <c r="E563" s="18" t="s">
        <v>1</v>
      </c>
      <c r="F563" s="327">
        <v>250</v>
      </c>
      <c r="G563" s="39"/>
      <c r="H563" s="45"/>
    </row>
    <row r="564" spans="1:8" s="2" customFormat="1" ht="16.8" customHeight="1">
      <c r="A564" s="39"/>
      <c r="B564" s="45"/>
      <c r="C564" s="326" t="s">
        <v>868</v>
      </c>
      <c r="D564" s="326" t="s">
        <v>1109</v>
      </c>
      <c r="E564" s="18" t="s">
        <v>1</v>
      </c>
      <c r="F564" s="327">
        <v>812.45</v>
      </c>
      <c r="G564" s="39"/>
      <c r="H564" s="45"/>
    </row>
    <row r="565" spans="1:8" s="2" customFormat="1" ht="16.8" customHeight="1">
      <c r="A565" s="39"/>
      <c r="B565" s="45"/>
      <c r="C565" s="328" t="s">
        <v>6519</v>
      </c>
      <c r="D565" s="39"/>
      <c r="E565" s="39"/>
      <c r="F565" s="39"/>
      <c r="G565" s="39"/>
      <c r="H565" s="45"/>
    </row>
    <row r="566" spans="1:8" s="2" customFormat="1" ht="16.8" customHeight="1">
      <c r="A566" s="39"/>
      <c r="B566" s="45"/>
      <c r="C566" s="326" t="s">
        <v>3460</v>
      </c>
      <c r="D566" s="326" t="s">
        <v>3461</v>
      </c>
      <c r="E566" s="18" t="s">
        <v>203</v>
      </c>
      <c r="F566" s="327">
        <v>835.907</v>
      </c>
      <c r="G566" s="39"/>
      <c r="H566" s="45"/>
    </row>
    <row r="567" spans="1:8" s="2" customFormat="1" ht="16.8" customHeight="1">
      <c r="A567" s="39"/>
      <c r="B567" s="45"/>
      <c r="C567" s="326" t="s">
        <v>3443</v>
      </c>
      <c r="D567" s="326" t="s">
        <v>3444</v>
      </c>
      <c r="E567" s="18" t="s">
        <v>203</v>
      </c>
      <c r="F567" s="327">
        <v>812.45</v>
      </c>
      <c r="G567" s="39"/>
      <c r="H567" s="45"/>
    </row>
    <row r="568" spans="1:8" s="2" customFormat="1" ht="16.8" customHeight="1">
      <c r="A568" s="39"/>
      <c r="B568" s="45"/>
      <c r="C568" s="326" t="s">
        <v>3447</v>
      </c>
      <c r="D568" s="326" t="s">
        <v>3448</v>
      </c>
      <c r="E568" s="18" t="s">
        <v>203</v>
      </c>
      <c r="F568" s="327">
        <v>812.45</v>
      </c>
      <c r="G568" s="39"/>
      <c r="H568" s="45"/>
    </row>
    <row r="569" spans="1:8" s="2" customFormat="1" ht="16.8" customHeight="1">
      <c r="A569" s="39"/>
      <c r="B569" s="45"/>
      <c r="C569" s="326" t="s">
        <v>3455</v>
      </c>
      <c r="D569" s="326" t="s">
        <v>3456</v>
      </c>
      <c r="E569" s="18" t="s">
        <v>203</v>
      </c>
      <c r="F569" s="327">
        <v>835.907</v>
      </c>
      <c r="G569" s="39"/>
      <c r="H569" s="45"/>
    </row>
    <row r="570" spans="1:8" s="2" customFormat="1" ht="12">
      <c r="A570" s="39"/>
      <c r="B570" s="45"/>
      <c r="C570" s="326" t="s">
        <v>3474</v>
      </c>
      <c r="D570" s="326" t="s">
        <v>3475</v>
      </c>
      <c r="E570" s="18" t="s">
        <v>203</v>
      </c>
      <c r="F570" s="327">
        <v>812.45</v>
      </c>
      <c r="G570" s="39"/>
      <c r="H570" s="45"/>
    </row>
    <row r="571" spans="1:8" s="2" customFormat="1" ht="16.8" customHeight="1">
      <c r="A571" s="39"/>
      <c r="B571" s="45"/>
      <c r="C571" s="322" t="s">
        <v>870</v>
      </c>
      <c r="D571" s="323" t="s">
        <v>1</v>
      </c>
      <c r="E571" s="324" t="s">
        <v>1</v>
      </c>
      <c r="F571" s="325">
        <v>2000</v>
      </c>
      <c r="G571" s="39"/>
      <c r="H571" s="45"/>
    </row>
    <row r="572" spans="1:8" s="2" customFormat="1" ht="16.8" customHeight="1">
      <c r="A572" s="39"/>
      <c r="B572" s="45"/>
      <c r="C572" s="326" t="s">
        <v>1</v>
      </c>
      <c r="D572" s="326" t="s">
        <v>871</v>
      </c>
      <c r="E572" s="18" t="s">
        <v>1</v>
      </c>
      <c r="F572" s="327">
        <v>2000</v>
      </c>
      <c r="G572" s="39"/>
      <c r="H572" s="45"/>
    </row>
    <row r="573" spans="1:8" s="2" customFormat="1" ht="16.8" customHeight="1">
      <c r="A573" s="39"/>
      <c r="B573" s="45"/>
      <c r="C573" s="326" t="s">
        <v>870</v>
      </c>
      <c r="D573" s="326" t="s">
        <v>295</v>
      </c>
      <c r="E573" s="18" t="s">
        <v>1</v>
      </c>
      <c r="F573" s="327">
        <v>2000</v>
      </c>
      <c r="G573" s="39"/>
      <c r="H573" s="45"/>
    </row>
    <row r="574" spans="1:8" s="2" customFormat="1" ht="16.8" customHeight="1">
      <c r="A574" s="39"/>
      <c r="B574" s="45"/>
      <c r="C574" s="328" t="s">
        <v>6519</v>
      </c>
      <c r="D574" s="39"/>
      <c r="E574" s="39"/>
      <c r="F574" s="39"/>
      <c r="G574" s="39"/>
      <c r="H574" s="45"/>
    </row>
    <row r="575" spans="1:8" s="2" customFormat="1" ht="12">
      <c r="A575" s="39"/>
      <c r="B575" s="45"/>
      <c r="C575" s="326" t="s">
        <v>1836</v>
      </c>
      <c r="D575" s="326" t="s">
        <v>1837</v>
      </c>
      <c r="E575" s="18" t="s">
        <v>203</v>
      </c>
      <c r="F575" s="327">
        <v>2000</v>
      </c>
      <c r="G575" s="39"/>
      <c r="H575" s="45"/>
    </row>
    <row r="576" spans="1:8" s="2" customFormat="1" ht="12">
      <c r="A576" s="39"/>
      <c r="B576" s="45"/>
      <c r="C576" s="326" t="s">
        <v>1840</v>
      </c>
      <c r="D576" s="326" t="s">
        <v>1841</v>
      </c>
      <c r="E576" s="18" t="s">
        <v>203</v>
      </c>
      <c r="F576" s="327">
        <v>160000</v>
      </c>
      <c r="G576" s="39"/>
      <c r="H576" s="45"/>
    </row>
    <row r="577" spans="1:8" s="2" customFormat="1" ht="12">
      <c r="A577" s="39"/>
      <c r="B577" s="45"/>
      <c r="C577" s="326" t="s">
        <v>1845</v>
      </c>
      <c r="D577" s="326" t="s">
        <v>1846</v>
      </c>
      <c r="E577" s="18" t="s">
        <v>203</v>
      </c>
      <c r="F577" s="327">
        <v>2000</v>
      </c>
      <c r="G577" s="39"/>
      <c r="H577" s="45"/>
    </row>
    <row r="578" spans="1:8" s="2" customFormat="1" ht="16.8" customHeight="1">
      <c r="A578" s="39"/>
      <c r="B578" s="45"/>
      <c r="C578" s="326" t="s">
        <v>1849</v>
      </c>
      <c r="D578" s="326" t="s">
        <v>1850</v>
      </c>
      <c r="E578" s="18" t="s">
        <v>203</v>
      </c>
      <c r="F578" s="327">
        <v>2000</v>
      </c>
      <c r="G578" s="39"/>
      <c r="H578" s="45"/>
    </row>
    <row r="579" spans="1:8" s="2" customFormat="1" ht="16.8" customHeight="1">
      <c r="A579" s="39"/>
      <c r="B579" s="45"/>
      <c r="C579" s="326" t="s">
        <v>1853</v>
      </c>
      <c r="D579" s="326" t="s">
        <v>1854</v>
      </c>
      <c r="E579" s="18" t="s">
        <v>203</v>
      </c>
      <c r="F579" s="327">
        <v>160000</v>
      </c>
      <c r="G579" s="39"/>
      <c r="H579" s="45"/>
    </row>
    <row r="580" spans="1:8" s="2" customFormat="1" ht="16.8" customHeight="1">
      <c r="A580" s="39"/>
      <c r="B580" s="45"/>
      <c r="C580" s="326" t="s">
        <v>1857</v>
      </c>
      <c r="D580" s="326" t="s">
        <v>1858</v>
      </c>
      <c r="E580" s="18" t="s">
        <v>203</v>
      </c>
      <c r="F580" s="327">
        <v>2000</v>
      </c>
      <c r="G580" s="39"/>
      <c r="H580" s="45"/>
    </row>
    <row r="581" spans="1:8" s="2" customFormat="1" ht="16.8" customHeight="1">
      <c r="A581" s="39"/>
      <c r="B581" s="45"/>
      <c r="C581" s="322" t="s">
        <v>872</v>
      </c>
      <c r="D581" s="323" t="s">
        <v>1</v>
      </c>
      <c r="E581" s="324" t="s">
        <v>1</v>
      </c>
      <c r="F581" s="325">
        <v>6587.13</v>
      </c>
      <c r="G581" s="39"/>
      <c r="H581" s="45"/>
    </row>
    <row r="582" spans="1:8" s="2" customFormat="1" ht="16.8" customHeight="1">
      <c r="A582" s="39"/>
      <c r="B582" s="45"/>
      <c r="C582" s="326" t="s">
        <v>1</v>
      </c>
      <c r="D582" s="326" t="s">
        <v>2391</v>
      </c>
      <c r="E582" s="18" t="s">
        <v>1</v>
      </c>
      <c r="F582" s="327">
        <v>384.89</v>
      </c>
      <c r="G582" s="39"/>
      <c r="H582" s="45"/>
    </row>
    <row r="583" spans="1:8" s="2" customFormat="1" ht="16.8" customHeight="1">
      <c r="A583" s="39"/>
      <c r="B583" s="45"/>
      <c r="C583" s="326" t="s">
        <v>1</v>
      </c>
      <c r="D583" s="326" t="s">
        <v>3624</v>
      </c>
      <c r="E583" s="18" t="s">
        <v>1</v>
      </c>
      <c r="F583" s="327">
        <v>553.19</v>
      </c>
      <c r="G583" s="39"/>
      <c r="H583" s="45"/>
    </row>
    <row r="584" spans="1:8" s="2" customFormat="1" ht="16.8" customHeight="1">
      <c r="A584" s="39"/>
      <c r="B584" s="45"/>
      <c r="C584" s="326" t="s">
        <v>1</v>
      </c>
      <c r="D584" s="326" t="s">
        <v>3625</v>
      </c>
      <c r="E584" s="18" t="s">
        <v>1</v>
      </c>
      <c r="F584" s="327">
        <v>948.42</v>
      </c>
      <c r="G584" s="39"/>
      <c r="H584" s="45"/>
    </row>
    <row r="585" spans="1:8" s="2" customFormat="1" ht="16.8" customHeight="1">
      <c r="A585" s="39"/>
      <c r="B585" s="45"/>
      <c r="C585" s="326" t="s">
        <v>1</v>
      </c>
      <c r="D585" s="326" t="s">
        <v>3626</v>
      </c>
      <c r="E585" s="18" t="s">
        <v>1</v>
      </c>
      <c r="F585" s="327">
        <v>3924.14</v>
      </c>
      <c r="G585" s="39"/>
      <c r="H585" s="45"/>
    </row>
    <row r="586" spans="1:8" s="2" customFormat="1" ht="16.8" customHeight="1">
      <c r="A586" s="39"/>
      <c r="B586" s="45"/>
      <c r="C586" s="326" t="s">
        <v>1</v>
      </c>
      <c r="D586" s="326" t="s">
        <v>3627</v>
      </c>
      <c r="E586" s="18" t="s">
        <v>1</v>
      </c>
      <c r="F586" s="327">
        <v>273.57</v>
      </c>
      <c r="G586" s="39"/>
      <c r="H586" s="45"/>
    </row>
    <row r="587" spans="1:8" s="2" customFormat="1" ht="16.8" customHeight="1">
      <c r="A587" s="39"/>
      <c r="B587" s="45"/>
      <c r="C587" s="326" t="s">
        <v>1</v>
      </c>
      <c r="D587" s="326" t="s">
        <v>3628</v>
      </c>
      <c r="E587" s="18" t="s">
        <v>1</v>
      </c>
      <c r="F587" s="327">
        <v>502.92</v>
      </c>
      <c r="G587" s="39"/>
      <c r="H587" s="45"/>
    </row>
    <row r="588" spans="1:8" s="2" customFormat="1" ht="16.8" customHeight="1">
      <c r="A588" s="39"/>
      <c r="B588" s="45"/>
      <c r="C588" s="326" t="s">
        <v>872</v>
      </c>
      <c r="D588" s="326" t="s">
        <v>295</v>
      </c>
      <c r="E588" s="18" t="s">
        <v>1</v>
      </c>
      <c r="F588" s="327">
        <v>6587.13</v>
      </c>
      <c r="G588" s="39"/>
      <c r="H588" s="45"/>
    </row>
    <row r="589" spans="1:8" s="2" customFormat="1" ht="16.8" customHeight="1">
      <c r="A589" s="39"/>
      <c r="B589" s="45"/>
      <c r="C589" s="328" t="s">
        <v>6519</v>
      </c>
      <c r="D589" s="39"/>
      <c r="E589" s="39"/>
      <c r="F589" s="39"/>
      <c r="G589" s="39"/>
      <c r="H589" s="45"/>
    </row>
    <row r="590" spans="1:8" s="2" customFormat="1" ht="12">
      <c r="A590" s="39"/>
      <c r="B590" s="45"/>
      <c r="C590" s="326" t="s">
        <v>3620</v>
      </c>
      <c r="D590" s="326" t="s">
        <v>3621</v>
      </c>
      <c r="E590" s="18" t="s">
        <v>203</v>
      </c>
      <c r="F590" s="327">
        <v>6587.13</v>
      </c>
      <c r="G590" s="39"/>
      <c r="H590" s="45"/>
    </row>
    <row r="591" spans="1:8" s="2" customFormat="1" ht="16.8" customHeight="1">
      <c r="A591" s="39"/>
      <c r="B591" s="45"/>
      <c r="C591" s="326" t="s">
        <v>3616</v>
      </c>
      <c r="D591" s="326" t="s">
        <v>3617</v>
      </c>
      <c r="E591" s="18" t="s">
        <v>203</v>
      </c>
      <c r="F591" s="327">
        <v>6587.13</v>
      </c>
      <c r="G591" s="39"/>
      <c r="H591" s="45"/>
    </row>
    <row r="592" spans="1:8" s="2" customFormat="1" ht="16.8" customHeight="1">
      <c r="A592" s="39"/>
      <c r="B592" s="45"/>
      <c r="C592" s="322" t="s">
        <v>874</v>
      </c>
      <c r="D592" s="323" t="s">
        <v>1</v>
      </c>
      <c r="E592" s="324" t="s">
        <v>1</v>
      </c>
      <c r="F592" s="325">
        <v>1542.168</v>
      </c>
      <c r="G592" s="39"/>
      <c r="H592" s="45"/>
    </row>
    <row r="593" spans="1:8" s="2" customFormat="1" ht="16.8" customHeight="1">
      <c r="A593" s="39"/>
      <c r="B593" s="45"/>
      <c r="C593" s="326" t="s">
        <v>1</v>
      </c>
      <c r="D593" s="326" t="s">
        <v>3486</v>
      </c>
      <c r="E593" s="18" t="s">
        <v>1</v>
      </c>
      <c r="F593" s="327">
        <v>0</v>
      </c>
      <c r="G593" s="39"/>
      <c r="H593" s="45"/>
    </row>
    <row r="594" spans="1:8" s="2" customFormat="1" ht="16.8" customHeight="1">
      <c r="A594" s="39"/>
      <c r="B594" s="45"/>
      <c r="C594" s="326" t="s">
        <v>1</v>
      </c>
      <c r="D594" s="326" t="s">
        <v>3487</v>
      </c>
      <c r="E594" s="18" t="s">
        <v>1</v>
      </c>
      <c r="F594" s="327">
        <v>245</v>
      </c>
      <c r="G594" s="39"/>
      <c r="H594" s="45"/>
    </row>
    <row r="595" spans="1:8" s="2" customFormat="1" ht="16.8" customHeight="1">
      <c r="A595" s="39"/>
      <c r="B595" s="45"/>
      <c r="C595" s="326" t="s">
        <v>1</v>
      </c>
      <c r="D595" s="326" t="s">
        <v>3488</v>
      </c>
      <c r="E595" s="18" t="s">
        <v>1</v>
      </c>
      <c r="F595" s="327">
        <v>29.4</v>
      </c>
      <c r="G595" s="39"/>
      <c r="H595" s="45"/>
    </row>
    <row r="596" spans="1:8" s="2" customFormat="1" ht="16.8" customHeight="1">
      <c r="A596" s="39"/>
      <c r="B596" s="45"/>
      <c r="C596" s="326" t="s">
        <v>1</v>
      </c>
      <c r="D596" s="326" t="s">
        <v>3489</v>
      </c>
      <c r="E596" s="18" t="s">
        <v>1</v>
      </c>
      <c r="F596" s="327">
        <v>-48.09</v>
      </c>
      <c r="G596" s="39"/>
      <c r="H596" s="45"/>
    </row>
    <row r="597" spans="1:8" s="2" customFormat="1" ht="16.8" customHeight="1">
      <c r="A597" s="39"/>
      <c r="B597" s="45"/>
      <c r="C597" s="326" t="s">
        <v>1</v>
      </c>
      <c r="D597" s="326" t="s">
        <v>3490</v>
      </c>
      <c r="E597" s="18" t="s">
        <v>1</v>
      </c>
      <c r="F597" s="327">
        <v>16.38</v>
      </c>
      <c r="G597" s="39"/>
      <c r="H597" s="45"/>
    </row>
    <row r="598" spans="1:8" s="2" customFormat="1" ht="16.8" customHeight="1">
      <c r="A598" s="39"/>
      <c r="B598" s="45"/>
      <c r="C598" s="326" t="s">
        <v>1</v>
      </c>
      <c r="D598" s="326" t="s">
        <v>3491</v>
      </c>
      <c r="E598" s="18" t="s">
        <v>1</v>
      </c>
      <c r="F598" s="327">
        <v>4.463</v>
      </c>
      <c r="G598" s="39"/>
      <c r="H598" s="45"/>
    </row>
    <row r="599" spans="1:8" s="2" customFormat="1" ht="16.8" customHeight="1">
      <c r="A599" s="39"/>
      <c r="B599" s="45"/>
      <c r="C599" s="326" t="s">
        <v>1</v>
      </c>
      <c r="D599" s="326" t="s">
        <v>3492</v>
      </c>
      <c r="E599" s="18" t="s">
        <v>1</v>
      </c>
      <c r="F599" s="327">
        <v>1.275</v>
      </c>
      <c r="G599" s="39"/>
      <c r="H599" s="45"/>
    </row>
    <row r="600" spans="1:8" s="2" customFormat="1" ht="16.8" customHeight="1">
      <c r="A600" s="39"/>
      <c r="B600" s="45"/>
      <c r="C600" s="326" t="s">
        <v>1</v>
      </c>
      <c r="D600" s="326" t="s">
        <v>3493</v>
      </c>
      <c r="E600" s="18" t="s">
        <v>1</v>
      </c>
      <c r="F600" s="327">
        <v>0</v>
      </c>
      <c r="G600" s="39"/>
      <c r="H600" s="45"/>
    </row>
    <row r="601" spans="1:8" s="2" customFormat="1" ht="16.8" customHeight="1">
      <c r="A601" s="39"/>
      <c r="B601" s="45"/>
      <c r="C601" s="326" t="s">
        <v>1</v>
      </c>
      <c r="D601" s="326" t="s">
        <v>3494</v>
      </c>
      <c r="E601" s="18" t="s">
        <v>1</v>
      </c>
      <c r="F601" s="327">
        <v>282.9</v>
      </c>
      <c r="G601" s="39"/>
      <c r="H601" s="45"/>
    </row>
    <row r="602" spans="1:8" s="2" customFormat="1" ht="16.8" customHeight="1">
      <c r="A602" s="39"/>
      <c r="B602" s="45"/>
      <c r="C602" s="326" t="s">
        <v>1</v>
      </c>
      <c r="D602" s="326" t="s">
        <v>3495</v>
      </c>
      <c r="E602" s="18" t="s">
        <v>1</v>
      </c>
      <c r="F602" s="327">
        <v>22.632</v>
      </c>
      <c r="G602" s="39"/>
      <c r="H602" s="45"/>
    </row>
    <row r="603" spans="1:8" s="2" customFormat="1" ht="16.8" customHeight="1">
      <c r="A603" s="39"/>
      <c r="B603" s="45"/>
      <c r="C603" s="326" t="s">
        <v>1</v>
      </c>
      <c r="D603" s="326" t="s">
        <v>3496</v>
      </c>
      <c r="E603" s="18" t="s">
        <v>1</v>
      </c>
      <c r="F603" s="327">
        <v>-62.224</v>
      </c>
      <c r="G603" s="39"/>
      <c r="H603" s="45"/>
    </row>
    <row r="604" spans="1:8" s="2" customFormat="1" ht="16.8" customHeight="1">
      <c r="A604" s="39"/>
      <c r="B604" s="45"/>
      <c r="C604" s="326" t="s">
        <v>1</v>
      </c>
      <c r="D604" s="326" t="s">
        <v>3497</v>
      </c>
      <c r="E604" s="18" t="s">
        <v>1</v>
      </c>
      <c r="F604" s="327">
        <v>2.84</v>
      </c>
      <c r="G604" s="39"/>
      <c r="H604" s="45"/>
    </row>
    <row r="605" spans="1:8" s="2" customFormat="1" ht="16.8" customHeight="1">
      <c r="A605" s="39"/>
      <c r="B605" s="45"/>
      <c r="C605" s="326" t="s">
        <v>1</v>
      </c>
      <c r="D605" s="326" t="s">
        <v>3498</v>
      </c>
      <c r="E605" s="18" t="s">
        <v>1</v>
      </c>
      <c r="F605" s="327">
        <v>1.545</v>
      </c>
      <c r="G605" s="39"/>
      <c r="H605" s="45"/>
    </row>
    <row r="606" spans="1:8" s="2" customFormat="1" ht="16.8" customHeight="1">
      <c r="A606" s="39"/>
      <c r="B606" s="45"/>
      <c r="C606" s="326" t="s">
        <v>1</v>
      </c>
      <c r="D606" s="326" t="s">
        <v>3499</v>
      </c>
      <c r="E606" s="18" t="s">
        <v>1</v>
      </c>
      <c r="F606" s="327">
        <v>2.55</v>
      </c>
      <c r="G606" s="39"/>
      <c r="H606" s="45"/>
    </row>
    <row r="607" spans="1:8" s="2" customFormat="1" ht="16.8" customHeight="1">
      <c r="A607" s="39"/>
      <c r="B607" s="45"/>
      <c r="C607" s="326" t="s">
        <v>1</v>
      </c>
      <c r="D607" s="326" t="s">
        <v>3500</v>
      </c>
      <c r="E607" s="18" t="s">
        <v>1</v>
      </c>
      <c r="F607" s="327">
        <v>5</v>
      </c>
      <c r="G607" s="39"/>
      <c r="H607" s="45"/>
    </row>
    <row r="608" spans="1:8" s="2" customFormat="1" ht="16.8" customHeight="1">
      <c r="A608" s="39"/>
      <c r="B608" s="45"/>
      <c r="C608" s="326" t="s">
        <v>1</v>
      </c>
      <c r="D608" s="326" t="s">
        <v>3501</v>
      </c>
      <c r="E608" s="18" t="s">
        <v>1</v>
      </c>
      <c r="F608" s="327">
        <v>13.65</v>
      </c>
      <c r="G608" s="39"/>
      <c r="H608" s="45"/>
    </row>
    <row r="609" spans="1:8" s="2" customFormat="1" ht="16.8" customHeight="1">
      <c r="A609" s="39"/>
      <c r="B609" s="45"/>
      <c r="C609" s="326" t="s">
        <v>1</v>
      </c>
      <c r="D609" s="326" t="s">
        <v>3502</v>
      </c>
      <c r="E609" s="18" t="s">
        <v>1</v>
      </c>
      <c r="F609" s="327">
        <v>8.2</v>
      </c>
      <c r="G609" s="39"/>
      <c r="H609" s="45"/>
    </row>
    <row r="610" spans="1:8" s="2" customFormat="1" ht="16.8" customHeight="1">
      <c r="A610" s="39"/>
      <c r="B610" s="45"/>
      <c r="C610" s="326" t="s">
        <v>1</v>
      </c>
      <c r="D610" s="326" t="s">
        <v>3503</v>
      </c>
      <c r="E610" s="18" t="s">
        <v>1</v>
      </c>
      <c r="F610" s="327">
        <v>0</v>
      </c>
      <c r="G610" s="39"/>
      <c r="H610" s="45"/>
    </row>
    <row r="611" spans="1:8" s="2" customFormat="1" ht="16.8" customHeight="1">
      <c r="A611" s="39"/>
      <c r="B611" s="45"/>
      <c r="C611" s="326" t="s">
        <v>1</v>
      </c>
      <c r="D611" s="326" t="s">
        <v>3504</v>
      </c>
      <c r="E611" s="18" t="s">
        <v>1</v>
      </c>
      <c r="F611" s="327">
        <v>25.62</v>
      </c>
      <c r="G611" s="39"/>
      <c r="H611" s="45"/>
    </row>
    <row r="612" spans="1:8" s="2" customFormat="1" ht="16.8" customHeight="1">
      <c r="A612" s="39"/>
      <c r="B612" s="45"/>
      <c r="C612" s="326" t="s">
        <v>1</v>
      </c>
      <c r="D612" s="326" t="s">
        <v>3505</v>
      </c>
      <c r="E612" s="18" t="s">
        <v>1</v>
      </c>
      <c r="F612" s="327">
        <v>-4.842</v>
      </c>
      <c r="G612" s="39"/>
      <c r="H612" s="45"/>
    </row>
    <row r="613" spans="1:8" s="2" customFormat="1" ht="16.8" customHeight="1">
      <c r="A613" s="39"/>
      <c r="B613" s="45"/>
      <c r="C613" s="326" t="s">
        <v>1</v>
      </c>
      <c r="D613" s="326" t="s">
        <v>3506</v>
      </c>
      <c r="E613" s="18" t="s">
        <v>1</v>
      </c>
      <c r="F613" s="327">
        <v>1.323</v>
      </c>
      <c r="G613" s="39"/>
      <c r="H613" s="45"/>
    </row>
    <row r="614" spans="1:8" s="2" customFormat="1" ht="16.8" customHeight="1">
      <c r="A614" s="39"/>
      <c r="B614" s="45"/>
      <c r="C614" s="326" t="s">
        <v>1</v>
      </c>
      <c r="D614" s="326" t="s">
        <v>3507</v>
      </c>
      <c r="E614" s="18" t="s">
        <v>1</v>
      </c>
      <c r="F614" s="327">
        <v>1.225</v>
      </c>
      <c r="G614" s="39"/>
      <c r="H614" s="45"/>
    </row>
    <row r="615" spans="1:8" s="2" customFormat="1" ht="16.8" customHeight="1">
      <c r="A615" s="39"/>
      <c r="B615" s="45"/>
      <c r="C615" s="326" t="s">
        <v>1</v>
      </c>
      <c r="D615" s="326" t="s">
        <v>3508</v>
      </c>
      <c r="E615" s="18" t="s">
        <v>1</v>
      </c>
      <c r="F615" s="327">
        <v>0</v>
      </c>
      <c r="G615" s="39"/>
      <c r="H615" s="45"/>
    </row>
    <row r="616" spans="1:8" s="2" customFormat="1" ht="16.8" customHeight="1">
      <c r="A616" s="39"/>
      <c r="B616" s="45"/>
      <c r="C616" s="326" t="s">
        <v>1</v>
      </c>
      <c r="D616" s="326" t="s">
        <v>3503</v>
      </c>
      <c r="E616" s="18" t="s">
        <v>1</v>
      </c>
      <c r="F616" s="327">
        <v>0</v>
      </c>
      <c r="G616" s="39"/>
      <c r="H616" s="45"/>
    </row>
    <row r="617" spans="1:8" s="2" customFormat="1" ht="16.8" customHeight="1">
      <c r="A617" s="39"/>
      <c r="B617" s="45"/>
      <c r="C617" s="326" t="s">
        <v>1</v>
      </c>
      <c r="D617" s="326" t="s">
        <v>3509</v>
      </c>
      <c r="E617" s="18" t="s">
        <v>1</v>
      </c>
      <c r="F617" s="327">
        <v>16.4</v>
      </c>
      <c r="G617" s="39"/>
      <c r="H617" s="45"/>
    </row>
    <row r="618" spans="1:8" s="2" customFormat="1" ht="16.8" customHeight="1">
      <c r="A618" s="39"/>
      <c r="B618" s="45"/>
      <c r="C618" s="326" t="s">
        <v>1</v>
      </c>
      <c r="D618" s="326" t="s">
        <v>3510</v>
      </c>
      <c r="E618" s="18" t="s">
        <v>1</v>
      </c>
      <c r="F618" s="327">
        <v>9.84</v>
      </c>
      <c r="G618" s="39"/>
      <c r="H618" s="45"/>
    </row>
    <row r="619" spans="1:8" s="2" customFormat="1" ht="16.8" customHeight="1">
      <c r="A619" s="39"/>
      <c r="B619" s="45"/>
      <c r="C619" s="326" t="s">
        <v>1</v>
      </c>
      <c r="D619" s="326" t="s">
        <v>3511</v>
      </c>
      <c r="E619" s="18" t="s">
        <v>1</v>
      </c>
      <c r="F619" s="327">
        <v>28.16</v>
      </c>
      <c r="G619" s="39"/>
      <c r="H619" s="45"/>
    </row>
    <row r="620" spans="1:8" s="2" customFormat="1" ht="16.8" customHeight="1">
      <c r="A620" s="39"/>
      <c r="B620" s="45"/>
      <c r="C620" s="326" t="s">
        <v>1</v>
      </c>
      <c r="D620" s="326" t="s">
        <v>3512</v>
      </c>
      <c r="E620" s="18" t="s">
        <v>1</v>
      </c>
      <c r="F620" s="327">
        <v>-8.8</v>
      </c>
      <c r="G620" s="39"/>
      <c r="H620" s="45"/>
    </row>
    <row r="621" spans="1:8" s="2" customFormat="1" ht="16.8" customHeight="1">
      <c r="A621" s="39"/>
      <c r="B621" s="45"/>
      <c r="C621" s="326" t="s">
        <v>1</v>
      </c>
      <c r="D621" s="326" t="s">
        <v>3513</v>
      </c>
      <c r="E621" s="18" t="s">
        <v>1</v>
      </c>
      <c r="F621" s="327">
        <v>1.175</v>
      </c>
      <c r="G621" s="39"/>
      <c r="H621" s="45"/>
    </row>
    <row r="622" spans="1:8" s="2" customFormat="1" ht="16.8" customHeight="1">
      <c r="A622" s="39"/>
      <c r="B622" s="45"/>
      <c r="C622" s="326" t="s">
        <v>1</v>
      </c>
      <c r="D622" s="326" t="s">
        <v>3514</v>
      </c>
      <c r="E622" s="18" t="s">
        <v>1</v>
      </c>
      <c r="F622" s="327">
        <v>1.8</v>
      </c>
      <c r="G622" s="39"/>
      <c r="H622" s="45"/>
    </row>
    <row r="623" spans="1:8" s="2" customFormat="1" ht="16.8" customHeight="1">
      <c r="A623" s="39"/>
      <c r="B623" s="45"/>
      <c r="C623" s="326" t="s">
        <v>1</v>
      </c>
      <c r="D623" s="326" t="s">
        <v>3515</v>
      </c>
      <c r="E623" s="18" t="s">
        <v>1</v>
      </c>
      <c r="F623" s="327">
        <v>0</v>
      </c>
      <c r="G623" s="39"/>
      <c r="H623" s="45"/>
    </row>
    <row r="624" spans="1:8" s="2" customFormat="1" ht="16.8" customHeight="1">
      <c r="A624" s="39"/>
      <c r="B624" s="45"/>
      <c r="C624" s="326" t="s">
        <v>1</v>
      </c>
      <c r="D624" s="326" t="s">
        <v>3516</v>
      </c>
      <c r="E624" s="18" t="s">
        <v>1</v>
      </c>
      <c r="F624" s="327">
        <v>145.25</v>
      </c>
      <c r="G624" s="39"/>
      <c r="H624" s="45"/>
    </row>
    <row r="625" spans="1:8" s="2" customFormat="1" ht="16.8" customHeight="1">
      <c r="A625" s="39"/>
      <c r="B625" s="45"/>
      <c r="C625" s="326" t="s">
        <v>1</v>
      </c>
      <c r="D625" s="326" t="s">
        <v>3517</v>
      </c>
      <c r="E625" s="18" t="s">
        <v>1</v>
      </c>
      <c r="F625" s="327">
        <v>-5.148</v>
      </c>
      <c r="G625" s="39"/>
      <c r="H625" s="45"/>
    </row>
    <row r="626" spans="1:8" s="2" customFormat="1" ht="16.8" customHeight="1">
      <c r="A626" s="39"/>
      <c r="B626" s="45"/>
      <c r="C626" s="326" t="s">
        <v>1</v>
      </c>
      <c r="D626" s="326" t="s">
        <v>3518</v>
      </c>
      <c r="E626" s="18" t="s">
        <v>1</v>
      </c>
      <c r="F626" s="327">
        <v>6.38</v>
      </c>
      <c r="G626" s="39"/>
      <c r="H626" s="45"/>
    </row>
    <row r="627" spans="1:8" s="2" customFormat="1" ht="16.8" customHeight="1">
      <c r="A627" s="39"/>
      <c r="B627" s="45"/>
      <c r="C627" s="326" t="s">
        <v>1</v>
      </c>
      <c r="D627" s="326" t="s">
        <v>3519</v>
      </c>
      <c r="E627" s="18" t="s">
        <v>1</v>
      </c>
      <c r="F627" s="327">
        <v>0</v>
      </c>
      <c r="G627" s="39"/>
      <c r="H627" s="45"/>
    </row>
    <row r="628" spans="1:8" s="2" customFormat="1" ht="16.8" customHeight="1">
      <c r="A628" s="39"/>
      <c r="B628" s="45"/>
      <c r="C628" s="326" t="s">
        <v>1</v>
      </c>
      <c r="D628" s="326" t="s">
        <v>3520</v>
      </c>
      <c r="E628" s="18" t="s">
        <v>1</v>
      </c>
      <c r="F628" s="327">
        <v>0</v>
      </c>
      <c r="G628" s="39"/>
      <c r="H628" s="45"/>
    </row>
    <row r="629" spans="1:8" s="2" customFormat="1" ht="16.8" customHeight="1">
      <c r="A629" s="39"/>
      <c r="B629" s="45"/>
      <c r="C629" s="326" t="s">
        <v>1</v>
      </c>
      <c r="D629" s="326" t="s">
        <v>3521</v>
      </c>
      <c r="E629" s="18" t="s">
        <v>1</v>
      </c>
      <c r="F629" s="327">
        <v>47.95</v>
      </c>
      <c r="G629" s="39"/>
      <c r="H629" s="45"/>
    </row>
    <row r="630" spans="1:8" s="2" customFormat="1" ht="16.8" customHeight="1">
      <c r="A630" s="39"/>
      <c r="B630" s="45"/>
      <c r="C630" s="326" t="s">
        <v>1</v>
      </c>
      <c r="D630" s="326" t="s">
        <v>3522</v>
      </c>
      <c r="E630" s="18" t="s">
        <v>1</v>
      </c>
      <c r="F630" s="327">
        <v>-5.7</v>
      </c>
      <c r="G630" s="39"/>
      <c r="H630" s="45"/>
    </row>
    <row r="631" spans="1:8" s="2" customFormat="1" ht="16.8" customHeight="1">
      <c r="A631" s="39"/>
      <c r="B631" s="45"/>
      <c r="C631" s="326" t="s">
        <v>1</v>
      </c>
      <c r="D631" s="326" t="s">
        <v>3523</v>
      </c>
      <c r="E631" s="18" t="s">
        <v>1</v>
      </c>
      <c r="F631" s="327">
        <v>1.35</v>
      </c>
      <c r="G631" s="39"/>
      <c r="H631" s="45"/>
    </row>
    <row r="632" spans="1:8" s="2" customFormat="1" ht="16.8" customHeight="1">
      <c r="A632" s="39"/>
      <c r="B632" s="45"/>
      <c r="C632" s="326" t="s">
        <v>1</v>
      </c>
      <c r="D632" s="326" t="s">
        <v>3524</v>
      </c>
      <c r="E632" s="18" t="s">
        <v>1</v>
      </c>
      <c r="F632" s="327">
        <v>1.725</v>
      </c>
      <c r="G632" s="39"/>
      <c r="H632" s="45"/>
    </row>
    <row r="633" spans="1:8" s="2" customFormat="1" ht="16.8" customHeight="1">
      <c r="A633" s="39"/>
      <c r="B633" s="45"/>
      <c r="C633" s="326" t="s">
        <v>1</v>
      </c>
      <c r="D633" s="326" t="s">
        <v>3515</v>
      </c>
      <c r="E633" s="18" t="s">
        <v>1</v>
      </c>
      <c r="F633" s="327">
        <v>0</v>
      </c>
      <c r="G633" s="39"/>
      <c r="H633" s="45"/>
    </row>
    <row r="634" spans="1:8" s="2" customFormat="1" ht="16.8" customHeight="1">
      <c r="A634" s="39"/>
      <c r="B634" s="45"/>
      <c r="C634" s="326" t="s">
        <v>1</v>
      </c>
      <c r="D634" s="326" t="s">
        <v>3525</v>
      </c>
      <c r="E634" s="18" t="s">
        <v>1</v>
      </c>
      <c r="F634" s="327">
        <v>84</v>
      </c>
      <c r="G634" s="39"/>
      <c r="H634" s="45"/>
    </row>
    <row r="635" spans="1:8" s="2" customFormat="1" ht="16.8" customHeight="1">
      <c r="A635" s="39"/>
      <c r="B635" s="45"/>
      <c r="C635" s="326" t="s">
        <v>1</v>
      </c>
      <c r="D635" s="326" t="s">
        <v>3526</v>
      </c>
      <c r="E635" s="18" t="s">
        <v>1</v>
      </c>
      <c r="F635" s="327">
        <v>-9.24</v>
      </c>
      <c r="G635" s="39"/>
      <c r="H635" s="45"/>
    </row>
    <row r="636" spans="1:8" s="2" customFormat="1" ht="16.8" customHeight="1">
      <c r="A636" s="39"/>
      <c r="B636" s="45"/>
      <c r="C636" s="326" t="s">
        <v>1</v>
      </c>
      <c r="D636" s="326" t="s">
        <v>3527</v>
      </c>
      <c r="E636" s="18" t="s">
        <v>1</v>
      </c>
      <c r="F636" s="327">
        <v>4.35</v>
      </c>
      <c r="G636" s="39"/>
      <c r="H636" s="45"/>
    </row>
    <row r="637" spans="1:8" s="2" customFormat="1" ht="16.8" customHeight="1">
      <c r="A637" s="39"/>
      <c r="B637" s="45"/>
      <c r="C637" s="326" t="s">
        <v>1</v>
      </c>
      <c r="D637" s="326" t="s">
        <v>3528</v>
      </c>
      <c r="E637" s="18" t="s">
        <v>1</v>
      </c>
      <c r="F637" s="327">
        <v>226.17</v>
      </c>
      <c r="G637" s="39"/>
      <c r="H637" s="45"/>
    </row>
    <row r="638" spans="1:8" s="2" customFormat="1" ht="16.8" customHeight="1">
      <c r="A638" s="39"/>
      <c r="B638" s="45"/>
      <c r="C638" s="326" t="s">
        <v>1</v>
      </c>
      <c r="D638" s="326" t="s">
        <v>3529</v>
      </c>
      <c r="E638" s="18" t="s">
        <v>1</v>
      </c>
      <c r="F638" s="327">
        <v>-29.922</v>
      </c>
      <c r="G638" s="39"/>
      <c r="H638" s="45"/>
    </row>
    <row r="639" spans="1:8" s="2" customFormat="1" ht="16.8" customHeight="1">
      <c r="A639" s="39"/>
      <c r="B639" s="45"/>
      <c r="C639" s="326" t="s">
        <v>1</v>
      </c>
      <c r="D639" s="326" t="s">
        <v>3530</v>
      </c>
      <c r="E639" s="18" t="s">
        <v>1</v>
      </c>
      <c r="F639" s="327">
        <v>1.17</v>
      </c>
      <c r="G639" s="39"/>
      <c r="H639" s="45"/>
    </row>
    <row r="640" spans="1:8" s="2" customFormat="1" ht="16.8" customHeight="1">
      <c r="A640" s="39"/>
      <c r="B640" s="45"/>
      <c r="C640" s="326" t="s">
        <v>1</v>
      </c>
      <c r="D640" s="326" t="s">
        <v>3531</v>
      </c>
      <c r="E640" s="18" t="s">
        <v>1</v>
      </c>
      <c r="F640" s="327">
        <v>2.925</v>
      </c>
      <c r="G640" s="39"/>
      <c r="H640" s="45"/>
    </row>
    <row r="641" spans="1:8" s="2" customFormat="1" ht="16.8" customHeight="1">
      <c r="A641" s="39"/>
      <c r="B641" s="45"/>
      <c r="C641" s="326" t="s">
        <v>1</v>
      </c>
      <c r="D641" s="326" t="s">
        <v>3532</v>
      </c>
      <c r="E641" s="18" t="s">
        <v>1</v>
      </c>
      <c r="F641" s="327">
        <v>2.35</v>
      </c>
      <c r="G641" s="39"/>
      <c r="H641" s="45"/>
    </row>
    <row r="642" spans="1:8" s="2" customFormat="1" ht="16.8" customHeight="1">
      <c r="A642" s="39"/>
      <c r="B642" s="45"/>
      <c r="C642" s="326" t="s">
        <v>1</v>
      </c>
      <c r="D642" s="326" t="s">
        <v>3533</v>
      </c>
      <c r="E642" s="18" t="s">
        <v>1</v>
      </c>
      <c r="F642" s="327">
        <v>13.2</v>
      </c>
      <c r="G642" s="39"/>
      <c r="H642" s="45"/>
    </row>
    <row r="643" spans="1:8" s="2" customFormat="1" ht="16.8" customHeight="1">
      <c r="A643" s="39"/>
      <c r="B643" s="45"/>
      <c r="C643" s="326" t="s">
        <v>1</v>
      </c>
      <c r="D643" s="326" t="s">
        <v>3534</v>
      </c>
      <c r="E643" s="18" t="s">
        <v>1</v>
      </c>
      <c r="F643" s="327">
        <v>-1.6</v>
      </c>
      <c r="G643" s="39"/>
      <c r="H643" s="45"/>
    </row>
    <row r="644" spans="1:8" s="2" customFormat="1" ht="16.8" customHeight="1">
      <c r="A644" s="39"/>
      <c r="B644" s="45"/>
      <c r="C644" s="326" t="s">
        <v>1</v>
      </c>
      <c r="D644" s="326" t="s">
        <v>3535</v>
      </c>
      <c r="E644" s="18" t="s">
        <v>1</v>
      </c>
      <c r="F644" s="327">
        <v>1.2</v>
      </c>
      <c r="G644" s="39"/>
      <c r="H644" s="45"/>
    </row>
    <row r="645" spans="1:8" s="2" customFormat="1" ht="16.8" customHeight="1">
      <c r="A645" s="39"/>
      <c r="B645" s="45"/>
      <c r="C645" s="326" t="s">
        <v>1</v>
      </c>
      <c r="D645" s="326" t="s">
        <v>3536</v>
      </c>
      <c r="E645" s="18" t="s">
        <v>1</v>
      </c>
      <c r="F645" s="327">
        <v>0</v>
      </c>
      <c r="G645" s="39"/>
      <c r="H645" s="45"/>
    </row>
    <row r="646" spans="1:8" s="2" customFormat="1" ht="16.8" customHeight="1">
      <c r="A646" s="39"/>
      <c r="B646" s="45"/>
      <c r="C646" s="326" t="s">
        <v>1</v>
      </c>
      <c r="D646" s="326" t="s">
        <v>3537</v>
      </c>
      <c r="E646" s="18" t="s">
        <v>1</v>
      </c>
      <c r="F646" s="327">
        <v>166.5</v>
      </c>
      <c r="G646" s="39"/>
      <c r="H646" s="45"/>
    </row>
    <row r="647" spans="1:8" s="2" customFormat="1" ht="16.8" customHeight="1">
      <c r="A647" s="39"/>
      <c r="B647" s="45"/>
      <c r="C647" s="326" t="s">
        <v>1</v>
      </c>
      <c r="D647" s="326" t="s">
        <v>3538</v>
      </c>
      <c r="E647" s="18" t="s">
        <v>1</v>
      </c>
      <c r="F647" s="327">
        <v>-22.458</v>
      </c>
      <c r="G647" s="39"/>
      <c r="H647" s="45"/>
    </row>
    <row r="648" spans="1:8" s="2" customFormat="1" ht="16.8" customHeight="1">
      <c r="A648" s="39"/>
      <c r="B648" s="45"/>
      <c r="C648" s="326" t="s">
        <v>1</v>
      </c>
      <c r="D648" s="326" t="s">
        <v>3539</v>
      </c>
      <c r="E648" s="18" t="s">
        <v>1</v>
      </c>
      <c r="F648" s="327">
        <v>2.46</v>
      </c>
      <c r="G648" s="39"/>
      <c r="H648" s="45"/>
    </row>
    <row r="649" spans="1:8" s="2" customFormat="1" ht="16.8" customHeight="1">
      <c r="A649" s="39"/>
      <c r="B649" s="45"/>
      <c r="C649" s="326" t="s">
        <v>1</v>
      </c>
      <c r="D649" s="326" t="s">
        <v>3540</v>
      </c>
      <c r="E649" s="18" t="s">
        <v>1</v>
      </c>
      <c r="F649" s="327">
        <v>1.598</v>
      </c>
      <c r="G649" s="39"/>
      <c r="H649" s="45"/>
    </row>
    <row r="650" spans="1:8" s="2" customFormat="1" ht="16.8" customHeight="1">
      <c r="A650" s="39"/>
      <c r="B650" s="45"/>
      <c r="C650" s="326" t="s">
        <v>1</v>
      </c>
      <c r="D650" s="326" t="s">
        <v>3541</v>
      </c>
      <c r="E650" s="18" t="s">
        <v>1</v>
      </c>
      <c r="F650" s="327">
        <v>2</v>
      </c>
      <c r="G650" s="39"/>
      <c r="H650" s="45"/>
    </row>
    <row r="651" spans="1:8" s="2" customFormat="1" ht="16.8" customHeight="1">
      <c r="A651" s="39"/>
      <c r="B651" s="45"/>
      <c r="C651" s="326" t="s">
        <v>1</v>
      </c>
      <c r="D651" s="326" t="s">
        <v>3542</v>
      </c>
      <c r="E651" s="18" t="s">
        <v>1</v>
      </c>
      <c r="F651" s="327">
        <v>0.938</v>
      </c>
      <c r="G651" s="39"/>
      <c r="H651" s="45"/>
    </row>
    <row r="652" spans="1:8" s="2" customFormat="1" ht="16.8" customHeight="1">
      <c r="A652" s="39"/>
      <c r="B652" s="45"/>
      <c r="C652" s="326" t="s">
        <v>1</v>
      </c>
      <c r="D652" s="326" t="s">
        <v>3543</v>
      </c>
      <c r="E652" s="18" t="s">
        <v>1</v>
      </c>
      <c r="F652" s="327">
        <v>0.975</v>
      </c>
      <c r="G652" s="39"/>
      <c r="H652" s="45"/>
    </row>
    <row r="653" spans="1:8" s="2" customFormat="1" ht="16.8" customHeight="1">
      <c r="A653" s="39"/>
      <c r="B653" s="45"/>
      <c r="C653" s="326" t="s">
        <v>1</v>
      </c>
      <c r="D653" s="326" t="s">
        <v>3544</v>
      </c>
      <c r="E653" s="18" t="s">
        <v>1</v>
      </c>
      <c r="F653" s="327">
        <v>1.075</v>
      </c>
      <c r="G653" s="39"/>
      <c r="H653" s="45"/>
    </row>
    <row r="654" spans="1:8" s="2" customFormat="1" ht="16.8" customHeight="1">
      <c r="A654" s="39"/>
      <c r="B654" s="45"/>
      <c r="C654" s="326" t="s">
        <v>1</v>
      </c>
      <c r="D654" s="326" t="s">
        <v>3545</v>
      </c>
      <c r="E654" s="18" t="s">
        <v>1</v>
      </c>
      <c r="F654" s="327">
        <v>1.15</v>
      </c>
      <c r="G654" s="39"/>
      <c r="H654" s="45"/>
    </row>
    <row r="655" spans="1:8" s="2" customFormat="1" ht="16.8" customHeight="1">
      <c r="A655" s="39"/>
      <c r="B655" s="45"/>
      <c r="C655" s="326" t="s">
        <v>1</v>
      </c>
      <c r="D655" s="326" t="s">
        <v>1045</v>
      </c>
      <c r="E655" s="18" t="s">
        <v>1</v>
      </c>
      <c r="F655" s="327">
        <v>0</v>
      </c>
      <c r="G655" s="39"/>
      <c r="H655" s="45"/>
    </row>
    <row r="656" spans="1:8" s="2" customFormat="1" ht="16.8" customHeight="1">
      <c r="A656" s="39"/>
      <c r="B656" s="45"/>
      <c r="C656" s="326" t="s">
        <v>1</v>
      </c>
      <c r="D656" s="326" t="s">
        <v>3546</v>
      </c>
      <c r="E656" s="18" t="s">
        <v>1</v>
      </c>
      <c r="F656" s="327">
        <v>24.57</v>
      </c>
      <c r="G656" s="39"/>
      <c r="H656" s="45"/>
    </row>
    <row r="657" spans="1:8" s="2" customFormat="1" ht="16.8" customHeight="1">
      <c r="A657" s="39"/>
      <c r="B657" s="45"/>
      <c r="C657" s="326" t="s">
        <v>1</v>
      </c>
      <c r="D657" s="326" t="s">
        <v>3547</v>
      </c>
      <c r="E657" s="18" t="s">
        <v>1</v>
      </c>
      <c r="F657" s="327">
        <v>56.21</v>
      </c>
      <c r="G657" s="39"/>
      <c r="H657" s="45"/>
    </row>
    <row r="658" spans="1:8" s="2" customFormat="1" ht="16.8" customHeight="1">
      <c r="A658" s="39"/>
      <c r="B658" s="45"/>
      <c r="C658" s="326" t="s">
        <v>1</v>
      </c>
      <c r="D658" s="326" t="s">
        <v>3548</v>
      </c>
      <c r="E658" s="18" t="s">
        <v>1</v>
      </c>
      <c r="F658" s="327">
        <v>-10.472</v>
      </c>
      <c r="G658" s="39"/>
      <c r="H658" s="45"/>
    </row>
    <row r="659" spans="1:8" s="2" customFormat="1" ht="16.8" customHeight="1">
      <c r="A659" s="39"/>
      <c r="B659" s="45"/>
      <c r="C659" s="326" t="s">
        <v>1</v>
      </c>
      <c r="D659" s="326" t="s">
        <v>3549</v>
      </c>
      <c r="E659" s="18" t="s">
        <v>1</v>
      </c>
      <c r="F659" s="327">
        <v>4.94</v>
      </c>
      <c r="G659" s="39"/>
      <c r="H659" s="45"/>
    </row>
    <row r="660" spans="1:8" s="2" customFormat="1" ht="16.8" customHeight="1">
      <c r="A660" s="39"/>
      <c r="B660" s="45"/>
      <c r="C660" s="326" t="s">
        <v>1</v>
      </c>
      <c r="D660" s="326" t="s">
        <v>411</v>
      </c>
      <c r="E660" s="18" t="s">
        <v>1</v>
      </c>
      <c r="F660" s="327">
        <v>0</v>
      </c>
      <c r="G660" s="39"/>
      <c r="H660" s="45"/>
    </row>
    <row r="661" spans="1:8" s="2" customFormat="1" ht="16.8" customHeight="1">
      <c r="A661" s="39"/>
      <c r="B661" s="45"/>
      <c r="C661" s="326" t="s">
        <v>1</v>
      </c>
      <c r="D661" s="326" t="s">
        <v>3550</v>
      </c>
      <c r="E661" s="18" t="s">
        <v>1</v>
      </c>
      <c r="F661" s="327">
        <v>88.85</v>
      </c>
      <c r="G661" s="39"/>
      <c r="H661" s="45"/>
    </row>
    <row r="662" spans="1:8" s="2" customFormat="1" ht="16.8" customHeight="1">
      <c r="A662" s="39"/>
      <c r="B662" s="45"/>
      <c r="C662" s="326" t="s">
        <v>1</v>
      </c>
      <c r="D662" s="326" t="s">
        <v>1904</v>
      </c>
      <c r="E662" s="18" t="s">
        <v>1</v>
      </c>
      <c r="F662" s="327">
        <v>140</v>
      </c>
      <c r="G662" s="39"/>
      <c r="H662" s="45"/>
    </row>
    <row r="663" spans="1:8" s="2" customFormat="1" ht="16.8" customHeight="1">
      <c r="A663" s="39"/>
      <c r="B663" s="45"/>
      <c r="C663" s="326" t="s">
        <v>874</v>
      </c>
      <c r="D663" s="326" t="s">
        <v>295</v>
      </c>
      <c r="E663" s="18" t="s">
        <v>1</v>
      </c>
      <c r="F663" s="327">
        <v>1542.168</v>
      </c>
      <c r="G663" s="39"/>
      <c r="H663" s="45"/>
    </row>
    <row r="664" spans="1:8" s="2" customFormat="1" ht="16.8" customHeight="1">
      <c r="A664" s="39"/>
      <c r="B664" s="45"/>
      <c r="C664" s="328" t="s">
        <v>6519</v>
      </c>
      <c r="D664" s="39"/>
      <c r="E664" s="39"/>
      <c r="F664" s="39"/>
      <c r="G664" s="39"/>
      <c r="H664" s="45"/>
    </row>
    <row r="665" spans="1:8" s="2" customFormat="1" ht="16.8" customHeight="1">
      <c r="A665" s="39"/>
      <c r="B665" s="45"/>
      <c r="C665" s="326" t="s">
        <v>3482</v>
      </c>
      <c r="D665" s="326" t="s">
        <v>3483</v>
      </c>
      <c r="E665" s="18" t="s">
        <v>203</v>
      </c>
      <c r="F665" s="327">
        <v>1542.168</v>
      </c>
      <c r="G665" s="39"/>
      <c r="H665" s="45"/>
    </row>
    <row r="666" spans="1:8" s="2" customFormat="1" ht="16.8" customHeight="1">
      <c r="A666" s="39"/>
      <c r="B666" s="45"/>
      <c r="C666" s="326" t="s">
        <v>1763</v>
      </c>
      <c r="D666" s="326" t="s">
        <v>1764</v>
      </c>
      <c r="E666" s="18" t="s">
        <v>203</v>
      </c>
      <c r="F666" s="327">
        <v>1542.168</v>
      </c>
      <c r="G666" s="39"/>
      <c r="H666" s="45"/>
    </row>
    <row r="667" spans="1:8" s="2" customFormat="1" ht="16.8" customHeight="1">
      <c r="A667" s="39"/>
      <c r="B667" s="45"/>
      <c r="C667" s="326" t="s">
        <v>3478</v>
      </c>
      <c r="D667" s="326" t="s">
        <v>3479</v>
      </c>
      <c r="E667" s="18" t="s">
        <v>203</v>
      </c>
      <c r="F667" s="327">
        <v>1542.168</v>
      </c>
      <c r="G667" s="39"/>
      <c r="H667" s="45"/>
    </row>
    <row r="668" spans="1:8" s="2" customFormat="1" ht="16.8" customHeight="1">
      <c r="A668" s="39"/>
      <c r="B668" s="45"/>
      <c r="C668" s="326" t="s">
        <v>3552</v>
      </c>
      <c r="D668" s="326" t="s">
        <v>3553</v>
      </c>
      <c r="E668" s="18" t="s">
        <v>203</v>
      </c>
      <c r="F668" s="327">
        <v>1542.168</v>
      </c>
      <c r="G668" s="39"/>
      <c r="H668" s="45"/>
    </row>
    <row r="669" spans="1:8" s="2" customFormat="1" ht="12">
      <c r="A669" s="39"/>
      <c r="B669" s="45"/>
      <c r="C669" s="326" t="s">
        <v>3556</v>
      </c>
      <c r="D669" s="326" t="s">
        <v>3557</v>
      </c>
      <c r="E669" s="18" t="s">
        <v>203</v>
      </c>
      <c r="F669" s="327">
        <v>1269.685</v>
      </c>
      <c r="G669" s="39"/>
      <c r="H669" s="45"/>
    </row>
    <row r="670" spans="1:8" s="2" customFormat="1" ht="16.8" customHeight="1">
      <c r="A670" s="39"/>
      <c r="B670" s="45"/>
      <c r="C670" s="322" t="s">
        <v>198</v>
      </c>
      <c r="D670" s="323" t="s">
        <v>1</v>
      </c>
      <c r="E670" s="324" t="s">
        <v>1</v>
      </c>
      <c r="F670" s="325">
        <v>120.515</v>
      </c>
      <c r="G670" s="39"/>
      <c r="H670" s="45"/>
    </row>
    <row r="671" spans="1:8" s="2" customFormat="1" ht="16.8" customHeight="1">
      <c r="A671" s="39"/>
      <c r="B671" s="45"/>
      <c r="C671" s="326" t="s">
        <v>1</v>
      </c>
      <c r="D671" s="326" t="s">
        <v>1019</v>
      </c>
      <c r="E671" s="18" t="s">
        <v>1</v>
      </c>
      <c r="F671" s="327">
        <v>45.332</v>
      </c>
      <c r="G671" s="39"/>
      <c r="H671" s="45"/>
    </row>
    <row r="672" spans="1:8" s="2" customFormat="1" ht="16.8" customHeight="1">
      <c r="A672" s="39"/>
      <c r="B672" s="45"/>
      <c r="C672" s="326" t="s">
        <v>1</v>
      </c>
      <c r="D672" s="326" t="s">
        <v>1020</v>
      </c>
      <c r="E672" s="18" t="s">
        <v>1</v>
      </c>
      <c r="F672" s="327">
        <v>51.533</v>
      </c>
      <c r="G672" s="39"/>
      <c r="H672" s="45"/>
    </row>
    <row r="673" spans="1:8" s="2" customFormat="1" ht="16.8" customHeight="1">
      <c r="A673" s="39"/>
      <c r="B673" s="45"/>
      <c r="C673" s="326" t="s">
        <v>1</v>
      </c>
      <c r="D673" s="326" t="s">
        <v>1021</v>
      </c>
      <c r="E673" s="18" t="s">
        <v>1</v>
      </c>
      <c r="F673" s="327">
        <v>3.897</v>
      </c>
      <c r="G673" s="39"/>
      <c r="H673" s="45"/>
    </row>
    <row r="674" spans="1:8" s="2" customFormat="1" ht="16.8" customHeight="1">
      <c r="A674" s="39"/>
      <c r="B674" s="45"/>
      <c r="C674" s="326" t="s">
        <v>1</v>
      </c>
      <c r="D674" s="326" t="s">
        <v>1022</v>
      </c>
      <c r="E674" s="18" t="s">
        <v>1</v>
      </c>
      <c r="F674" s="327">
        <v>83.43</v>
      </c>
      <c r="G674" s="39"/>
      <c r="H674" s="45"/>
    </row>
    <row r="675" spans="1:8" s="2" customFormat="1" ht="16.8" customHeight="1">
      <c r="A675" s="39"/>
      <c r="B675" s="45"/>
      <c r="C675" s="326" t="s">
        <v>1</v>
      </c>
      <c r="D675" s="326" t="s">
        <v>1023</v>
      </c>
      <c r="E675" s="18" t="s">
        <v>1</v>
      </c>
      <c r="F675" s="327">
        <v>-63.677</v>
      </c>
      <c r="G675" s="39"/>
      <c r="H675" s="45"/>
    </row>
    <row r="676" spans="1:8" s="2" customFormat="1" ht="16.8" customHeight="1">
      <c r="A676" s="39"/>
      <c r="B676" s="45"/>
      <c r="C676" s="326" t="s">
        <v>198</v>
      </c>
      <c r="D676" s="326" t="s">
        <v>295</v>
      </c>
      <c r="E676" s="18" t="s">
        <v>1</v>
      </c>
      <c r="F676" s="327">
        <v>120.515</v>
      </c>
      <c r="G676" s="39"/>
      <c r="H676" s="45"/>
    </row>
    <row r="677" spans="1:8" s="2" customFormat="1" ht="16.8" customHeight="1">
      <c r="A677" s="39"/>
      <c r="B677" s="45"/>
      <c r="C677" s="328" t="s">
        <v>6519</v>
      </c>
      <c r="D677" s="39"/>
      <c r="E677" s="39"/>
      <c r="F677" s="39"/>
      <c r="G677" s="39"/>
      <c r="H677" s="45"/>
    </row>
    <row r="678" spans="1:8" s="2" customFormat="1" ht="12">
      <c r="A678" s="39"/>
      <c r="B678" s="45"/>
      <c r="C678" s="326" t="s">
        <v>301</v>
      </c>
      <c r="D678" s="326" t="s">
        <v>302</v>
      </c>
      <c r="E678" s="18" t="s">
        <v>289</v>
      </c>
      <c r="F678" s="327">
        <v>120.515</v>
      </c>
      <c r="G678" s="39"/>
      <c r="H678" s="45"/>
    </row>
    <row r="679" spans="1:8" s="2" customFormat="1" ht="16.8" customHeight="1">
      <c r="A679" s="39"/>
      <c r="B679" s="45"/>
      <c r="C679" s="326" t="s">
        <v>309</v>
      </c>
      <c r="D679" s="326" t="s">
        <v>310</v>
      </c>
      <c r="E679" s="18" t="s">
        <v>311</v>
      </c>
      <c r="F679" s="327">
        <v>271.157</v>
      </c>
      <c r="G679" s="39"/>
      <c r="H679" s="45"/>
    </row>
    <row r="680" spans="1:8" s="2" customFormat="1" ht="16.8" customHeight="1">
      <c r="A680" s="39"/>
      <c r="B680" s="45"/>
      <c r="C680" s="326" t="s">
        <v>315</v>
      </c>
      <c r="D680" s="326" t="s">
        <v>316</v>
      </c>
      <c r="E680" s="18" t="s">
        <v>289</v>
      </c>
      <c r="F680" s="327">
        <v>150.643</v>
      </c>
      <c r="G680" s="39"/>
      <c r="H680" s="45"/>
    </row>
    <row r="681" spans="1:8" s="2" customFormat="1" ht="16.8" customHeight="1">
      <c r="A681" s="39"/>
      <c r="B681" s="45"/>
      <c r="C681" s="322" t="s">
        <v>200</v>
      </c>
      <c r="D681" s="323" t="s">
        <v>1</v>
      </c>
      <c r="E681" s="324" t="s">
        <v>1</v>
      </c>
      <c r="F681" s="325">
        <v>30.128</v>
      </c>
      <c r="G681" s="39"/>
      <c r="H681" s="45"/>
    </row>
    <row r="682" spans="1:8" s="2" customFormat="1" ht="16.8" customHeight="1">
      <c r="A682" s="39"/>
      <c r="B682" s="45"/>
      <c r="C682" s="326" t="s">
        <v>1</v>
      </c>
      <c r="D682" s="326" t="s">
        <v>1025</v>
      </c>
      <c r="E682" s="18" t="s">
        <v>1</v>
      </c>
      <c r="F682" s="327">
        <v>11.333</v>
      </c>
      <c r="G682" s="39"/>
      <c r="H682" s="45"/>
    </row>
    <row r="683" spans="1:8" s="2" customFormat="1" ht="16.8" customHeight="1">
      <c r="A683" s="39"/>
      <c r="B683" s="45"/>
      <c r="C683" s="326" t="s">
        <v>1</v>
      </c>
      <c r="D683" s="326" t="s">
        <v>1026</v>
      </c>
      <c r="E683" s="18" t="s">
        <v>1</v>
      </c>
      <c r="F683" s="327">
        <v>12.883</v>
      </c>
      <c r="G683" s="39"/>
      <c r="H683" s="45"/>
    </row>
    <row r="684" spans="1:8" s="2" customFormat="1" ht="16.8" customHeight="1">
      <c r="A684" s="39"/>
      <c r="B684" s="45"/>
      <c r="C684" s="326" t="s">
        <v>1</v>
      </c>
      <c r="D684" s="326" t="s">
        <v>1027</v>
      </c>
      <c r="E684" s="18" t="s">
        <v>1</v>
      </c>
      <c r="F684" s="327">
        <v>0.974</v>
      </c>
      <c r="G684" s="39"/>
      <c r="H684" s="45"/>
    </row>
    <row r="685" spans="1:8" s="2" customFormat="1" ht="16.8" customHeight="1">
      <c r="A685" s="39"/>
      <c r="B685" s="45"/>
      <c r="C685" s="326" t="s">
        <v>1</v>
      </c>
      <c r="D685" s="326" t="s">
        <v>1028</v>
      </c>
      <c r="E685" s="18" t="s">
        <v>1</v>
      </c>
      <c r="F685" s="327">
        <v>20.857</v>
      </c>
      <c r="G685" s="39"/>
      <c r="H685" s="45"/>
    </row>
    <row r="686" spans="1:8" s="2" customFormat="1" ht="16.8" customHeight="1">
      <c r="A686" s="39"/>
      <c r="B686" s="45"/>
      <c r="C686" s="326" t="s">
        <v>1</v>
      </c>
      <c r="D686" s="326" t="s">
        <v>1029</v>
      </c>
      <c r="E686" s="18" t="s">
        <v>1</v>
      </c>
      <c r="F686" s="327">
        <v>-15.919</v>
      </c>
      <c r="G686" s="39"/>
      <c r="H686" s="45"/>
    </row>
    <row r="687" spans="1:8" s="2" customFormat="1" ht="16.8" customHeight="1">
      <c r="A687" s="39"/>
      <c r="B687" s="45"/>
      <c r="C687" s="326" t="s">
        <v>200</v>
      </c>
      <c r="D687" s="326" t="s">
        <v>295</v>
      </c>
      <c r="E687" s="18" t="s">
        <v>1</v>
      </c>
      <c r="F687" s="327">
        <v>30.128</v>
      </c>
      <c r="G687" s="39"/>
      <c r="H687" s="45"/>
    </row>
    <row r="688" spans="1:8" s="2" customFormat="1" ht="16.8" customHeight="1">
      <c r="A688" s="39"/>
      <c r="B688" s="45"/>
      <c r="C688" s="328" t="s">
        <v>6519</v>
      </c>
      <c r="D688" s="39"/>
      <c r="E688" s="39"/>
      <c r="F688" s="39"/>
      <c r="G688" s="39"/>
      <c r="H688" s="45"/>
    </row>
    <row r="689" spans="1:8" s="2" customFormat="1" ht="12">
      <c r="A689" s="39"/>
      <c r="B689" s="45"/>
      <c r="C689" s="326" t="s">
        <v>305</v>
      </c>
      <c r="D689" s="326" t="s">
        <v>306</v>
      </c>
      <c r="E689" s="18" t="s">
        <v>289</v>
      </c>
      <c r="F689" s="327">
        <v>30.128</v>
      </c>
      <c r="G689" s="39"/>
      <c r="H689" s="45"/>
    </row>
    <row r="690" spans="1:8" s="2" customFormat="1" ht="16.8" customHeight="1">
      <c r="A690" s="39"/>
      <c r="B690" s="45"/>
      <c r="C690" s="326" t="s">
        <v>309</v>
      </c>
      <c r="D690" s="326" t="s">
        <v>310</v>
      </c>
      <c r="E690" s="18" t="s">
        <v>311</v>
      </c>
      <c r="F690" s="327">
        <v>271.157</v>
      </c>
      <c r="G690" s="39"/>
      <c r="H690" s="45"/>
    </row>
    <row r="691" spans="1:8" s="2" customFormat="1" ht="16.8" customHeight="1">
      <c r="A691" s="39"/>
      <c r="B691" s="45"/>
      <c r="C691" s="326" t="s">
        <v>315</v>
      </c>
      <c r="D691" s="326" t="s">
        <v>316</v>
      </c>
      <c r="E691" s="18" t="s">
        <v>289</v>
      </c>
      <c r="F691" s="327">
        <v>150.643</v>
      </c>
      <c r="G691" s="39"/>
      <c r="H691" s="45"/>
    </row>
    <row r="692" spans="1:8" s="2" customFormat="1" ht="16.8" customHeight="1">
      <c r="A692" s="39"/>
      <c r="B692" s="45"/>
      <c r="C692" s="322" t="s">
        <v>202</v>
      </c>
      <c r="D692" s="323" t="s">
        <v>878</v>
      </c>
      <c r="E692" s="324" t="s">
        <v>203</v>
      </c>
      <c r="F692" s="325">
        <v>87.75</v>
      </c>
      <c r="G692" s="39"/>
      <c r="H692" s="45"/>
    </row>
    <row r="693" spans="1:8" s="2" customFormat="1" ht="16.8" customHeight="1">
      <c r="A693" s="39"/>
      <c r="B693" s="45"/>
      <c r="C693" s="326" t="s">
        <v>1</v>
      </c>
      <c r="D693" s="326" t="s">
        <v>1179</v>
      </c>
      <c r="E693" s="18" t="s">
        <v>1</v>
      </c>
      <c r="F693" s="327">
        <v>0</v>
      </c>
      <c r="G693" s="39"/>
      <c r="H693" s="45"/>
    </row>
    <row r="694" spans="1:8" s="2" customFormat="1" ht="16.8" customHeight="1">
      <c r="A694" s="39"/>
      <c r="B694" s="45"/>
      <c r="C694" s="326" t="s">
        <v>1</v>
      </c>
      <c r="D694" s="326" t="s">
        <v>6633</v>
      </c>
      <c r="E694" s="18" t="s">
        <v>1</v>
      </c>
      <c r="F694" s="327">
        <v>85.25</v>
      </c>
      <c r="G694" s="39"/>
      <c r="H694" s="45"/>
    </row>
    <row r="695" spans="1:8" s="2" customFormat="1" ht="16.8" customHeight="1">
      <c r="A695" s="39"/>
      <c r="B695" s="45"/>
      <c r="C695" s="326" t="s">
        <v>1</v>
      </c>
      <c r="D695" s="326" t="s">
        <v>6634</v>
      </c>
      <c r="E695" s="18" t="s">
        <v>1</v>
      </c>
      <c r="F695" s="327">
        <v>2.5</v>
      </c>
      <c r="G695" s="39"/>
      <c r="H695" s="45"/>
    </row>
    <row r="696" spans="1:8" s="2" customFormat="1" ht="16.8" customHeight="1">
      <c r="A696" s="39"/>
      <c r="B696" s="45"/>
      <c r="C696" s="326" t="s">
        <v>1</v>
      </c>
      <c r="D696" s="326" t="s">
        <v>295</v>
      </c>
      <c r="E696" s="18" t="s">
        <v>1</v>
      </c>
      <c r="F696" s="327">
        <v>87.75</v>
      </c>
      <c r="G696" s="39"/>
      <c r="H696" s="45"/>
    </row>
    <row r="697" spans="1:8" s="2" customFormat="1" ht="16.8" customHeight="1">
      <c r="A697" s="39"/>
      <c r="B697" s="45"/>
      <c r="C697" s="328" t="s">
        <v>6519</v>
      </c>
      <c r="D697" s="39"/>
      <c r="E697" s="39"/>
      <c r="F697" s="39"/>
      <c r="G697" s="39"/>
      <c r="H697" s="45"/>
    </row>
    <row r="698" spans="1:8" s="2" customFormat="1" ht="12">
      <c r="A698" s="39"/>
      <c r="B698" s="45"/>
      <c r="C698" s="326" t="s">
        <v>1779</v>
      </c>
      <c r="D698" s="326" t="s">
        <v>1780</v>
      </c>
      <c r="E698" s="18" t="s">
        <v>289</v>
      </c>
      <c r="F698" s="327">
        <v>93.758</v>
      </c>
      <c r="G698" s="39"/>
      <c r="H698" s="45"/>
    </row>
    <row r="699" spans="1:8" s="2" customFormat="1" ht="16.8" customHeight="1">
      <c r="A699" s="39"/>
      <c r="B699" s="45"/>
      <c r="C699" s="326" t="s">
        <v>1819</v>
      </c>
      <c r="D699" s="326" t="s">
        <v>1820</v>
      </c>
      <c r="E699" s="18" t="s">
        <v>203</v>
      </c>
      <c r="F699" s="327">
        <v>1386.52</v>
      </c>
      <c r="G699" s="39"/>
      <c r="H699" s="45"/>
    </row>
    <row r="700" spans="1:8" s="2" customFormat="1" ht="16.8" customHeight="1">
      <c r="A700" s="39"/>
      <c r="B700" s="45"/>
      <c r="C700" s="326" t="s">
        <v>2167</v>
      </c>
      <c r="D700" s="326" t="s">
        <v>2168</v>
      </c>
      <c r="E700" s="18" t="s">
        <v>203</v>
      </c>
      <c r="F700" s="327">
        <v>824.53</v>
      </c>
      <c r="G700" s="39"/>
      <c r="H700" s="45"/>
    </row>
    <row r="701" spans="1:8" s="2" customFormat="1" ht="16.8" customHeight="1">
      <c r="A701" s="39"/>
      <c r="B701" s="45"/>
      <c r="C701" s="326" t="s">
        <v>1865</v>
      </c>
      <c r="D701" s="326" t="s">
        <v>1866</v>
      </c>
      <c r="E701" s="18" t="s">
        <v>203</v>
      </c>
      <c r="F701" s="327">
        <v>1406.32</v>
      </c>
      <c r="G701" s="39"/>
      <c r="H701" s="45"/>
    </row>
    <row r="702" spans="1:8" s="2" customFormat="1" ht="16.8" customHeight="1">
      <c r="A702" s="39"/>
      <c r="B702" s="45"/>
      <c r="C702" s="326" t="s">
        <v>2179</v>
      </c>
      <c r="D702" s="326" t="s">
        <v>2180</v>
      </c>
      <c r="E702" s="18" t="s">
        <v>203</v>
      </c>
      <c r="F702" s="327">
        <v>374.156</v>
      </c>
      <c r="G702" s="39"/>
      <c r="H702" s="45"/>
    </row>
    <row r="703" spans="1:8" s="2" customFormat="1" ht="16.8" customHeight="1">
      <c r="A703" s="39"/>
      <c r="B703" s="45"/>
      <c r="C703" s="322" t="s">
        <v>205</v>
      </c>
      <c r="D703" s="323" t="s">
        <v>878</v>
      </c>
      <c r="E703" s="324" t="s">
        <v>203</v>
      </c>
      <c r="F703" s="325">
        <v>114.18</v>
      </c>
      <c r="G703" s="39"/>
      <c r="H703" s="45"/>
    </row>
    <row r="704" spans="1:8" s="2" customFormat="1" ht="16.8" customHeight="1">
      <c r="A704" s="39"/>
      <c r="B704" s="45"/>
      <c r="C704" s="326" t="s">
        <v>1</v>
      </c>
      <c r="D704" s="326" t="s">
        <v>1179</v>
      </c>
      <c r="E704" s="18" t="s">
        <v>1</v>
      </c>
      <c r="F704" s="327">
        <v>0</v>
      </c>
      <c r="G704" s="39"/>
      <c r="H704" s="45"/>
    </row>
    <row r="705" spans="1:8" s="2" customFormat="1" ht="16.8" customHeight="1">
      <c r="A705" s="39"/>
      <c r="B705" s="45"/>
      <c r="C705" s="326" t="s">
        <v>1</v>
      </c>
      <c r="D705" s="326" t="s">
        <v>6635</v>
      </c>
      <c r="E705" s="18" t="s">
        <v>1</v>
      </c>
      <c r="F705" s="327">
        <v>114.18</v>
      </c>
      <c r="G705" s="39"/>
      <c r="H705" s="45"/>
    </row>
    <row r="706" spans="1:8" s="2" customFormat="1" ht="16.8" customHeight="1">
      <c r="A706" s="39"/>
      <c r="B706" s="45"/>
      <c r="C706" s="328" t="s">
        <v>6519</v>
      </c>
      <c r="D706" s="39"/>
      <c r="E706" s="39"/>
      <c r="F706" s="39"/>
      <c r="G706" s="39"/>
      <c r="H706" s="45"/>
    </row>
    <row r="707" spans="1:8" s="2" customFormat="1" ht="12">
      <c r="A707" s="39"/>
      <c r="B707" s="45"/>
      <c r="C707" s="326" t="s">
        <v>1779</v>
      </c>
      <c r="D707" s="326" t="s">
        <v>1780</v>
      </c>
      <c r="E707" s="18" t="s">
        <v>289</v>
      </c>
      <c r="F707" s="327">
        <v>93.758</v>
      </c>
      <c r="G707" s="39"/>
      <c r="H707" s="45"/>
    </row>
    <row r="708" spans="1:8" s="2" customFormat="1" ht="16.8" customHeight="1">
      <c r="A708" s="39"/>
      <c r="B708" s="45"/>
      <c r="C708" s="326" t="s">
        <v>1819</v>
      </c>
      <c r="D708" s="326" t="s">
        <v>1820</v>
      </c>
      <c r="E708" s="18" t="s">
        <v>203</v>
      </c>
      <c r="F708" s="327">
        <v>1386.52</v>
      </c>
      <c r="G708" s="39"/>
      <c r="H708" s="45"/>
    </row>
    <row r="709" spans="1:8" s="2" customFormat="1" ht="16.8" customHeight="1">
      <c r="A709" s="39"/>
      <c r="B709" s="45"/>
      <c r="C709" s="326" t="s">
        <v>2167</v>
      </c>
      <c r="D709" s="326" t="s">
        <v>2168</v>
      </c>
      <c r="E709" s="18" t="s">
        <v>203</v>
      </c>
      <c r="F709" s="327">
        <v>824.53</v>
      </c>
      <c r="G709" s="39"/>
      <c r="H709" s="45"/>
    </row>
    <row r="710" spans="1:8" s="2" customFormat="1" ht="16.8" customHeight="1">
      <c r="A710" s="39"/>
      <c r="B710" s="45"/>
      <c r="C710" s="326" t="s">
        <v>1865</v>
      </c>
      <c r="D710" s="326" t="s">
        <v>1866</v>
      </c>
      <c r="E710" s="18" t="s">
        <v>203</v>
      </c>
      <c r="F710" s="327">
        <v>1406.32</v>
      </c>
      <c r="G710" s="39"/>
      <c r="H710" s="45"/>
    </row>
    <row r="711" spans="1:8" s="2" customFormat="1" ht="16.8" customHeight="1">
      <c r="A711" s="39"/>
      <c r="B711" s="45"/>
      <c r="C711" s="326" t="s">
        <v>2179</v>
      </c>
      <c r="D711" s="326" t="s">
        <v>2180</v>
      </c>
      <c r="E711" s="18" t="s">
        <v>203</v>
      </c>
      <c r="F711" s="327">
        <v>374.156</v>
      </c>
      <c r="G711" s="39"/>
      <c r="H711" s="45"/>
    </row>
    <row r="712" spans="1:8" s="2" customFormat="1" ht="16.8" customHeight="1">
      <c r="A712" s="39"/>
      <c r="B712" s="45"/>
      <c r="C712" s="322" t="s">
        <v>209</v>
      </c>
      <c r="D712" s="323" t="s">
        <v>878</v>
      </c>
      <c r="E712" s="324" t="s">
        <v>203</v>
      </c>
      <c r="F712" s="325">
        <v>19.8</v>
      </c>
      <c r="G712" s="39"/>
      <c r="H712" s="45"/>
    </row>
    <row r="713" spans="1:8" s="2" customFormat="1" ht="16.8" customHeight="1">
      <c r="A713" s="39"/>
      <c r="B713" s="45"/>
      <c r="C713" s="326" t="s">
        <v>1</v>
      </c>
      <c r="D713" s="326" t="s">
        <v>1179</v>
      </c>
      <c r="E713" s="18" t="s">
        <v>1</v>
      </c>
      <c r="F713" s="327">
        <v>0</v>
      </c>
      <c r="G713" s="39"/>
      <c r="H713" s="45"/>
    </row>
    <row r="714" spans="1:8" s="2" customFormat="1" ht="16.8" customHeight="1">
      <c r="A714" s="39"/>
      <c r="B714" s="45"/>
      <c r="C714" s="326" t="s">
        <v>1</v>
      </c>
      <c r="D714" s="326" t="s">
        <v>6636</v>
      </c>
      <c r="E714" s="18" t="s">
        <v>1</v>
      </c>
      <c r="F714" s="327">
        <v>19.8</v>
      </c>
      <c r="G714" s="39"/>
      <c r="H714" s="45"/>
    </row>
    <row r="715" spans="1:8" s="2" customFormat="1" ht="16.8" customHeight="1">
      <c r="A715" s="39"/>
      <c r="B715" s="45"/>
      <c r="C715" s="328" t="s">
        <v>6519</v>
      </c>
      <c r="D715" s="39"/>
      <c r="E715" s="39"/>
      <c r="F715" s="39"/>
      <c r="G715" s="39"/>
      <c r="H715" s="45"/>
    </row>
    <row r="716" spans="1:8" s="2" customFormat="1" ht="16.8" customHeight="1">
      <c r="A716" s="39"/>
      <c r="B716" s="45"/>
      <c r="C716" s="326" t="s">
        <v>1865</v>
      </c>
      <c r="D716" s="326" t="s">
        <v>1866</v>
      </c>
      <c r="E716" s="18" t="s">
        <v>203</v>
      </c>
      <c r="F716" s="327">
        <v>1406.32</v>
      </c>
      <c r="G716" s="39"/>
      <c r="H716" s="45"/>
    </row>
    <row r="717" spans="1:8" s="2" customFormat="1" ht="16.8" customHeight="1">
      <c r="A717" s="39"/>
      <c r="B717" s="45"/>
      <c r="C717" s="322" t="s">
        <v>211</v>
      </c>
      <c r="D717" s="323" t="s">
        <v>878</v>
      </c>
      <c r="E717" s="324" t="s">
        <v>203</v>
      </c>
      <c r="F717" s="325">
        <v>58.52</v>
      </c>
      <c r="G717" s="39"/>
      <c r="H717" s="45"/>
    </row>
    <row r="718" spans="1:8" s="2" customFormat="1" ht="16.8" customHeight="1">
      <c r="A718" s="39"/>
      <c r="B718" s="45"/>
      <c r="C718" s="326" t="s">
        <v>1</v>
      </c>
      <c r="D718" s="326" t="s">
        <v>1179</v>
      </c>
      <c r="E718" s="18" t="s">
        <v>1</v>
      </c>
      <c r="F718" s="327">
        <v>0</v>
      </c>
      <c r="G718" s="39"/>
      <c r="H718" s="45"/>
    </row>
    <row r="719" spans="1:8" s="2" customFormat="1" ht="16.8" customHeight="1">
      <c r="A719" s="39"/>
      <c r="B719" s="45"/>
      <c r="C719" s="326" t="s">
        <v>1</v>
      </c>
      <c r="D719" s="326" t="s">
        <v>6637</v>
      </c>
      <c r="E719" s="18" t="s">
        <v>1</v>
      </c>
      <c r="F719" s="327">
        <v>58.52</v>
      </c>
      <c r="G719" s="39"/>
      <c r="H719" s="45"/>
    </row>
    <row r="720" spans="1:8" s="2" customFormat="1" ht="16.8" customHeight="1">
      <c r="A720" s="39"/>
      <c r="B720" s="45"/>
      <c r="C720" s="328" t="s">
        <v>6519</v>
      </c>
      <c r="D720" s="39"/>
      <c r="E720" s="39"/>
      <c r="F720" s="39"/>
      <c r="G720" s="39"/>
      <c r="H720" s="45"/>
    </row>
    <row r="721" spans="1:8" s="2" customFormat="1" ht="12">
      <c r="A721" s="39"/>
      <c r="B721" s="45"/>
      <c r="C721" s="326" t="s">
        <v>1779</v>
      </c>
      <c r="D721" s="326" t="s">
        <v>1780</v>
      </c>
      <c r="E721" s="18" t="s">
        <v>289</v>
      </c>
      <c r="F721" s="327">
        <v>93.758</v>
      </c>
      <c r="G721" s="39"/>
      <c r="H721" s="45"/>
    </row>
    <row r="722" spans="1:8" s="2" customFormat="1" ht="12">
      <c r="A722" s="39"/>
      <c r="B722" s="45"/>
      <c r="C722" s="326" t="s">
        <v>1794</v>
      </c>
      <c r="D722" s="326" t="s">
        <v>1795</v>
      </c>
      <c r="E722" s="18" t="s">
        <v>289</v>
      </c>
      <c r="F722" s="327">
        <v>72.012</v>
      </c>
      <c r="G722" s="39"/>
      <c r="H722" s="45"/>
    </row>
    <row r="723" spans="1:8" s="2" customFormat="1" ht="16.8" customHeight="1">
      <c r="A723" s="39"/>
      <c r="B723" s="45"/>
      <c r="C723" s="326" t="s">
        <v>1798</v>
      </c>
      <c r="D723" s="326" t="s">
        <v>1799</v>
      </c>
      <c r="E723" s="18" t="s">
        <v>289</v>
      </c>
      <c r="F723" s="327">
        <v>24.492</v>
      </c>
      <c r="G723" s="39"/>
      <c r="H723" s="45"/>
    </row>
    <row r="724" spans="1:8" s="2" customFormat="1" ht="16.8" customHeight="1">
      <c r="A724" s="39"/>
      <c r="B724" s="45"/>
      <c r="C724" s="326" t="s">
        <v>1802</v>
      </c>
      <c r="D724" s="326" t="s">
        <v>1803</v>
      </c>
      <c r="E724" s="18" t="s">
        <v>311</v>
      </c>
      <c r="F724" s="327">
        <v>5.971</v>
      </c>
      <c r="G724" s="39"/>
      <c r="H724" s="45"/>
    </row>
    <row r="725" spans="1:8" s="2" customFormat="1" ht="16.8" customHeight="1">
      <c r="A725" s="39"/>
      <c r="B725" s="45"/>
      <c r="C725" s="326" t="s">
        <v>1819</v>
      </c>
      <c r="D725" s="326" t="s">
        <v>1820</v>
      </c>
      <c r="E725" s="18" t="s">
        <v>203</v>
      </c>
      <c r="F725" s="327">
        <v>1386.52</v>
      </c>
      <c r="G725" s="39"/>
      <c r="H725" s="45"/>
    </row>
    <row r="726" spans="1:8" s="2" customFormat="1" ht="16.8" customHeight="1">
      <c r="A726" s="39"/>
      <c r="B726" s="45"/>
      <c r="C726" s="326" t="s">
        <v>2174</v>
      </c>
      <c r="D726" s="326" t="s">
        <v>2175</v>
      </c>
      <c r="E726" s="18" t="s">
        <v>203</v>
      </c>
      <c r="F726" s="327">
        <v>561.99</v>
      </c>
      <c r="G726" s="39"/>
      <c r="H726" s="45"/>
    </row>
    <row r="727" spans="1:8" s="2" customFormat="1" ht="16.8" customHeight="1">
      <c r="A727" s="39"/>
      <c r="B727" s="45"/>
      <c r="C727" s="326" t="s">
        <v>1865</v>
      </c>
      <c r="D727" s="326" t="s">
        <v>1866</v>
      </c>
      <c r="E727" s="18" t="s">
        <v>203</v>
      </c>
      <c r="F727" s="327">
        <v>1406.32</v>
      </c>
      <c r="G727" s="39"/>
      <c r="H727" s="45"/>
    </row>
    <row r="728" spans="1:8" s="2" customFormat="1" ht="16.8" customHeight="1">
      <c r="A728" s="39"/>
      <c r="B728" s="45"/>
      <c r="C728" s="326" t="s">
        <v>2185</v>
      </c>
      <c r="D728" s="326" t="s">
        <v>2186</v>
      </c>
      <c r="E728" s="18" t="s">
        <v>203</v>
      </c>
      <c r="F728" s="327">
        <v>573.23</v>
      </c>
      <c r="G728" s="39"/>
      <c r="H728" s="45"/>
    </row>
    <row r="729" spans="1:8" s="2" customFormat="1" ht="16.8" customHeight="1">
      <c r="A729" s="39"/>
      <c r="B729" s="45"/>
      <c r="C729" s="326" t="s">
        <v>2195</v>
      </c>
      <c r="D729" s="326" t="s">
        <v>2196</v>
      </c>
      <c r="E729" s="18" t="s">
        <v>203</v>
      </c>
      <c r="F729" s="327">
        <v>573.23</v>
      </c>
      <c r="G729" s="39"/>
      <c r="H729" s="45"/>
    </row>
    <row r="730" spans="1:8" s="2" customFormat="1" ht="16.8" customHeight="1">
      <c r="A730" s="39"/>
      <c r="B730" s="45"/>
      <c r="C730" s="322" t="s">
        <v>213</v>
      </c>
      <c r="D730" s="323" t="s">
        <v>878</v>
      </c>
      <c r="E730" s="324" t="s">
        <v>203</v>
      </c>
      <c r="F730" s="325">
        <v>503.47</v>
      </c>
      <c r="G730" s="39"/>
      <c r="H730" s="45"/>
    </row>
    <row r="731" spans="1:8" s="2" customFormat="1" ht="16.8" customHeight="1">
      <c r="A731" s="39"/>
      <c r="B731" s="45"/>
      <c r="C731" s="326" t="s">
        <v>1</v>
      </c>
      <c r="D731" s="326" t="s">
        <v>1179</v>
      </c>
      <c r="E731" s="18" t="s">
        <v>1</v>
      </c>
      <c r="F731" s="327">
        <v>0</v>
      </c>
      <c r="G731" s="39"/>
      <c r="H731" s="45"/>
    </row>
    <row r="732" spans="1:8" s="2" customFormat="1" ht="16.8" customHeight="1">
      <c r="A732" s="39"/>
      <c r="B732" s="45"/>
      <c r="C732" s="326" t="s">
        <v>1</v>
      </c>
      <c r="D732" s="326" t="s">
        <v>6638</v>
      </c>
      <c r="E732" s="18" t="s">
        <v>1</v>
      </c>
      <c r="F732" s="327">
        <v>503.47</v>
      </c>
      <c r="G732" s="39"/>
      <c r="H732" s="45"/>
    </row>
    <row r="733" spans="1:8" s="2" customFormat="1" ht="16.8" customHeight="1">
      <c r="A733" s="39"/>
      <c r="B733" s="45"/>
      <c r="C733" s="328" t="s">
        <v>6519</v>
      </c>
      <c r="D733" s="39"/>
      <c r="E733" s="39"/>
      <c r="F733" s="39"/>
      <c r="G733" s="39"/>
      <c r="H733" s="45"/>
    </row>
    <row r="734" spans="1:8" s="2" customFormat="1" ht="12">
      <c r="A734" s="39"/>
      <c r="B734" s="45"/>
      <c r="C734" s="326" t="s">
        <v>1779</v>
      </c>
      <c r="D734" s="326" t="s">
        <v>1780</v>
      </c>
      <c r="E734" s="18" t="s">
        <v>289</v>
      </c>
      <c r="F734" s="327">
        <v>93.758</v>
      </c>
      <c r="G734" s="39"/>
      <c r="H734" s="45"/>
    </row>
    <row r="735" spans="1:8" s="2" customFormat="1" ht="12">
      <c r="A735" s="39"/>
      <c r="B735" s="45"/>
      <c r="C735" s="326" t="s">
        <v>1794</v>
      </c>
      <c r="D735" s="326" t="s">
        <v>1795</v>
      </c>
      <c r="E735" s="18" t="s">
        <v>289</v>
      </c>
      <c r="F735" s="327">
        <v>72.012</v>
      </c>
      <c r="G735" s="39"/>
      <c r="H735" s="45"/>
    </row>
    <row r="736" spans="1:8" s="2" customFormat="1" ht="16.8" customHeight="1">
      <c r="A736" s="39"/>
      <c r="B736" s="45"/>
      <c r="C736" s="326" t="s">
        <v>1802</v>
      </c>
      <c r="D736" s="326" t="s">
        <v>1803</v>
      </c>
      <c r="E736" s="18" t="s">
        <v>311</v>
      </c>
      <c r="F736" s="327">
        <v>5.971</v>
      </c>
      <c r="G736" s="39"/>
      <c r="H736" s="45"/>
    </row>
    <row r="737" spans="1:8" s="2" customFormat="1" ht="16.8" customHeight="1">
      <c r="A737" s="39"/>
      <c r="B737" s="45"/>
      <c r="C737" s="326" t="s">
        <v>1819</v>
      </c>
      <c r="D737" s="326" t="s">
        <v>1820</v>
      </c>
      <c r="E737" s="18" t="s">
        <v>203</v>
      </c>
      <c r="F737" s="327">
        <v>1386.52</v>
      </c>
      <c r="G737" s="39"/>
      <c r="H737" s="45"/>
    </row>
    <row r="738" spans="1:8" s="2" customFormat="1" ht="16.8" customHeight="1">
      <c r="A738" s="39"/>
      <c r="B738" s="45"/>
      <c r="C738" s="326" t="s">
        <v>2174</v>
      </c>
      <c r="D738" s="326" t="s">
        <v>2175</v>
      </c>
      <c r="E738" s="18" t="s">
        <v>203</v>
      </c>
      <c r="F738" s="327">
        <v>561.99</v>
      </c>
      <c r="G738" s="39"/>
      <c r="H738" s="45"/>
    </row>
    <row r="739" spans="1:8" s="2" customFormat="1" ht="16.8" customHeight="1">
      <c r="A739" s="39"/>
      <c r="B739" s="45"/>
      <c r="C739" s="326" t="s">
        <v>1865</v>
      </c>
      <c r="D739" s="326" t="s">
        <v>1866</v>
      </c>
      <c r="E739" s="18" t="s">
        <v>203</v>
      </c>
      <c r="F739" s="327">
        <v>1406.32</v>
      </c>
      <c r="G739" s="39"/>
      <c r="H739" s="45"/>
    </row>
    <row r="740" spans="1:8" s="2" customFormat="1" ht="16.8" customHeight="1">
      <c r="A740" s="39"/>
      <c r="B740" s="45"/>
      <c r="C740" s="326" t="s">
        <v>2185</v>
      </c>
      <c r="D740" s="326" t="s">
        <v>2186</v>
      </c>
      <c r="E740" s="18" t="s">
        <v>203</v>
      </c>
      <c r="F740" s="327">
        <v>573.23</v>
      </c>
      <c r="G740" s="39"/>
      <c r="H740" s="45"/>
    </row>
    <row r="741" spans="1:8" s="2" customFormat="1" ht="16.8" customHeight="1">
      <c r="A741" s="39"/>
      <c r="B741" s="45"/>
      <c r="C741" s="326" t="s">
        <v>2195</v>
      </c>
      <c r="D741" s="326" t="s">
        <v>2196</v>
      </c>
      <c r="E741" s="18" t="s">
        <v>203</v>
      </c>
      <c r="F741" s="327">
        <v>573.23</v>
      </c>
      <c r="G741" s="39"/>
      <c r="H741" s="45"/>
    </row>
    <row r="742" spans="1:8" s="2" customFormat="1" ht="16.8" customHeight="1">
      <c r="A742" s="39"/>
      <c r="B742" s="45"/>
      <c r="C742" s="322" t="s">
        <v>884</v>
      </c>
      <c r="D742" s="323" t="s">
        <v>878</v>
      </c>
      <c r="E742" s="324" t="s">
        <v>203</v>
      </c>
      <c r="F742" s="325">
        <v>164.89</v>
      </c>
      <c r="G742" s="39"/>
      <c r="H742" s="45"/>
    </row>
    <row r="743" spans="1:8" s="2" customFormat="1" ht="16.8" customHeight="1">
      <c r="A743" s="39"/>
      <c r="B743" s="45"/>
      <c r="C743" s="326" t="s">
        <v>1</v>
      </c>
      <c r="D743" s="326" t="s">
        <v>1179</v>
      </c>
      <c r="E743" s="18" t="s">
        <v>1</v>
      </c>
      <c r="F743" s="327">
        <v>0</v>
      </c>
      <c r="G743" s="39"/>
      <c r="H743" s="45"/>
    </row>
    <row r="744" spans="1:8" s="2" customFormat="1" ht="16.8" customHeight="1">
      <c r="A744" s="39"/>
      <c r="B744" s="45"/>
      <c r="C744" s="326" t="s">
        <v>1</v>
      </c>
      <c r="D744" s="326" t="s">
        <v>6636</v>
      </c>
      <c r="E744" s="18" t="s">
        <v>1</v>
      </c>
      <c r="F744" s="327">
        <v>19.8</v>
      </c>
      <c r="G744" s="39"/>
      <c r="H744" s="45"/>
    </row>
    <row r="745" spans="1:8" s="2" customFormat="1" ht="16.8" customHeight="1">
      <c r="A745" s="39"/>
      <c r="B745" s="45"/>
      <c r="C745" s="326" t="s">
        <v>1</v>
      </c>
      <c r="D745" s="326" t="s">
        <v>6639</v>
      </c>
      <c r="E745" s="18" t="s">
        <v>1</v>
      </c>
      <c r="F745" s="327">
        <v>145.09</v>
      </c>
      <c r="G745" s="39"/>
      <c r="H745" s="45"/>
    </row>
    <row r="746" spans="1:8" s="2" customFormat="1" ht="16.8" customHeight="1">
      <c r="A746" s="39"/>
      <c r="B746" s="45"/>
      <c r="C746" s="326" t="s">
        <v>1</v>
      </c>
      <c r="D746" s="326" t="s">
        <v>295</v>
      </c>
      <c r="E746" s="18" t="s">
        <v>1</v>
      </c>
      <c r="F746" s="327">
        <v>164.89</v>
      </c>
      <c r="G746" s="39"/>
      <c r="H746" s="45"/>
    </row>
    <row r="747" spans="1:8" s="2" customFormat="1" ht="16.8" customHeight="1">
      <c r="A747" s="39"/>
      <c r="B747" s="45"/>
      <c r="C747" s="328" t="s">
        <v>6519</v>
      </c>
      <c r="D747" s="39"/>
      <c r="E747" s="39"/>
      <c r="F747" s="39"/>
      <c r="G747" s="39"/>
      <c r="H747" s="45"/>
    </row>
    <row r="748" spans="1:8" s="2" customFormat="1" ht="12">
      <c r="A748" s="39"/>
      <c r="B748" s="45"/>
      <c r="C748" s="326" t="s">
        <v>1779</v>
      </c>
      <c r="D748" s="326" t="s">
        <v>1780</v>
      </c>
      <c r="E748" s="18" t="s">
        <v>289</v>
      </c>
      <c r="F748" s="327">
        <v>93.758</v>
      </c>
      <c r="G748" s="39"/>
      <c r="H748" s="45"/>
    </row>
    <row r="749" spans="1:8" s="2" customFormat="1" ht="16.8" customHeight="1">
      <c r="A749" s="39"/>
      <c r="B749" s="45"/>
      <c r="C749" s="326" t="s">
        <v>1819</v>
      </c>
      <c r="D749" s="326" t="s">
        <v>1820</v>
      </c>
      <c r="E749" s="18" t="s">
        <v>203</v>
      </c>
      <c r="F749" s="327">
        <v>1386.52</v>
      </c>
      <c r="G749" s="39"/>
      <c r="H749" s="45"/>
    </row>
    <row r="750" spans="1:8" s="2" customFormat="1" ht="16.8" customHeight="1">
      <c r="A750" s="39"/>
      <c r="B750" s="45"/>
      <c r="C750" s="326" t="s">
        <v>2167</v>
      </c>
      <c r="D750" s="326" t="s">
        <v>2168</v>
      </c>
      <c r="E750" s="18" t="s">
        <v>203</v>
      </c>
      <c r="F750" s="327">
        <v>824.53</v>
      </c>
      <c r="G750" s="39"/>
      <c r="H750" s="45"/>
    </row>
    <row r="751" spans="1:8" s="2" customFormat="1" ht="16.8" customHeight="1">
      <c r="A751" s="39"/>
      <c r="B751" s="45"/>
      <c r="C751" s="326" t="s">
        <v>1865</v>
      </c>
      <c r="D751" s="326" t="s">
        <v>1866</v>
      </c>
      <c r="E751" s="18" t="s">
        <v>203</v>
      </c>
      <c r="F751" s="327">
        <v>1406.32</v>
      </c>
      <c r="G751" s="39"/>
      <c r="H751" s="45"/>
    </row>
    <row r="752" spans="1:8" s="2" customFormat="1" ht="16.8" customHeight="1">
      <c r="A752" s="39"/>
      <c r="B752" s="45"/>
      <c r="C752" s="326" t="s">
        <v>2179</v>
      </c>
      <c r="D752" s="326" t="s">
        <v>2180</v>
      </c>
      <c r="E752" s="18" t="s">
        <v>203</v>
      </c>
      <c r="F752" s="327">
        <v>374.156</v>
      </c>
      <c r="G752" s="39"/>
      <c r="H752" s="45"/>
    </row>
    <row r="753" spans="1:8" s="2" customFormat="1" ht="16.8" customHeight="1">
      <c r="A753" s="39"/>
      <c r="B753" s="45"/>
      <c r="C753" s="322" t="s">
        <v>886</v>
      </c>
      <c r="D753" s="323" t="s">
        <v>878</v>
      </c>
      <c r="E753" s="324" t="s">
        <v>203</v>
      </c>
      <c r="F753" s="325">
        <v>288.53</v>
      </c>
      <c r="G753" s="39"/>
      <c r="H753" s="45"/>
    </row>
    <row r="754" spans="1:8" s="2" customFormat="1" ht="16.8" customHeight="1">
      <c r="A754" s="39"/>
      <c r="B754" s="45"/>
      <c r="C754" s="326" t="s">
        <v>1</v>
      </c>
      <c r="D754" s="326" t="s">
        <v>1179</v>
      </c>
      <c r="E754" s="18" t="s">
        <v>1</v>
      </c>
      <c r="F754" s="327">
        <v>0</v>
      </c>
      <c r="G754" s="39"/>
      <c r="H754" s="45"/>
    </row>
    <row r="755" spans="1:8" s="2" customFormat="1" ht="16.8" customHeight="1">
      <c r="A755" s="39"/>
      <c r="B755" s="45"/>
      <c r="C755" s="326" t="s">
        <v>1</v>
      </c>
      <c r="D755" s="326" t="s">
        <v>6640</v>
      </c>
      <c r="E755" s="18" t="s">
        <v>1</v>
      </c>
      <c r="F755" s="327">
        <v>288.53</v>
      </c>
      <c r="G755" s="39"/>
      <c r="H755" s="45"/>
    </row>
    <row r="756" spans="1:8" s="2" customFormat="1" ht="16.8" customHeight="1">
      <c r="A756" s="39"/>
      <c r="B756" s="45"/>
      <c r="C756" s="328" t="s">
        <v>6519</v>
      </c>
      <c r="D756" s="39"/>
      <c r="E756" s="39"/>
      <c r="F756" s="39"/>
      <c r="G756" s="39"/>
      <c r="H756" s="45"/>
    </row>
    <row r="757" spans="1:8" s="2" customFormat="1" ht="12">
      <c r="A757" s="39"/>
      <c r="B757" s="45"/>
      <c r="C757" s="326" t="s">
        <v>1779</v>
      </c>
      <c r="D757" s="326" t="s">
        <v>1780</v>
      </c>
      <c r="E757" s="18" t="s">
        <v>289</v>
      </c>
      <c r="F757" s="327">
        <v>93.758</v>
      </c>
      <c r="G757" s="39"/>
      <c r="H757" s="45"/>
    </row>
    <row r="758" spans="1:8" s="2" customFormat="1" ht="12">
      <c r="A758" s="39"/>
      <c r="B758" s="45"/>
      <c r="C758" s="326" t="s">
        <v>1794</v>
      </c>
      <c r="D758" s="326" t="s">
        <v>1795</v>
      </c>
      <c r="E758" s="18" t="s">
        <v>289</v>
      </c>
      <c r="F758" s="327">
        <v>72.012</v>
      </c>
      <c r="G758" s="39"/>
      <c r="H758" s="45"/>
    </row>
    <row r="759" spans="1:8" s="2" customFormat="1" ht="16.8" customHeight="1">
      <c r="A759" s="39"/>
      <c r="B759" s="45"/>
      <c r="C759" s="326" t="s">
        <v>1802</v>
      </c>
      <c r="D759" s="326" t="s">
        <v>1803</v>
      </c>
      <c r="E759" s="18" t="s">
        <v>311</v>
      </c>
      <c r="F759" s="327">
        <v>5.971</v>
      </c>
      <c r="G759" s="39"/>
      <c r="H759" s="45"/>
    </row>
    <row r="760" spans="1:8" s="2" customFormat="1" ht="16.8" customHeight="1">
      <c r="A760" s="39"/>
      <c r="B760" s="45"/>
      <c r="C760" s="326" t="s">
        <v>1819</v>
      </c>
      <c r="D760" s="326" t="s">
        <v>1820</v>
      </c>
      <c r="E760" s="18" t="s">
        <v>203</v>
      </c>
      <c r="F760" s="327">
        <v>1386.52</v>
      </c>
      <c r="G760" s="39"/>
      <c r="H760" s="45"/>
    </row>
    <row r="761" spans="1:8" s="2" customFormat="1" ht="16.8" customHeight="1">
      <c r="A761" s="39"/>
      <c r="B761" s="45"/>
      <c r="C761" s="326" t="s">
        <v>2167</v>
      </c>
      <c r="D761" s="326" t="s">
        <v>2168</v>
      </c>
      <c r="E761" s="18" t="s">
        <v>203</v>
      </c>
      <c r="F761" s="327">
        <v>824.53</v>
      </c>
      <c r="G761" s="39"/>
      <c r="H761" s="45"/>
    </row>
    <row r="762" spans="1:8" s="2" customFormat="1" ht="16.8" customHeight="1">
      <c r="A762" s="39"/>
      <c r="B762" s="45"/>
      <c r="C762" s="326" t="s">
        <v>1865</v>
      </c>
      <c r="D762" s="326" t="s">
        <v>1866</v>
      </c>
      <c r="E762" s="18" t="s">
        <v>203</v>
      </c>
      <c r="F762" s="327">
        <v>1406.32</v>
      </c>
      <c r="G762" s="39"/>
      <c r="H762" s="45"/>
    </row>
    <row r="763" spans="1:8" s="2" customFormat="1" ht="16.8" customHeight="1">
      <c r="A763" s="39"/>
      <c r="B763" s="45"/>
      <c r="C763" s="326" t="s">
        <v>2200</v>
      </c>
      <c r="D763" s="326" t="s">
        <v>2201</v>
      </c>
      <c r="E763" s="18" t="s">
        <v>203</v>
      </c>
      <c r="F763" s="327">
        <v>314.272</v>
      </c>
      <c r="G763" s="39"/>
      <c r="H763" s="45"/>
    </row>
    <row r="764" spans="1:8" s="2" customFormat="1" ht="16.8" customHeight="1">
      <c r="A764" s="39"/>
      <c r="B764" s="45"/>
      <c r="C764" s="322" t="s">
        <v>888</v>
      </c>
      <c r="D764" s="323" t="s">
        <v>878</v>
      </c>
      <c r="E764" s="324" t="s">
        <v>203</v>
      </c>
      <c r="F764" s="325">
        <v>19.58</v>
      </c>
      <c r="G764" s="39"/>
      <c r="H764" s="45"/>
    </row>
    <row r="765" spans="1:8" s="2" customFormat="1" ht="16.8" customHeight="1">
      <c r="A765" s="39"/>
      <c r="B765" s="45"/>
      <c r="C765" s="326" t="s">
        <v>1</v>
      </c>
      <c r="D765" s="326" t="s">
        <v>1179</v>
      </c>
      <c r="E765" s="18" t="s">
        <v>1</v>
      </c>
      <c r="F765" s="327">
        <v>0</v>
      </c>
      <c r="G765" s="39"/>
      <c r="H765" s="45"/>
    </row>
    <row r="766" spans="1:8" s="2" customFormat="1" ht="16.8" customHeight="1">
      <c r="A766" s="39"/>
      <c r="B766" s="45"/>
      <c r="C766" s="326" t="s">
        <v>1</v>
      </c>
      <c r="D766" s="326" t="s">
        <v>6641</v>
      </c>
      <c r="E766" s="18" t="s">
        <v>1</v>
      </c>
      <c r="F766" s="327">
        <v>19.58</v>
      </c>
      <c r="G766" s="39"/>
      <c r="H766" s="45"/>
    </row>
    <row r="767" spans="1:8" s="2" customFormat="1" ht="16.8" customHeight="1">
      <c r="A767" s="39"/>
      <c r="B767" s="45"/>
      <c r="C767" s="328" t="s">
        <v>6519</v>
      </c>
      <c r="D767" s="39"/>
      <c r="E767" s="39"/>
      <c r="F767" s="39"/>
      <c r="G767" s="39"/>
      <c r="H767" s="45"/>
    </row>
    <row r="768" spans="1:8" s="2" customFormat="1" ht="12">
      <c r="A768" s="39"/>
      <c r="B768" s="45"/>
      <c r="C768" s="326" t="s">
        <v>1779</v>
      </c>
      <c r="D768" s="326" t="s">
        <v>1780</v>
      </c>
      <c r="E768" s="18" t="s">
        <v>289</v>
      </c>
      <c r="F768" s="327">
        <v>93.758</v>
      </c>
      <c r="G768" s="39"/>
      <c r="H768" s="45"/>
    </row>
    <row r="769" spans="1:8" s="2" customFormat="1" ht="12">
      <c r="A769" s="39"/>
      <c r="B769" s="45"/>
      <c r="C769" s="326" t="s">
        <v>1794</v>
      </c>
      <c r="D769" s="326" t="s">
        <v>1795</v>
      </c>
      <c r="E769" s="18" t="s">
        <v>289</v>
      </c>
      <c r="F769" s="327">
        <v>72.012</v>
      </c>
      <c r="G769" s="39"/>
      <c r="H769" s="45"/>
    </row>
    <row r="770" spans="1:8" s="2" customFormat="1" ht="16.8" customHeight="1">
      <c r="A770" s="39"/>
      <c r="B770" s="45"/>
      <c r="C770" s="326" t="s">
        <v>1798</v>
      </c>
      <c r="D770" s="326" t="s">
        <v>1799</v>
      </c>
      <c r="E770" s="18" t="s">
        <v>289</v>
      </c>
      <c r="F770" s="327">
        <v>24.492</v>
      </c>
      <c r="G770" s="39"/>
      <c r="H770" s="45"/>
    </row>
    <row r="771" spans="1:8" s="2" customFormat="1" ht="16.8" customHeight="1">
      <c r="A771" s="39"/>
      <c r="B771" s="45"/>
      <c r="C771" s="326" t="s">
        <v>1802</v>
      </c>
      <c r="D771" s="326" t="s">
        <v>1803</v>
      </c>
      <c r="E771" s="18" t="s">
        <v>311</v>
      </c>
      <c r="F771" s="327">
        <v>5.971</v>
      </c>
      <c r="G771" s="39"/>
      <c r="H771" s="45"/>
    </row>
    <row r="772" spans="1:8" s="2" customFormat="1" ht="16.8" customHeight="1">
      <c r="A772" s="39"/>
      <c r="B772" s="45"/>
      <c r="C772" s="326" t="s">
        <v>1819</v>
      </c>
      <c r="D772" s="326" t="s">
        <v>1820</v>
      </c>
      <c r="E772" s="18" t="s">
        <v>203</v>
      </c>
      <c r="F772" s="327">
        <v>1386.52</v>
      </c>
      <c r="G772" s="39"/>
      <c r="H772" s="45"/>
    </row>
    <row r="773" spans="1:8" s="2" customFormat="1" ht="16.8" customHeight="1">
      <c r="A773" s="39"/>
      <c r="B773" s="45"/>
      <c r="C773" s="326" t="s">
        <v>2167</v>
      </c>
      <c r="D773" s="326" t="s">
        <v>2168</v>
      </c>
      <c r="E773" s="18" t="s">
        <v>203</v>
      </c>
      <c r="F773" s="327">
        <v>824.53</v>
      </c>
      <c r="G773" s="39"/>
      <c r="H773" s="45"/>
    </row>
    <row r="774" spans="1:8" s="2" customFormat="1" ht="16.8" customHeight="1">
      <c r="A774" s="39"/>
      <c r="B774" s="45"/>
      <c r="C774" s="326" t="s">
        <v>1865</v>
      </c>
      <c r="D774" s="326" t="s">
        <v>1866</v>
      </c>
      <c r="E774" s="18" t="s">
        <v>203</v>
      </c>
      <c r="F774" s="327">
        <v>1406.32</v>
      </c>
      <c r="G774" s="39"/>
      <c r="H774" s="45"/>
    </row>
    <row r="775" spans="1:8" s="2" customFormat="1" ht="16.8" customHeight="1">
      <c r="A775" s="39"/>
      <c r="B775" s="45"/>
      <c r="C775" s="326" t="s">
        <v>2200</v>
      </c>
      <c r="D775" s="326" t="s">
        <v>2201</v>
      </c>
      <c r="E775" s="18" t="s">
        <v>203</v>
      </c>
      <c r="F775" s="327">
        <v>314.272</v>
      </c>
      <c r="G775" s="39"/>
      <c r="H775" s="45"/>
    </row>
    <row r="776" spans="1:8" s="2" customFormat="1" ht="16.8" customHeight="1">
      <c r="A776" s="39"/>
      <c r="B776" s="45"/>
      <c r="C776" s="322" t="s">
        <v>890</v>
      </c>
      <c r="D776" s="323" t="s">
        <v>878</v>
      </c>
      <c r="E776" s="324" t="s">
        <v>1</v>
      </c>
      <c r="F776" s="325">
        <v>105.82</v>
      </c>
      <c r="G776" s="39"/>
      <c r="H776" s="45"/>
    </row>
    <row r="777" spans="1:8" s="2" customFormat="1" ht="16.8" customHeight="1">
      <c r="A777" s="39"/>
      <c r="B777" s="45"/>
      <c r="C777" s="326" t="s">
        <v>1</v>
      </c>
      <c r="D777" s="326" t="s">
        <v>1179</v>
      </c>
      <c r="E777" s="18" t="s">
        <v>1</v>
      </c>
      <c r="F777" s="327">
        <v>0</v>
      </c>
      <c r="G777" s="39"/>
      <c r="H777" s="45"/>
    </row>
    <row r="778" spans="1:8" s="2" customFormat="1" ht="16.8" customHeight="1">
      <c r="A778" s="39"/>
      <c r="B778" s="45"/>
      <c r="C778" s="326" t="s">
        <v>1</v>
      </c>
      <c r="D778" s="326" t="s">
        <v>6642</v>
      </c>
      <c r="E778" s="18" t="s">
        <v>1</v>
      </c>
      <c r="F778" s="327">
        <v>105.82</v>
      </c>
      <c r="G778" s="39"/>
      <c r="H778" s="45"/>
    </row>
    <row r="779" spans="1:8" s="2" customFormat="1" ht="16.8" customHeight="1">
      <c r="A779" s="39"/>
      <c r="B779" s="45"/>
      <c r="C779" s="328" t="s">
        <v>6519</v>
      </c>
      <c r="D779" s="39"/>
      <c r="E779" s="39"/>
      <c r="F779" s="39"/>
      <c r="G779" s="39"/>
      <c r="H779" s="45"/>
    </row>
    <row r="780" spans="1:8" s="2" customFormat="1" ht="12">
      <c r="A780" s="39"/>
      <c r="B780" s="45"/>
      <c r="C780" s="326" t="s">
        <v>1779</v>
      </c>
      <c r="D780" s="326" t="s">
        <v>1780</v>
      </c>
      <c r="E780" s="18" t="s">
        <v>289</v>
      </c>
      <c r="F780" s="327">
        <v>93.758</v>
      </c>
      <c r="G780" s="39"/>
      <c r="H780" s="45"/>
    </row>
    <row r="781" spans="1:8" s="2" customFormat="1" ht="12">
      <c r="A781" s="39"/>
      <c r="B781" s="45"/>
      <c r="C781" s="326" t="s">
        <v>1794</v>
      </c>
      <c r="D781" s="326" t="s">
        <v>1795</v>
      </c>
      <c r="E781" s="18" t="s">
        <v>289</v>
      </c>
      <c r="F781" s="327">
        <v>72.012</v>
      </c>
      <c r="G781" s="39"/>
      <c r="H781" s="45"/>
    </row>
    <row r="782" spans="1:8" s="2" customFormat="1" ht="16.8" customHeight="1">
      <c r="A782" s="39"/>
      <c r="B782" s="45"/>
      <c r="C782" s="326" t="s">
        <v>1798</v>
      </c>
      <c r="D782" s="326" t="s">
        <v>1799</v>
      </c>
      <c r="E782" s="18" t="s">
        <v>289</v>
      </c>
      <c r="F782" s="327">
        <v>24.492</v>
      </c>
      <c r="G782" s="39"/>
      <c r="H782" s="45"/>
    </row>
    <row r="783" spans="1:8" s="2" customFormat="1" ht="16.8" customHeight="1">
      <c r="A783" s="39"/>
      <c r="B783" s="45"/>
      <c r="C783" s="326" t="s">
        <v>1802</v>
      </c>
      <c r="D783" s="326" t="s">
        <v>1803</v>
      </c>
      <c r="E783" s="18" t="s">
        <v>311</v>
      </c>
      <c r="F783" s="327">
        <v>5.971</v>
      </c>
      <c r="G783" s="39"/>
      <c r="H783" s="45"/>
    </row>
    <row r="784" spans="1:8" s="2" customFormat="1" ht="16.8" customHeight="1">
      <c r="A784" s="39"/>
      <c r="B784" s="45"/>
      <c r="C784" s="326" t="s">
        <v>1819</v>
      </c>
      <c r="D784" s="326" t="s">
        <v>1820</v>
      </c>
      <c r="E784" s="18" t="s">
        <v>203</v>
      </c>
      <c r="F784" s="327">
        <v>1386.52</v>
      </c>
      <c r="G784" s="39"/>
      <c r="H784" s="45"/>
    </row>
    <row r="785" spans="1:8" s="2" customFormat="1" ht="16.8" customHeight="1">
      <c r="A785" s="39"/>
      <c r="B785" s="45"/>
      <c r="C785" s="326" t="s">
        <v>1825</v>
      </c>
      <c r="D785" s="326" t="s">
        <v>1826</v>
      </c>
      <c r="E785" s="18" t="s">
        <v>289</v>
      </c>
      <c r="F785" s="327">
        <v>10.472</v>
      </c>
      <c r="G785" s="39"/>
      <c r="H785" s="45"/>
    </row>
    <row r="786" spans="1:8" s="2" customFormat="1" ht="16.8" customHeight="1">
      <c r="A786" s="39"/>
      <c r="B786" s="45"/>
      <c r="C786" s="326" t="s">
        <v>2167</v>
      </c>
      <c r="D786" s="326" t="s">
        <v>2168</v>
      </c>
      <c r="E786" s="18" t="s">
        <v>203</v>
      </c>
      <c r="F786" s="327">
        <v>824.53</v>
      </c>
      <c r="G786" s="39"/>
      <c r="H786" s="45"/>
    </row>
    <row r="787" spans="1:8" s="2" customFormat="1" ht="16.8" customHeight="1">
      <c r="A787" s="39"/>
      <c r="B787" s="45"/>
      <c r="C787" s="326" t="s">
        <v>1865</v>
      </c>
      <c r="D787" s="326" t="s">
        <v>1866</v>
      </c>
      <c r="E787" s="18" t="s">
        <v>203</v>
      </c>
      <c r="F787" s="327">
        <v>1406.32</v>
      </c>
      <c r="G787" s="39"/>
      <c r="H787" s="45"/>
    </row>
    <row r="788" spans="1:8" s="2" customFormat="1" ht="16.8" customHeight="1">
      <c r="A788" s="39"/>
      <c r="B788" s="45"/>
      <c r="C788" s="326" t="s">
        <v>2190</v>
      </c>
      <c r="D788" s="326" t="s">
        <v>2191</v>
      </c>
      <c r="E788" s="18" t="s">
        <v>203</v>
      </c>
      <c r="F788" s="327">
        <v>152.592</v>
      </c>
      <c r="G788" s="39"/>
      <c r="H788" s="45"/>
    </row>
    <row r="789" spans="1:8" s="2" customFormat="1" ht="16.8" customHeight="1">
      <c r="A789" s="39"/>
      <c r="B789" s="45"/>
      <c r="C789" s="322" t="s">
        <v>892</v>
      </c>
      <c r="D789" s="323" t="s">
        <v>878</v>
      </c>
      <c r="E789" s="324" t="s">
        <v>203</v>
      </c>
      <c r="F789" s="325">
        <v>43.78</v>
      </c>
      <c r="G789" s="39"/>
      <c r="H789" s="45"/>
    </row>
    <row r="790" spans="1:8" s="2" customFormat="1" ht="16.8" customHeight="1">
      <c r="A790" s="39"/>
      <c r="B790" s="45"/>
      <c r="C790" s="326" t="s">
        <v>1</v>
      </c>
      <c r="D790" s="326" t="s">
        <v>1179</v>
      </c>
      <c r="E790" s="18" t="s">
        <v>1</v>
      </c>
      <c r="F790" s="327">
        <v>0</v>
      </c>
      <c r="G790" s="39"/>
      <c r="H790" s="45"/>
    </row>
    <row r="791" spans="1:8" s="2" customFormat="1" ht="16.8" customHeight="1">
      <c r="A791" s="39"/>
      <c r="B791" s="45"/>
      <c r="C791" s="326" t="s">
        <v>1</v>
      </c>
      <c r="D791" s="326" t="s">
        <v>6643</v>
      </c>
      <c r="E791" s="18" t="s">
        <v>1</v>
      </c>
      <c r="F791" s="327">
        <v>43.78</v>
      </c>
      <c r="G791" s="39"/>
      <c r="H791" s="45"/>
    </row>
    <row r="792" spans="1:8" s="2" customFormat="1" ht="16.8" customHeight="1">
      <c r="A792" s="39"/>
      <c r="B792" s="45"/>
      <c r="C792" s="328" t="s">
        <v>6519</v>
      </c>
      <c r="D792" s="39"/>
      <c r="E792" s="39"/>
      <c r="F792" s="39"/>
      <c r="G792" s="39"/>
      <c r="H792" s="45"/>
    </row>
    <row r="793" spans="1:8" s="2" customFormat="1" ht="12">
      <c r="A793" s="39"/>
      <c r="B793" s="45"/>
      <c r="C793" s="326" t="s">
        <v>1779</v>
      </c>
      <c r="D793" s="326" t="s">
        <v>1780</v>
      </c>
      <c r="E793" s="18" t="s">
        <v>289</v>
      </c>
      <c r="F793" s="327">
        <v>93.758</v>
      </c>
      <c r="G793" s="39"/>
      <c r="H793" s="45"/>
    </row>
    <row r="794" spans="1:8" s="2" customFormat="1" ht="12">
      <c r="A794" s="39"/>
      <c r="B794" s="45"/>
      <c r="C794" s="326" t="s">
        <v>1794</v>
      </c>
      <c r="D794" s="326" t="s">
        <v>1795</v>
      </c>
      <c r="E794" s="18" t="s">
        <v>289</v>
      </c>
      <c r="F794" s="327">
        <v>72.012</v>
      </c>
      <c r="G794" s="39"/>
      <c r="H794" s="45"/>
    </row>
    <row r="795" spans="1:8" s="2" customFormat="1" ht="16.8" customHeight="1">
      <c r="A795" s="39"/>
      <c r="B795" s="45"/>
      <c r="C795" s="326" t="s">
        <v>1798</v>
      </c>
      <c r="D795" s="326" t="s">
        <v>1799</v>
      </c>
      <c r="E795" s="18" t="s">
        <v>289</v>
      </c>
      <c r="F795" s="327">
        <v>24.492</v>
      </c>
      <c r="G795" s="39"/>
      <c r="H795" s="45"/>
    </row>
    <row r="796" spans="1:8" s="2" customFormat="1" ht="16.8" customHeight="1">
      <c r="A796" s="39"/>
      <c r="B796" s="45"/>
      <c r="C796" s="326" t="s">
        <v>1802</v>
      </c>
      <c r="D796" s="326" t="s">
        <v>1803</v>
      </c>
      <c r="E796" s="18" t="s">
        <v>311</v>
      </c>
      <c r="F796" s="327">
        <v>5.971</v>
      </c>
      <c r="G796" s="39"/>
      <c r="H796" s="45"/>
    </row>
    <row r="797" spans="1:8" s="2" customFormat="1" ht="16.8" customHeight="1">
      <c r="A797" s="39"/>
      <c r="B797" s="45"/>
      <c r="C797" s="326" t="s">
        <v>1819</v>
      </c>
      <c r="D797" s="326" t="s">
        <v>1820</v>
      </c>
      <c r="E797" s="18" t="s">
        <v>203</v>
      </c>
      <c r="F797" s="327">
        <v>1386.52</v>
      </c>
      <c r="G797" s="39"/>
      <c r="H797" s="45"/>
    </row>
    <row r="798" spans="1:8" s="2" customFormat="1" ht="16.8" customHeight="1">
      <c r="A798" s="39"/>
      <c r="B798" s="45"/>
      <c r="C798" s="326" t="s">
        <v>1825</v>
      </c>
      <c r="D798" s="326" t="s">
        <v>1826</v>
      </c>
      <c r="E798" s="18" t="s">
        <v>289</v>
      </c>
      <c r="F798" s="327">
        <v>10.472</v>
      </c>
      <c r="G798" s="39"/>
      <c r="H798" s="45"/>
    </row>
    <row r="799" spans="1:8" s="2" customFormat="1" ht="16.8" customHeight="1">
      <c r="A799" s="39"/>
      <c r="B799" s="45"/>
      <c r="C799" s="326" t="s">
        <v>2167</v>
      </c>
      <c r="D799" s="326" t="s">
        <v>2168</v>
      </c>
      <c r="E799" s="18" t="s">
        <v>203</v>
      </c>
      <c r="F799" s="327">
        <v>824.53</v>
      </c>
      <c r="G799" s="39"/>
      <c r="H799" s="45"/>
    </row>
    <row r="800" spans="1:8" s="2" customFormat="1" ht="16.8" customHeight="1">
      <c r="A800" s="39"/>
      <c r="B800" s="45"/>
      <c r="C800" s="326" t="s">
        <v>1865</v>
      </c>
      <c r="D800" s="326" t="s">
        <v>1866</v>
      </c>
      <c r="E800" s="18" t="s">
        <v>203</v>
      </c>
      <c r="F800" s="327">
        <v>1406.32</v>
      </c>
      <c r="G800" s="39"/>
      <c r="H800" s="45"/>
    </row>
    <row r="801" spans="1:8" s="2" customFormat="1" ht="16.8" customHeight="1">
      <c r="A801" s="39"/>
      <c r="B801" s="45"/>
      <c r="C801" s="326" t="s">
        <v>2190</v>
      </c>
      <c r="D801" s="326" t="s">
        <v>2191</v>
      </c>
      <c r="E801" s="18" t="s">
        <v>203</v>
      </c>
      <c r="F801" s="327">
        <v>152.592</v>
      </c>
      <c r="G801" s="39"/>
      <c r="H801" s="45"/>
    </row>
    <row r="802" spans="1:8" s="2" customFormat="1" ht="16.8" customHeight="1">
      <c r="A802" s="39"/>
      <c r="B802" s="45"/>
      <c r="C802" s="322" t="s">
        <v>894</v>
      </c>
      <c r="D802" s="323" t="s">
        <v>1</v>
      </c>
      <c r="E802" s="324" t="s">
        <v>1</v>
      </c>
      <c r="F802" s="325">
        <v>5.621</v>
      </c>
      <c r="G802" s="39"/>
      <c r="H802" s="45"/>
    </row>
    <row r="803" spans="1:8" s="2" customFormat="1" ht="16.8" customHeight="1">
      <c r="A803" s="39"/>
      <c r="B803" s="45"/>
      <c r="C803" s="326" t="s">
        <v>1</v>
      </c>
      <c r="D803" s="326" t="s">
        <v>1179</v>
      </c>
      <c r="E803" s="18" t="s">
        <v>1</v>
      </c>
      <c r="F803" s="327">
        <v>0</v>
      </c>
      <c r="G803" s="39"/>
      <c r="H803" s="45"/>
    </row>
    <row r="804" spans="1:8" s="2" customFormat="1" ht="16.8" customHeight="1">
      <c r="A804" s="39"/>
      <c r="B804" s="45"/>
      <c r="C804" s="326" t="s">
        <v>1</v>
      </c>
      <c r="D804" s="326" t="s">
        <v>3611</v>
      </c>
      <c r="E804" s="18" t="s">
        <v>1</v>
      </c>
      <c r="F804" s="327">
        <v>4.51</v>
      </c>
      <c r="G804" s="39"/>
      <c r="H804" s="45"/>
    </row>
    <row r="805" spans="1:8" s="2" customFormat="1" ht="16.8" customHeight="1">
      <c r="A805" s="39"/>
      <c r="B805" s="45"/>
      <c r="C805" s="326" t="s">
        <v>1</v>
      </c>
      <c r="D805" s="326" t="s">
        <v>3612</v>
      </c>
      <c r="E805" s="18" t="s">
        <v>1</v>
      </c>
      <c r="F805" s="327">
        <v>1.111</v>
      </c>
      <c r="G805" s="39"/>
      <c r="H805" s="45"/>
    </row>
    <row r="806" spans="1:8" s="2" customFormat="1" ht="16.8" customHeight="1">
      <c r="A806" s="39"/>
      <c r="B806" s="45"/>
      <c r="C806" s="326" t="s">
        <v>894</v>
      </c>
      <c r="D806" s="326" t="s">
        <v>1109</v>
      </c>
      <c r="E806" s="18" t="s">
        <v>1</v>
      </c>
      <c r="F806" s="327">
        <v>5.621</v>
      </c>
      <c r="G806" s="39"/>
      <c r="H806" s="45"/>
    </row>
    <row r="807" spans="1:8" s="2" customFormat="1" ht="16.8" customHeight="1">
      <c r="A807" s="39"/>
      <c r="B807" s="45"/>
      <c r="C807" s="328" t="s">
        <v>6519</v>
      </c>
      <c r="D807" s="39"/>
      <c r="E807" s="39"/>
      <c r="F807" s="39"/>
      <c r="G807" s="39"/>
      <c r="H807" s="45"/>
    </row>
    <row r="808" spans="1:8" s="2" customFormat="1" ht="16.8" customHeight="1">
      <c r="A808" s="39"/>
      <c r="B808" s="45"/>
      <c r="C808" s="326" t="s">
        <v>3607</v>
      </c>
      <c r="D808" s="326" t="s">
        <v>3608</v>
      </c>
      <c r="E808" s="18" t="s">
        <v>203</v>
      </c>
      <c r="F808" s="327">
        <v>5.621</v>
      </c>
      <c r="G808" s="39"/>
      <c r="H808" s="45"/>
    </row>
    <row r="809" spans="1:8" s="2" customFormat="1" ht="16.8" customHeight="1">
      <c r="A809" s="39"/>
      <c r="B809" s="45"/>
      <c r="C809" s="326" t="s">
        <v>3603</v>
      </c>
      <c r="D809" s="326" t="s">
        <v>3604</v>
      </c>
      <c r="E809" s="18" t="s">
        <v>203</v>
      </c>
      <c r="F809" s="327">
        <v>5.621</v>
      </c>
      <c r="G809" s="39"/>
      <c r="H809" s="45"/>
    </row>
    <row r="810" spans="1:8" s="2" customFormat="1" ht="16.8" customHeight="1">
      <c r="A810" s="39"/>
      <c r="B810" s="45"/>
      <c r="C810" s="322" t="s">
        <v>896</v>
      </c>
      <c r="D810" s="323" t="s">
        <v>1</v>
      </c>
      <c r="E810" s="324" t="s">
        <v>1</v>
      </c>
      <c r="F810" s="325">
        <v>64.416</v>
      </c>
      <c r="G810" s="39"/>
      <c r="H810" s="45"/>
    </row>
    <row r="811" spans="1:8" s="2" customFormat="1" ht="16.8" customHeight="1">
      <c r="A811" s="39"/>
      <c r="B811" s="45"/>
      <c r="C811" s="326" t="s">
        <v>1</v>
      </c>
      <c r="D811" s="326" t="s">
        <v>1003</v>
      </c>
      <c r="E811" s="18" t="s">
        <v>1</v>
      </c>
      <c r="F811" s="327">
        <v>0</v>
      </c>
      <c r="G811" s="39"/>
      <c r="H811" s="45"/>
    </row>
    <row r="812" spans="1:8" s="2" customFormat="1" ht="16.8" customHeight="1">
      <c r="A812" s="39"/>
      <c r="B812" s="45"/>
      <c r="C812" s="326" t="s">
        <v>1</v>
      </c>
      <c r="D812" s="326" t="s">
        <v>1004</v>
      </c>
      <c r="E812" s="18" t="s">
        <v>1</v>
      </c>
      <c r="F812" s="327">
        <v>64.416</v>
      </c>
      <c r="G812" s="39"/>
      <c r="H812" s="45"/>
    </row>
    <row r="813" spans="1:8" s="2" customFormat="1" ht="16.8" customHeight="1">
      <c r="A813" s="39"/>
      <c r="B813" s="45"/>
      <c r="C813" s="326" t="s">
        <v>896</v>
      </c>
      <c r="D813" s="326" t="s">
        <v>295</v>
      </c>
      <c r="E813" s="18" t="s">
        <v>1</v>
      </c>
      <c r="F813" s="327">
        <v>64.416</v>
      </c>
      <c r="G813" s="39"/>
      <c r="H813" s="45"/>
    </row>
    <row r="814" spans="1:8" s="2" customFormat="1" ht="16.8" customHeight="1">
      <c r="A814" s="39"/>
      <c r="B814" s="45"/>
      <c r="C814" s="328" t="s">
        <v>6519</v>
      </c>
      <c r="D814" s="39"/>
      <c r="E814" s="39"/>
      <c r="F814" s="39"/>
      <c r="G814" s="39"/>
      <c r="H814" s="45"/>
    </row>
    <row r="815" spans="1:8" s="2" customFormat="1" ht="12">
      <c r="A815" s="39"/>
      <c r="B815" s="45"/>
      <c r="C815" s="326" t="s">
        <v>1000</v>
      </c>
      <c r="D815" s="326" t="s">
        <v>1001</v>
      </c>
      <c r="E815" s="18" t="s">
        <v>289</v>
      </c>
      <c r="F815" s="327">
        <v>51.533</v>
      </c>
      <c r="G815" s="39"/>
      <c r="H815" s="45"/>
    </row>
    <row r="816" spans="1:8" s="2" customFormat="1" ht="12">
      <c r="A816" s="39"/>
      <c r="B816" s="45"/>
      <c r="C816" s="326" t="s">
        <v>1014</v>
      </c>
      <c r="D816" s="326" t="s">
        <v>1015</v>
      </c>
      <c r="E816" s="18" t="s">
        <v>289</v>
      </c>
      <c r="F816" s="327">
        <v>12.883</v>
      </c>
      <c r="G816" s="39"/>
      <c r="H816" s="45"/>
    </row>
    <row r="817" spans="1:8" s="2" customFormat="1" ht="12">
      <c r="A817" s="39"/>
      <c r="B817" s="45"/>
      <c r="C817" s="326" t="s">
        <v>301</v>
      </c>
      <c r="D817" s="326" t="s">
        <v>302</v>
      </c>
      <c r="E817" s="18" t="s">
        <v>289</v>
      </c>
      <c r="F817" s="327">
        <v>120.515</v>
      </c>
      <c r="G817" s="39"/>
      <c r="H817" s="45"/>
    </row>
    <row r="818" spans="1:8" s="2" customFormat="1" ht="12">
      <c r="A818" s="39"/>
      <c r="B818" s="45"/>
      <c r="C818" s="326" t="s">
        <v>305</v>
      </c>
      <c r="D818" s="326" t="s">
        <v>306</v>
      </c>
      <c r="E818" s="18" t="s">
        <v>289</v>
      </c>
      <c r="F818" s="327">
        <v>30.128</v>
      </c>
      <c r="G818" s="39"/>
      <c r="H818" s="45"/>
    </row>
    <row r="819" spans="1:8" s="2" customFormat="1" ht="16.8" customHeight="1">
      <c r="A819" s="39"/>
      <c r="B819" s="45"/>
      <c r="C819" s="322" t="s">
        <v>898</v>
      </c>
      <c r="D819" s="323" t="s">
        <v>1</v>
      </c>
      <c r="E819" s="324" t="s">
        <v>1</v>
      </c>
      <c r="F819" s="325">
        <v>4.871</v>
      </c>
      <c r="G819" s="39"/>
      <c r="H819" s="45"/>
    </row>
    <row r="820" spans="1:8" s="2" customFormat="1" ht="16.8" customHeight="1">
      <c r="A820" s="39"/>
      <c r="B820" s="45"/>
      <c r="C820" s="326" t="s">
        <v>1</v>
      </c>
      <c r="D820" s="326" t="s">
        <v>989</v>
      </c>
      <c r="E820" s="18" t="s">
        <v>1</v>
      </c>
      <c r="F820" s="327">
        <v>0</v>
      </c>
      <c r="G820" s="39"/>
      <c r="H820" s="45"/>
    </row>
    <row r="821" spans="1:8" s="2" customFormat="1" ht="16.8" customHeight="1">
      <c r="A821" s="39"/>
      <c r="B821" s="45"/>
      <c r="C821" s="326" t="s">
        <v>1</v>
      </c>
      <c r="D821" s="326" t="s">
        <v>990</v>
      </c>
      <c r="E821" s="18" t="s">
        <v>1</v>
      </c>
      <c r="F821" s="327">
        <v>1.65</v>
      </c>
      <c r="G821" s="39"/>
      <c r="H821" s="45"/>
    </row>
    <row r="822" spans="1:8" s="2" customFormat="1" ht="16.8" customHeight="1">
      <c r="A822" s="39"/>
      <c r="B822" s="45"/>
      <c r="C822" s="326" t="s">
        <v>1</v>
      </c>
      <c r="D822" s="326" t="s">
        <v>991</v>
      </c>
      <c r="E822" s="18" t="s">
        <v>1</v>
      </c>
      <c r="F822" s="327">
        <v>0.545</v>
      </c>
      <c r="G822" s="39"/>
      <c r="H822" s="45"/>
    </row>
    <row r="823" spans="1:8" s="2" customFormat="1" ht="16.8" customHeight="1">
      <c r="A823" s="39"/>
      <c r="B823" s="45"/>
      <c r="C823" s="326" t="s">
        <v>1</v>
      </c>
      <c r="D823" s="326" t="s">
        <v>992</v>
      </c>
      <c r="E823" s="18" t="s">
        <v>1</v>
      </c>
      <c r="F823" s="327">
        <v>0.23</v>
      </c>
      <c r="G823" s="39"/>
      <c r="H823" s="45"/>
    </row>
    <row r="824" spans="1:8" s="2" customFormat="1" ht="16.8" customHeight="1">
      <c r="A824" s="39"/>
      <c r="B824" s="45"/>
      <c r="C824" s="326" t="s">
        <v>1</v>
      </c>
      <c r="D824" s="326" t="s">
        <v>993</v>
      </c>
      <c r="E824" s="18" t="s">
        <v>1</v>
      </c>
      <c r="F824" s="327">
        <v>0.326</v>
      </c>
      <c r="G824" s="39"/>
      <c r="H824" s="45"/>
    </row>
    <row r="825" spans="1:8" s="2" customFormat="1" ht="16.8" customHeight="1">
      <c r="A825" s="39"/>
      <c r="B825" s="45"/>
      <c r="C825" s="326" t="s">
        <v>1</v>
      </c>
      <c r="D825" s="326" t="s">
        <v>994</v>
      </c>
      <c r="E825" s="18" t="s">
        <v>1</v>
      </c>
      <c r="F825" s="327">
        <v>0.9</v>
      </c>
      <c r="G825" s="39"/>
      <c r="H825" s="45"/>
    </row>
    <row r="826" spans="1:8" s="2" customFormat="1" ht="16.8" customHeight="1">
      <c r="A826" s="39"/>
      <c r="B826" s="45"/>
      <c r="C826" s="326" t="s">
        <v>1</v>
      </c>
      <c r="D826" s="326" t="s">
        <v>995</v>
      </c>
      <c r="E826" s="18" t="s">
        <v>1</v>
      </c>
      <c r="F826" s="327">
        <v>0</v>
      </c>
      <c r="G826" s="39"/>
      <c r="H826" s="45"/>
    </row>
    <row r="827" spans="1:8" s="2" customFormat="1" ht="16.8" customHeight="1">
      <c r="A827" s="39"/>
      <c r="B827" s="45"/>
      <c r="C827" s="326" t="s">
        <v>1</v>
      </c>
      <c r="D827" s="326" t="s">
        <v>996</v>
      </c>
      <c r="E827" s="18" t="s">
        <v>1</v>
      </c>
      <c r="F827" s="327">
        <v>0.6</v>
      </c>
      <c r="G827" s="39"/>
      <c r="H827" s="45"/>
    </row>
    <row r="828" spans="1:8" s="2" customFormat="1" ht="16.8" customHeight="1">
      <c r="A828" s="39"/>
      <c r="B828" s="45"/>
      <c r="C828" s="326" t="s">
        <v>1</v>
      </c>
      <c r="D828" s="326" t="s">
        <v>997</v>
      </c>
      <c r="E828" s="18" t="s">
        <v>1</v>
      </c>
      <c r="F828" s="327">
        <v>0.46</v>
      </c>
      <c r="G828" s="39"/>
      <c r="H828" s="45"/>
    </row>
    <row r="829" spans="1:8" s="2" customFormat="1" ht="16.8" customHeight="1">
      <c r="A829" s="39"/>
      <c r="B829" s="45"/>
      <c r="C829" s="326" t="s">
        <v>1</v>
      </c>
      <c r="D829" s="326" t="s">
        <v>998</v>
      </c>
      <c r="E829" s="18" t="s">
        <v>1</v>
      </c>
      <c r="F829" s="327">
        <v>0.16</v>
      </c>
      <c r="G829" s="39"/>
      <c r="H829" s="45"/>
    </row>
    <row r="830" spans="1:8" s="2" customFormat="1" ht="16.8" customHeight="1">
      <c r="A830" s="39"/>
      <c r="B830" s="45"/>
      <c r="C830" s="326" t="s">
        <v>898</v>
      </c>
      <c r="D830" s="326" t="s">
        <v>295</v>
      </c>
      <c r="E830" s="18" t="s">
        <v>1</v>
      </c>
      <c r="F830" s="327">
        <v>4.871</v>
      </c>
      <c r="G830" s="39"/>
      <c r="H830" s="45"/>
    </row>
    <row r="831" spans="1:8" s="2" customFormat="1" ht="16.8" customHeight="1">
      <c r="A831" s="39"/>
      <c r="B831" s="45"/>
      <c r="C831" s="328" t="s">
        <v>6519</v>
      </c>
      <c r="D831" s="39"/>
      <c r="E831" s="39"/>
      <c r="F831" s="39"/>
      <c r="G831" s="39"/>
      <c r="H831" s="45"/>
    </row>
    <row r="832" spans="1:8" s="2" customFormat="1" ht="12">
      <c r="A832" s="39"/>
      <c r="B832" s="45"/>
      <c r="C832" s="326" t="s">
        <v>986</v>
      </c>
      <c r="D832" s="326" t="s">
        <v>987</v>
      </c>
      <c r="E832" s="18" t="s">
        <v>289</v>
      </c>
      <c r="F832" s="327">
        <v>3.897</v>
      </c>
      <c r="G832" s="39"/>
      <c r="H832" s="45"/>
    </row>
    <row r="833" spans="1:8" s="2" customFormat="1" ht="12">
      <c r="A833" s="39"/>
      <c r="B833" s="45"/>
      <c r="C833" s="326" t="s">
        <v>1010</v>
      </c>
      <c r="D833" s="326" t="s">
        <v>1011</v>
      </c>
      <c r="E833" s="18" t="s">
        <v>289</v>
      </c>
      <c r="F833" s="327">
        <v>0.974</v>
      </c>
      <c r="G833" s="39"/>
      <c r="H833" s="45"/>
    </row>
    <row r="834" spans="1:8" s="2" customFormat="1" ht="12">
      <c r="A834" s="39"/>
      <c r="B834" s="45"/>
      <c r="C834" s="326" t="s">
        <v>301</v>
      </c>
      <c r="D834" s="326" t="s">
        <v>302</v>
      </c>
      <c r="E834" s="18" t="s">
        <v>289</v>
      </c>
      <c r="F834" s="327">
        <v>120.515</v>
      </c>
      <c r="G834" s="39"/>
      <c r="H834" s="45"/>
    </row>
    <row r="835" spans="1:8" s="2" customFormat="1" ht="12">
      <c r="A835" s="39"/>
      <c r="B835" s="45"/>
      <c r="C835" s="326" t="s">
        <v>305</v>
      </c>
      <c r="D835" s="326" t="s">
        <v>306</v>
      </c>
      <c r="E835" s="18" t="s">
        <v>289</v>
      </c>
      <c r="F835" s="327">
        <v>30.128</v>
      </c>
      <c r="G835" s="39"/>
      <c r="H835" s="45"/>
    </row>
    <row r="836" spans="1:8" s="2" customFormat="1" ht="16.8" customHeight="1">
      <c r="A836" s="39"/>
      <c r="B836" s="45"/>
      <c r="C836" s="322" t="s">
        <v>900</v>
      </c>
      <c r="D836" s="323" t="s">
        <v>1</v>
      </c>
      <c r="E836" s="324" t="s">
        <v>1</v>
      </c>
      <c r="F836" s="325">
        <v>0.214</v>
      </c>
      <c r="G836" s="39"/>
      <c r="H836" s="45"/>
    </row>
    <row r="837" spans="1:8" s="2" customFormat="1" ht="16.8" customHeight="1">
      <c r="A837" s="39"/>
      <c r="B837" s="45"/>
      <c r="C837" s="326" t="s">
        <v>1</v>
      </c>
      <c r="D837" s="326" t="s">
        <v>2271</v>
      </c>
      <c r="E837" s="18" t="s">
        <v>1</v>
      </c>
      <c r="F837" s="327">
        <v>0.144</v>
      </c>
      <c r="G837" s="39"/>
      <c r="H837" s="45"/>
    </row>
    <row r="838" spans="1:8" s="2" customFormat="1" ht="16.8" customHeight="1">
      <c r="A838" s="39"/>
      <c r="B838" s="45"/>
      <c r="C838" s="326" t="s">
        <v>1</v>
      </c>
      <c r="D838" s="326" t="s">
        <v>2272</v>
      </c>
      <c r="E838" s="18" t="s">
        <v>1</v>
      </c>
      <c r="F838" s="327">
        <v>0.07</v>
      </c>
      <c r="G838" s="39"/>
      <c r="H838" s="45"/>
    </row>
    <row r="839" spans="1:8" s="2" customFormat="1" ht="16.8" customHeight="1">
      <c r="A839" s="39"/>
      <c r="B839" s="45"/>
      <c r="C839" s="326" t="s">
        <v>900</v>
      </c>
      <c r="D839" s="326" t="s">
        <v>295</v>
      </c>
      <c r="E839" s="18" t="s">
        <v>1</v>
      </c>
      <c r="F839" s="327">
        <v>0.214</v>
      </c>
      <c r="G839" s="39"/>
      <c r="H839" s="45"/>
    </row>
    <row r="840" spans="1:8" s="2" customFormat="1" ht="16.8" customHeight="1">
      <c r="A840" s="39"/>
      <c r="B840" s="45"/>
      <c r="C840" s="328" t="s">
        <v>6519</v>
      </c>
      <c r="D840" s="39"/>
      <c r="E840" s="39"/>
      <c r="F840" s="39"/>
      <c r="G840" s="39"/>
      <c r="H840" s="45"/>
    </row>
    <row r="841" spans="1:8" s="2" customFormat="1" ht="16.8" customHeight="1">
      <c r="A841" s="39"/>
      <c r="B841" s="45"/>
      <c r="C841" s="326" t="s">
        <v>2268</v>
      </c>
      <c r="D841" s="326" t="s">
        <v>2269</v>
      </c>
      <c r="E841" s="18" t="s">
        <v>289</v>
      </c>
      <c r="F841" s="327">
        <v>0.235</v>
      </c>
      <c r="G841" s="39"/>
      <c r="H841" s="45"/>
    </row>
    <row r="842" spans="1:8" s="2" customFormat="1" ht="16.8" customHeight="1">
      <c r="A842" s="39"/>
      <c r="B842" s="45"/>
      <c r="C842" s="326" t="s">
        <v>2311</v>
      </c>
      <c r="D842" s="326" t="s">
        <v>2312</v>
      </c>
      <c r="E842" s="18" t="s">
        <v>289</v>
      </c>
      <c r="F842" s="327">
        <v>1.065</v>
      </c>
      <c r="G842" s="39"/>
      <c r="H842" s="45"/>
    </row>
    <row r="843" spans="1:8" s="2" customFormat="1" ht="16.8" customHeight="1">
      <c r="A843" s="39"/>
      <c r="B843" s="45"/>
      <c r="C843" s="322" t="s">
        <v>902</v>
      </c>
      <c r="D843" s="323" t="s">
        <v>1</v>
      </c>
      <c r="E843" s="324" t="s">
        <v>1</v>
      </c>
      <c r="F843" s="325">
        <v>5.5</v>
      </c>
      <c r="G843" s="39"/>
      <c r="H843" s="45"/>
    </row>
    <row r="844" spans="1:8" s="2" customFormat="1" ht="16.8" customHeight="1">
      <c r="A844" s="39"/>
      <c r="B844" s="45"/>
      <c r="C844" s="326" t="s">
        <v>1</v>
      </c>
      <c r="D844" s="326" t="s">
        <v>2138</v>
      </c>
      <c r="E844" s="18" t="s">
        <v>1</v>
      </c>
      <c r="F844" s="327">
        <v>0</v>
      </c>
      <c r="G844" s="39"/>
      <c r="H844" s="45"/>
    </row>
    <row r="845" spans="1:8" s="2" customFormat="1" ht="16.8" customHeight="1">
      <c r="A845" s="39"/>
      <c r="B845" s="45"/>
      <c r="C845" s="326" t="s">
        <v>1</v>
      </c>
      <c r="D845" s="326" t="s">
        <v>2139</v>
      </c>
      <c r="E845" s="18" t="s">
        <v>1</v>
      </c>
      <c r="F845" s="327">
        <v>5.5</v>
      </c>
      <c r="G845" s="39"/>
      <c r="H845" s="45"/>
    </row>
    <row r="846" spans="1:8" s="2" customFormat="1" ht="16.8" customHeight="1">
      <c r="A846" s="39"/>
      <c r="B846" s="45"/>
      <c r="C846" s="326" t="s">
        <v>902</v>
      </c>
      <c r="D846" s="326" t="s">
        <v>1109</v>
      </c>
      <c r="E846" s="18" t="s">
        <v>1</v>
      </c>
      <c r="F846" s="327">
        <v>5.5</v>
      </c>
      <c r="G846" s="39"/>
      <c r="H846" s="45"/>
    </row>
    <row r="847" spans="1:8" s="2" customFormat="1" ht="16.8" customHeight="1">
      <c r="A847" s="39"/>
      <c r="B847" s="45"/>
      <c r="C847" s="328" t="s">
        <v>6519</v>
      </c>
      <c r="D847" s="39"/>
      <c r="E847" s="39"/>
      <c r="F847" s="39"/>
      <c r="G847" s="39"/>
      <c r="H847" s="45"/>
    </row>
    <row r="848" spans="1:8" s="2" customFormat="1" ht="16.8" customHeight="1">
      <c r="A848" s="39"/>
      <c r="B848" s="45"/>
      <c r="C848" s="326" t="s">
        <v>2134</v>
      </c>
      <c r="D848" s="326" t="s">
        <v>2135</v>
      </c>
      <c r="E848" s="18" t="s">
        <v>203</v>
      </c>
      <c r="F848" s="327">
        <v>23.6</v>
      </c>
      <c r="G848" s="39"/>
      <c r="H848" s="45"/>
    </row>
    <row r="849" spans="1:8" s="2" customFormat="1" ht="16.8" customHeight="1">
      <c r="A849" s="39"/>
      <c r="B849" s="45"/>
      <c r="C849" s="326" t="s">
        <v>2113</v>
      </c>
      <c r="D849" s="326" t="s">
        <v>2114</v>
      </c>
      <c r="E849" s="18" t="s">
        <v>203</v>
      </c>
      <c r="F849" s="327">
        <v>23.6</v>
      </c>
      <c r="G849" s="39"/>
      <c r="H849" s="45"/>
    </row>
    <row r="850" spans="1:8" s="2" customFormat="1" ht="16.8" customHeight="1">
      <c r="A850" s="39"/>
      <c r="B850" s="45"/>
      <c r="C850" s="326" t="s">
        <v>2122</v>
      </c>
      <c r="D850" s="326" t="s">
        <v>2123</v>
      </c>
      <c r="E850" s="18" t="s">
        <v>203</v>
      </c>
      <c r="F850" s="327">
        <v>16.6</v>
      </c>
      <c r="G850" s="39"/>
      <c r="H850" s="45"/>
    </row>
    <row r="851" spans="1:8" s="2" customFormat="1" ht="16.8" customHeight="1">
      <c r="A851" s="39"/>
      <c r="B851" s="45"/>
      <c r="C851" s="326" t="s">
        <v>2229</v>
      </c>
      <c r="D851" s="326" t="s">
        <v>2230</v>
      </c>
      <c r="E851" s="18" t="s">
        <v>203</v>
      </c>
      <c r="F851" s="327">
        <v>5.5</v>
      </c>
      <c r="G851" s="39"/>
      <c r="H851" s="45"/>
    </row>
    <row r="852" spans="1:8" s="2" customFormat="1" ht="12">
      <c r="A852" s="39"/>
      <c r="B852" s="45"/>
      <c r="C852" s="326" t="s">
        <v>2291</v>
      </c>
      <c r="D852" s="326" t="s">
        <v>2292</v>
      </c>
      <c r="E852" s="18" t="s">
        <v>203</v>
      </c>
      <c r="F852" s="327">
        <v>38.7</v>
      </c>
      <c r="G852" s="39"/>
      <c r="H852" s="45"/>
    </row>
    <row r="853" spans="1:8" s="2" customFormat="1" ht="16.8" customHeight="1">
      <c r="A853" s="39"/>
      <c r="B853" s="45"/>
      <c r="C853" s="326" t="s">
        <v>2037</v>
      </c>
      <c r="D853" s="326" t="s">
        <v>2038</v>
      </c>
      <c r="E853" s="18" t="s">
        <v>311</v>
      </c>
      <c r="F853" s="327">
        <v>0.007</v>
      </c>
      <c r="G853" s="39"/>
      <c r="H853" s="45"/>
    </row>
    <row r="854" spans="1:8" s="2" customFormat="1" ht="16.8" customHeight="1">
      <c r="A854" s="39"/>
      <c r="B854" s="45"/>
      <c r="C854" s="326" t="s">
        <v>2233</v>
      </c>
      <c r="D854" s="326" t="s">
        <v>2234</v>
      </c>
      <c r="E854" s="18" t="s">
        <v>203</v>
      </c>
      <c r="F854" s="327">
        <v>5.61</v>
      </c>
      <c r="G854" s="39"/>
      <c r="H854" s="45"/>
    </row>
    <row r="855" spans="1:8" s="2" customFormat="1" ht="12">
      <c r="A855" s="39"/>
      <c r="B855" s="45"/>
      <c r="C855" s="326" t="s">
        <v>2144</v>
      </c>
      <c r="D855" s="326" t="s">
        <v>2145</v>
      </c>
      <c r="E855" s="18" t="s">
        <v>203</v>
      </c>
      <c r="F855" s="327">
        <v>19.09</v>
      </c>
      <c r="G855" s="39"/>
      <c r="H855" s="45"/>
    </row>
    <row r="856" spans="1:8" s="2" customFormat="1" ht="12">
      <c r="A856" s="39"/>
      <c r="B856" s="45"/>
      <c r="C856" s="326" t="s">
        <v>2149</v>
      </c>
      <c r="D856" s="326" t="s">
        <v>2150</v>
      </c>
      <c r="E856" s="18" t="s">
        <v>203</v>
      </c>
      <c r="F856" s="327">
        <v>8.05</v>
      </c>
      <c r="G856" s="39"/>
      <c r="H856" s="45"/>
    </row>
    <row r="857" spans="1:8" s="2" customFormat="1" ht="12">
      <c r="A857" s="39"/>
      <c r="B857" s="45"/>
      <c r="C857" s="326" t="s">
        <v>2127</v>
      </c>
      <c r="D857" s="326" t="s">
        <v>2128</v>
      </c>
      <c r="E857" s="18" t="s">
        <v>203</v>
      </c>
      <c r="F857" s="327">
        <v>19.09</v>
      </c>
      <c r="G857" s="39"/>
      <c r="H857" s="45"/>
    </row>
    <row r="858" spans="1:8" s="2" customFormat="1" ht="16.8" customHeight="1">
      <c r="A858" s="39"/>
      <c r="B858" s="45"/>
      <c r="C858" s="322" t="s">
        <v>904</v>
      </c>
      <c r="D858" s="323" t="s">
        <v>1</v>
      </c>
      <c r="E858" s="324" t="s">
        <v>1</v>
      </c>
      <c r="F858" s="325">
        <v>1.5</v>
      </c>
      <c r="G858" s="39"/>
      <c r="H858" s="45"/>
    </row>
    <row r="859" spans="1:8" s="2" customFormat="1" ht="16.8" customHeight="1">
      <c r="A859" s="39"/>
      <c r="B859" s="45"/>
      <c r="C859" s="326" t="s">
        <v>1</v>
      </c>
      <c r="D859" s="326" t="s">
        <v>2140</v>
      </c>
      <c r="E859" s="18" t="s">
        <v>1</v>
      </c>
      <c r="F859" s="327">
        <v>0</v>
      </c>
      <c r="G859" s="39"/>
      <c r="H859" s="45"/>
    </row>
    <row r="860" spans="1:8" s="2" customFormat="1" ht="16.8" customHeight="1">
      <c r="A860" s="39"/>
      <c r="B860" s="45"/>
      <c r="C860" s="326" t="s">
        <v>1</v>
      </c>
      <c r="D860" s="326" t="s">
        <v>2141</v>
      </c>
      <c r="E860" s="18" t="s">
        <v>1</v>
      </c>
      <c r="F860" s="327">
        <v>1.5</v>
      </c>
      <c r="G860" s="39"/>
      <c r="H860" s="45"/>
    </row>
    <row r="861" spans="1:8" s="2" customFormat="1" ht="16.8" customHeight="1">
      <c r="A861" s="39"/>
      <c r="B861" s="45"/>
      <c r="C861" s="326" t="s">
        <v>904</v>
      </c>
      <c r="D861" s="326" t="s">
        <v>1109</v>
      </c>
      <c r="E861" s="18" t="s">
        <v>1</v>
      </c>
      <c r="F861" s="327">
        <v>1.5</v>
      </c>
      <c r="G861" s="39"/>
      <c r="H861" s="45"/>
    </row>
    <row r="862" spans="1:8" s="2" customFormat="1" ht="16.8" customHeight="1">
      <c r="A862" s="39"/>
      <c r="B862" s="45"/>
      <c r="C862" s="328" t="s">
        <v>6519</v>
      </c>
      <c r="D862" s="39"/>
      <c r="E862" s="39"/>
      <c r="F862" s="39"/>
      <c r="G862" s="39"/>
      <c r="H862" s="45"/>
    </row>
    <row r="863" spans="1:8" s="2" customFormat="1" ht="16.8" customHeight="1">
      <c r="A863" s="39"/>
      <c r="B863" s="45"/>
      <c r="C863" s="326" t="s">
        <v>2134</v>
      </c>
      <c r="D863" s="326" t="s">
        <v>2135</v>
      </c>
      <c r="E863" s="18" t="s">
        <v>203</v>
      </c>
      <c r="F863" s="327">
        <v>23.6</v>
      </c>
      <c r="G863" s="39"/>
      <c r="H863" s="45"/>
    </row>
    <row r="864" spans="1:8" s="2" customFormat="1" ht="16.8" customHeight="1">
      <c r="A864" s="39"/>
      <c r="B864" s="45"/>
      <c r="C864" s="326" t="s">
        <v>2113</v>
      </c>
      <c r="D864" s="326" t="s">
        <v>2114</v>
      </c>
      <c r="E864" s="18" t="s">
        <v>203</v>
      </c>
      <c r="F864" s="327">
        <v>23.6</v>
      </c>
      <c r="G864" s="39"/>
      <c r="H864" s="45"/>
    </row>
    <row r="865" spans="1:8" s="2" customFormat="1" ht="16.8" customHeight="1">
      <c r="A865" s="39"/>
      <c r="B865" s="45"/>
      <c r="C865" s="326" t="s">
        <v>2122</v>
      </c>
      <c r="D865" s="326" t="s">
        <v>2123</v>
      </c>
      <c r="E865" s="18" t="s">
        <v>203</v>
      </c>
      <c r="F865" s="327">
        <v>16.6</v>
      </c>
      <c r="G865" s="39"/>
      <c r="H865" s="45"/>
    </row>
    <row r="866" spans="1:8" s="2" customFormat="1" ht="16.8" customHeight="1">
      <c r="A866" s="39"/>
      <c r="B866" s="45"/>
      <c r="C866" s="326" t="s">
        <v>2037</v>
      </c>
      <c r="D866" s="326" t="s">
        <v>2038</v>
      </c>
      <c r="E866" s="18" t="s">
        <v>311</v>
      </c>
      <c r="F866" s="327">
        <v>0.007</v>
      </c>
      <c r="G866" s="39"/>
      <c r="H866" s="45"/>
    </row>
    <row r="867" spans="1:8" s="2" customFormat="1" ht="12">
      <c r="A867" s="39"/>
      <c r="B867" s="45"/>
      <c r="C867" s="326" t="s">
        <v>2144</v>
      </c>
      <c r="D867" s="326" t="s">
        <v>2145</v>
      </c>
      <c r="E867" s="18" t="s">
        <v>203</v>
      </c>
      <c r="F867" s="327">
        <v>19.09</v>
      </c>
      <c r="G867" s="39"/>
      <c r="H867" s="45"/>
    </row>
    <row r="868" spans="1:8" s="2" customFormat="1" ht="12">
      <c r="A868" s="39"/>
      <c r="B868" s="45"/>
      <c r="C868" s="326" t="s">
        <v>2149</v>
      </c>
      <c r="D868" s="326" t="s">
        <v>2150</v>
      </c>
      <c r="E868" s="18" t="s">
        <v>203</v>
      </c>
      <c r="F868" s="327">
        <v>8.05</v>
      </c>
      <c r="G868" s="39"/>
      <c r="H868" s="45"/>
    </row>
    <row r="869" spans="1:8" s="2" customFormat="1" ht="12">
      <c r="A869" s="39"/>
      <c r="B869" s="45"/>
      <c r="C869" s="326" t="s">
        <v>2127</v>
      </c>
      <c r="D869" s="326" t="s">
        <v>2128</v>
      </c>
      <c r="E869" s="18" t="s">
        <v>203</v>
      </c>
      <c r="F869" s="327">
        <v>19.09</v>
      </c>
      <c r="G869" s="39"/>
      <c r="H869" s="45"/>
    </row>
    <row r="870" spans="1:8" s="2" customFormat="1" ht="16.8" customHeight="1">
      <c r="A870" s="39"/>
      <c r="B870" s="45"/>
      <c r="C870" s="322" t="s">
        <v>905</v>
      </c>
      <c r="D870" s="323" t="s">
        <v>1</v>
      </c>
      <c r="E870" s="324" t="s">
        <v>1</v>
      </c>
      <c r="F870" s="325">
        <v>25.2</v>
      </c>
      <c r="G870" s="39"/>
      <c r="H870" s="45"/>
    </row>
    <row r="871" spans="1:8" s="2" customFormat="1" ht="16.8" customHeight="1">
      <c r="A871" s="39"/>
      <c r="B871" s="45"/>
      <c r="C871" s="326" t="s">
        <v>1</v>
      </c>
      <c r="D871" s="326" t="s">
        <v>2111</v>
      </c>
      <c r="E871" s="18" t="s">
        <v>1</v>
      </c>
      <c r="F871" s="327">
        <v>25.2</v>
      </c>
      <c r="G871" s="39"/>
      <c r="H871" s="45"/>
    </row>
    <row r="872" spans="1:8" s="2" customFormat="1" ht="16.8" customHeight="1">
      <c r="A872" s="39"/>
      <c r="B872" s="45"/>
      <c r="C872" s="326" t="s">
        <v>905</v>
      </c>
      <c r="D872" s="326" t="s">
        <v>1109</v>
      </c>
      <c r="E872" s="18" t="s">
        <v>1</v>
      </c>
      <c r="F872" s="327">
        <v>25.2</v>
      </c>
      <c r="G872" s="39"/>
      <c r="H872" s="45"/>
    </row>
    <row r="873" spans="1:8" s="2" customFormat="1" ht="16.8" customHeight="1">
      <c r="A873" s="39"/>
      <c r="B873" s="45"/>
      <c r="C873" s="328" t="s">
        <v>6519</v>
      </c>
      <c r="D873" s="39"/>
      <c r="E873" s="39"/>
      <c r="F873" s="39"/>
      <c r="G873" s="39"/>
      <c r="H873" s="45"/>
    </row>
    <row r="874" spans="1:8" s="2" customFormat="1" ht="16.8" customHeight="1">
      <c r="A874" s="39"/>
      <c r="B874" s="45"/>
      <c r="C874" s="326" t="s">
        <v>2107</v>
      </c>
      <c r="D874" s="326" t="s">
        <v>2108</v>
      </c>
      <c r="E874" s="18" t="s">
        <v>203</v>
      </c>
      <c r="F874" s="327">
        <v>25.2</v>
      </c>
      <c r="G874" s="39"/>
      <c r="H874" s="45"/>
    </row>
    <row r="875" spans="1:8" s="2" customFormat="1" ht="16.8" customHeight="1">
      <c r="A875" s="39"/>
      <c r="B875" s="45"/>
      <c r="C875" s="326" t="s">
        <v>2153</v>
      </c>
      <c r="D875" s="326" t="s">
        <v>2154</v>
      </c>
      <c r="E875" s="18" t="s">
        <v>203</v>
      </c>
      <c r="F875" s="327">
        <v>25.2</v>
      </c>
      <c r="G875" s="39"/>
      <c r="H875" s="45"/>
    </row>
    <row r="876" spans="1:8" s="2" customFormat="1" ht="16.8" customHeight="1">
      <c r="A876" s="39"/>
      <c r="B876" s="45"/>
      <c r="C876" s="326" t="s">
        <v>2157</v>
      </c>
      <c r="D876" s="326" t="s">
        <v>2158</v>
      </c>
      <c r="E876" s="18" t="s">
        <v>203</v>
      </c>
      <c r="F876" s="327">
        <v>28.98</v>
      </c>
      <c r="G876" s="39"/>
      <c r="H876" s="45"/>
    </row>
    <row r="877" spans="1:8" s="2" customFormat="1" ht="16.8" customHeight="1">
      <c r="A877" s="39"/>
      <c r="B877" s="45"/>
      <c r="C877" s="322" t="s">
        <v>907</v>
      </c>
      <c r="D877" s="323" t="s">
        <v>1</v>
      </c>
      <c r="E877" s="324" t="s">
        <v>1</v>
      </c>
      <c r="F877" s="325">
        <v>9.6</v>
      </c>
      <c r="G877" s="39"/>
      <c r="H877" s="45"/>
    </row>
    <row r="878" spans="1:8" s="2" customFormat="1" ht="16.8" customHeight="1">
      <c r="A878" s="39"/>
      <c r="B878" s="45"/>
      <c r="C878" s="326" t="s">
        <v>1</v>
      </c>
      <c r="D878" s="326" t="s">
        <v>2137</v>
      </c>
      <c r="E878" s="18" t="s">
        <v>1</v>
      </c>
      <c r="F878" s="327">
        <v>9.6</v>
      </c>
      <c r="G878" s="39"/>
      <c r="H878" s="45"/>
    </row>
    <row r="879" spans="1:8" s="2" customFormat="1" ht="16.8" customHeight="1">
      <c r="A879" s="39"/>
      <c r="B879" s="45"/>
      <c r="C879" s="326" t="s">
        <v>907</v>
      </c>
      <c r="D879" s="326" t="s">
        <v>1109</v>
      </c>
      <c r="E879" s="18" t="s">
        <v>1</v>
      </c>
      <c r="F879" s="327">
        <v>9.6</v>
      </c>
      <c r="G879" s="39"/>
      <c r="H879" s="45"/>
    </row>
    <row r="880" spans="1:8" s="2" customFormat="1" ht="16.8" customHeight="1">
      <c r="A880" s="39"/>
      <c r="B880" s="45"/>
      <c r="C880" s="328" t="s">
        <v>6519</v>
      </c>
      <c r="D880" s="39"/>
      <c r="E880" s="39"/>
      <c r="F880" s="39"/>
      <c r="G880" s="39"/>
      <c r="H880" s="45"/>
    </row>
    <row r="881" spans="1:8" s="2" customFormat="1" ht="16.8" customHeight="1">
      <c r="A881" s="39"/>
      <c r="B881" s="45"/>
      <c r="C881" s="326" t="s">
        <v>2134</v>
      </c>
      <c r="D881" s="326" t="s">
        <v>2135</v>
      </c>
      <c r="E881" s="18" t="s">
        <v>203</v>
      </c>
      <c r="F881" s="327">
        <v>23.6</v>
      </c>
      <c r="G881" s="39"/>
      <c r="H881" s="45"/>
    </row>
    <row r="882" spans="1:8" s="2" customFormat="1" ht="16.8" customHeight="1">
      <c r="A882" s="39"/>
      <c r="B882" s="45"/>
      <c r="C882" s="326" t="s">
        <v>2113</v>
      </c>
      <c r="D882" s="326" t="s">
        <v>2114</v>
      </c>
      <c r="E882" s="18" t="s">
        <v>203</v>
      </c>
      <c r="F882" s="327">
        <v>23.6</v>
      </c>
      <c r="G882" s="39"/>
      <c r="H882" s="45"/>
    </row>
    <row r="883" spans="1:8" s="2" customFormat="1" ht="16.8" customHeight="1">
      <c r="A883" s="39"/>
      <c r="B883" s="45"/>
      <c r="C883" s="326" t="s">
        <v>2122</v>
      </c>
      <c r="D883" s="326" t="s">
        <v>2123</v>
      </c>
      <c r="E883" s="18" t="s">
        <v>203</v>
      </c>
      <c r="F883" s="327">
        <v>16.6</v>
      </c>
      <c r="G883" s="39"/>
      <c r="H883" s="45"/>
    </row>
    <row r="884" spans="1:8" s="2" customFormat="1" ht="16.8" customHeight="1">
      <c r="A884" s="39"/>
      <c r="B884" s="45"/>
      <c r="C884" s="326" t="s">
        <v>2037</v>
      </c>
      <c r="D884" s="326" t="s">
        <v>2038</v>
      </c>
      <c r="E884" s="18" t="s">
        <v>311</v>
      </c>
      <c r="F884" s="327">
        <v>0.007</v>
      </c>
      <c r="G884" s="39"/>
      <c r="H884" s="45"/>
    </row>
    <row r="885" spans="1:8" s="2" customFormat="1" ht="12">
      <c r="A885" s="39"/>
      <c r="B885" s="45"/>
      <c r="C885" s="326" t="s">
        <v>2144</v>
      </c>
      <c r="D885" s="326" t="s">
        <v>2145</v>
      </c>
      <c r="E885" s="18" t="s">
        <v>203</v>
      </c>
      <c r="F885" s="327">
        <v>19.09</v>
      </c>
      <c r="G885" s="39"/>
      <c r="H885" s="45"/>
    </row>
    <row r="886" spans="1:8" s="2" customFormat="1" ht="12">
      <c r="A886" s="39"/>
      <c r="B886" s="45"/>
      <c r="C886" s="326" t="s">
        <v>2127</v>
      </c>
      <c r="D886" s="326" t="s">
        <v>2128</v>
      </c>
      <c r="E886" s="18" t="s">
        <v>203</v>
      </c>
      <c r="F886" s="327">
        <v>19.09</v>
      </c>
      <c r="G886" s="39"/>
      <c r="H886" s="45"/>
    </row>
    <row r="887" spans="1:8" s="2" customFormat="1" ht="16.8" customHeight="1">
      <c r="A887" s="39"/>
      <c r="B887" s="45"/>
      <c r="C887" s="322" t="s">
        <v>909</v>
      </c>
      <c r="D887" s="323" t="s">
        <v>1</v>
      </c>
      <c r="E887" s="324" t="s">
        <v>1</v>
      </c>
      <c r="F887" s="325">
        <v>23.21</v>
      </c>
      <c r="G887" s="39"/>
      <c r="H887" s="45"/>
    </row>
    <row r="888" spans="1:8" s="2" customFormat="1" ht="16.8" customHeight="1">
      <c r="A888" s="39"/>
      <c r="B888" s="45"/>
      <c r="C888" s="326" t="s">
        <v>1</v>
      </c>
      <c r="D888" s="326" t="s">
        <v>1179</v>
      </c>
      <c r="E888" s="18" t="s">
        <v>1</v>
      </c>
      <c r="F888" s="327">
        <v>0</v>
      </c>
      <c r="G888" s="39"/>
      <c r="H888" s="45"/>
    </row>
    <row r="889" spans="1:8" s="2" customFormat="1" ht="16.8" customHeight="1">
      <c r="A889" s="39"/>
      <c r="B889" s="45"/>
      <c r="C889" s="326" t="s">
        <v>1</v>
      </c>
      <c r="D889" s="326" t="s">
        <v>2379</v>
      </c>
      <c r="E889" s="18" t="s">
        <v>1</v>
      </c>
      <c r="F889" s="327">
        <v>0</v>
      </c>
      <c r="G889" s="39"/>
      <c r="H889" s="45"/>
    </row>
    <row r="890" spans="1:8" s="2" customFormat="1" ht="16.8" customHeight="1">
      <c r="A890" s="39"/>
      <c r="B890" s="45"/>
      <c r="C890" s="326" t="s">
        <v>1</v>
      </c>
      <c r="D890" s="326" t="s">
        <v>2380</v>
      </c>
      <c r="E890" s="18" t="s">
        <v>1</v>
      </c>
      <c r="F890" s="327">
        <v>23.21</v>
      </c>
      <c r="G890" s="39"/>
      <c r="H890" s="45"/>
    </row>
    <row r="891" spans="1:8" s="2" customFormat="1" ht="16.8" customHeight="1">
      <c r="A891" s="39"/>
      <c r="B891" s="45"/>
      <c r="C891" s="326" t="s">
        <v>909</v>
      </c>
      <c r="D891" s="326" t="s">
        <v>1109</v>
      </c>
      <c r="E891" s="18" t="s">
        <v>1</v>
      </c>
      <c r="F891" s="327">
        <v>23.21</v>
      </c>
      <c r="G891" s="39"/>
      <c r="H891" s="45"/>
    </row>
    <row r="892" spans="1:8" s="2" customFormat="1" ht="16.8" customHeight="1">
      <c r="A892" s="39"/>
      <c r="B892" s="45"/>
      <c r="C892" s="328" t="s">
        <v>6519</v>
      </c>
      <c r="D892" s="39"/>
      <c r="E892" s="39"/>
      <c r="F892" s="39"/>
      <c r="G892" s="39"/>
      <c r="H892" s="45"/>
    </row>
    <row r="893" spans="1:8" s="2" customFormat="1" ht="16.8" customHeight="1">
      <c r="A893" s="39"/>
      <c r="B893" s="45"/>
      <c r="C893" s="326" t="s">
        <v>2376</v>
      </c>
      <c r="D893" s="326" t="s">
        <v>2377</v>
      </c>
      <c r="E893" s="18" t="s">
        <v>203</v>
      </c>
      <c r="F893" s="327">
        <v>23.21</v>
      </c>
      <c r="G893" s="39"/>
      <c r="H893" s="45"/>
    </row>
    <row r="894" spans="1:8" s="2" customFormat="1" ht="16.8" customHeight="1">
      <c r="A894" s="39"/>
      <c r="B894" s="45"/>
      <c r="C894" s="326" t="s">
        <v>2388</v>
      </c>
      <c r="D894" s="326" t="s">
        <v>2389</v>
      </c>
      <c r="E894" s="18" t="s">
        <v>203</v>
      </c>
      <c r="F894" s="327">
        <v>384.89</v>
      </c>
      <c r="G894" s="39"/>
      <c r="H894" s="45"/>
    </row>
    <row r="895" spans="1:8" s="2" customFormat="1" ht="12">
      <c r="A895" s="39"/>
      <c r="B895" s="45"/>
      <c r="C895" s="326" t="s">
        <v>3620</v>
      </c>
      <c r="D895" s="326" t="s">
        <v>3621</v>
      </c>
      <c r="E895" s="18" t="s">
        <v>203</v>
      </c>
      <c r="F895" s="327">
        <v>6587.13</v>
      </c>
      <c r="G895" s="39"/>
      <c r="H895" s="45"/>
    </row>
    <row r="896" spans="1:8" s="2" customFormat="1" ht="16.8" customHeight="1">
      <c r="A896" s="39"/>
      <c r="B896" s="45"/>
      <c r="C896" s="322" t="s">
        <v>911</v>
      </c>
      <c r="D896" s="323" t="s">
        <v>1</v>
      </c>
      <c r="E896" s="324" t="s">
        <v>1</v>
      </c>
      <c r="F896" s="325">
        <v>143.55</v>
      </c>
      <c r="G896" s="39"/>
      <c r="H896" s="45"/>
    </row>
    <row r="897" spans="1:8" s="2" customFormat="1" ht="16.8" customHeight="1">
      <c r="A897" s="39"/>
      <c r="B897" s="45"/>
      <c r="C897" s="326" t="s">
        <v>1</v>
      </c>
      <c r="D897" s="326" t="s">
        <v>2372</v>
      </c>
      <c r="E897" s="18" t="s">
        <v>1</v>
      </c>
      <c r="F897" s="327">
        <v>0</v>
      </c>
      <c r="G897" s="39"/>
      <c r="H897" s="45"/>
    </row>
    <row r="898" spans="1:8" s="2" customFormat="1" ht="16.8" customHeight="1">
      <c r="A898" s="39"/>
      <c r="B898" s="45"/>
      <c r="C898" s="326" t="s">
        <v>1</v>
      </c>
      <c r="D898" s="326" t="s">
        <v>2373</v>
      </c>
      <c r="E898" s="18" t="s">
        <v>1</v>
      </c>
      <c r="F898" s="327">
        <v>0</v>
      </c>
      <c r="G898" s="39"/>
      <c r="H898" s="45"/>
    </row>
    <row r="899" spans="1:8" s="2" customFormat="1" ht="16.8" customHeight="1">
      <c r="A899" s="39"/>
      <c r="B899" s="45"/>
      <c r="C899" s="326" t="s">
        <v>1</v>
      </c>
      <c r="D899" s="326" t="s">
        <v>2374</v>
      </c>
      <c r="E899" s="18" t="s">
        <v>1</v>
      </c>
      <c r="F899" s="327">
        <v>143.55</v>
      </c>
      <c r="G899" s="39"/>
      <c r="H899" s="45"/>
    </row>
    <row r="900" spans="1:8" s="2" customFormat="1" ht="16.8" customHeight="1">
      <c r="A900" s="39"/>
      <c r="B900" s="45"/>
      <c r="C900" s="326" t="s">
        <v>911</v>
      </c>
      <c r="D900" s="326" t="s">
        <v>1109</v>
      </c>
      <c r="E900" s="18" t="s">
        <v>1</v>
      </c>
      <c r="F900" s="327">
        <v>143.55</v>
      </c>
      <c r="G900" s="39"/>
      <c r="H900" s="45"/>
    </row>
    <row r="901" spans="1:8" s="2" customFormat="1" ht="16.8" customHeight="1">
      <c r="A901" s="39"/>
      <c r="B901" s="45"/>
      <c r="C901" s="328" t="s">
        <v>6519</v>
      </c>
      <c r="D901" s="39"/>
      <c r="E901" s="39"/>
      <c r="F901" s="39"/>
      <c r="G901" s="39"/>
      <c r="H901" s="45"/>
    </row>
    <row r="902" spans="1:8" s="2" customFormat="1" ht="16.8" customHeight="1">
      <c r="A902" s="39"/>
      <c r="B902" s="45"/>
      <c r="C902" s="326" t="s">
        <v>2369</v>
      </c>
      <c r="D902" s="326" t="s">
        <v>2370</v>
      </c>
      <c r="E902" s="18" t="s">
        <v>203</v>
      </c>
      <c r="F902" s="327">
        <v>143.55</v>
      </c>
      <c r="G902" s="39"/>
      <c r="H902" s="45"/>
    </row>
    <row r="903" spans="1:8" s="2" customFormat="1" ht="16.8" customHeight="1">
      <c r="A903" s="39"/>
      <c r="B903" s="45"/>
      <c r="C903" s="326" t="s">
        <v>2388</v>
      </c>
      <c r="D903" s="326" t="s">
        <v>2389</v>
      </c>
      <c r="E903" s="18" t="s">
        <v>203</v>
      </c>
      <c r="F903" s="327">
        <v>384.89</v>
      </c>
      <c r="G903" s="39"/>
      <c r="H903" s="45"/>
    </row>
    <row r="904" spans="1:8" s="2" customFormat="1" ht="12">
      <c r="A904" s="39"/>
      <c r="B904" s="45"/>
      <c r="C904" s="326" t="s">
        <v>3620</v>
      </c>
      <c r="D904" s="326" t="s">
        <v>3621</v>
      </c>
      <c r="E904" s="18" t="s">
        <v>203</v>
      </c>
      <c r="F904" s="327">
        <v>6587.13</v>
      </c>
      <c r="G904" s="39"/>
      <c r="H904" s="45"/>
    </row>
    <row r="905" spans="1:8" s="2" customFormat="1" ht="16.8" customHeight="1">
      <c r="A905" s="39"/>
      <c r="B905" s="45"/>
      <c r="C905" s="322" t="s">
        <v>913</v>
      </c>
      <c r="D905" s="323" t="s">
        <v>1</v>
      </c>
      <c r="E905" s="324" t="s">
        <v>1</v>
      </c>
      <c r="F905" s="325">
        <v>56.87</v>
      </c>
      <c r="G905" s="39"/>
      <c r="H905" s="45"/>
    </row>
    <row r="906" spans="1:8" s="2" customFormat="1" ht="16.8" customHeight="1">
      <c r="A906" s="39"/>
      <c r="B906" s="45"/>
      <c r="C906" s="326" t="s">
        <v>1</v>
      </c>
      <c r="D906" s="326" t="s">
        <v>1179</v>
      </c>
      <c r="E906" s="18" t="s">
        <v>1</v>
      </c>
      <c r="F906" s="327">
        <v>0</v>
      </c>
      <c r="G906" s="39"/>
      <c r="H906" s="45"/>
    </row>
    <row r="907" spans="1:8" s="2" customFormat="1" ht="16.8" customHeight="1">
      <c r="A907" s="39"/>
      <c r="B907" s="45"/>
      <c r="C907" s="326" t="s">
        <v>1</v>
      </c>
      <c r="D907" s="326" t="s">
        <v>2385</v>
      </c>
      <c r="E907" s="18" t="s">
        <v>1</v>
      </c>
      <c r="F907" s="327">
        <v>0</v>
      </c>
      <c r="G907" s="39"/>
      <c r="H907" s="45"/>
    </row>
    <row r="908" spans="1:8" s="2" customFormat="1" ht="16.8" customHeight="1">
      <c r="A908" s="39"/>
      <c r="B908" s="45"/>
      <c r="C908" s="326" t="s">
        <v>1</v>
      </c>
      <c r="D908" s="326" t="s">
        <v>2386</v>
      </c>
      <c r="E908" s="18" t="s">
        <v>1</v>
      </c>
      <c r="F908" s="327">
        <v>56.87</v>
      </c>
      <c r="G908" s="39"/>
      <c r="H908" s="45"/>
    </row>
    <row r="909" spans="1:8" s="2" customFormat="1" ht="16.8" customHeight="1">
      <c r="A909" s="39"/>
      <c r="B909" s="45"/>
      <c r="C909" s="326" t="s">
        <v>913</v>
      </c>
      <c r="D909" s="326" t="s">
        <v>1109</v>
      </c>
      <c r="E909" s="18" t="s">
        <v>1</v>
      </c>
      <c r="F909" s="327">
        <v>56.87</v>
      </c>
      <c r="G909" s="39"/>
      <c r="H909" s="45"/>
    </row>
    <row r="910" spans="1:8" s="2" customFormat="1" ht="16.8" customHeight="1">
      <c r="A910" s="39"/>
      <c r="B910" s="45"/>
      <c r="C910" s="328" t="s">
        <v>6519</v>
      </c>
      <c r="D910" s="39"/>
      <c r="E910" s="39"/>
      <c r="F910" s="39"/>
      <c r="G910" s="39"/>
      <c r="H910" s="45"/>
    </row>
    <row r="911" spans="1:8" s="2" customFormat="1" ht="16.8" customHeight="1">
      <c r="A911" s="39"/>
      <c r="B911" s="45"/>
      <c r="C911" s="326" t="s">
        <v>2382</v>
      </c>
      <c r="D911" s="326" t="s">
        <v>2383</v>
      </c>
      <c r="E911" s="18" t="s">
        <v>203</v>
      </c>
      <c r="F911" s="327">
        <v>56.87</v>
      </c>
      <c r="G911" s="39"/>
      <c r="H911" s="45"/>
    </row>
    <row r="912" spans="1:8" s="2" customFormat="1" ht="16.8" customHeight="1">
      <c r="A912" s="39"/>
      <c r="B912" s="45"/>
      <c r="C912" s="326" t="s">
        <v>2388</v>
      </c>
      <c r="D912" s="326" t="s">
        <v>2389</v>
      </c>
      <c r="E912" s="18" t="s">
        <v>203</v>
      </c>
      <c r="F912" s="327">
        <v>384.89</v>
      </c>
      <c r="G912" s="39"/>
      <c r="H912" s="45"/>
    </row>
    <row r="913" spans="1:8" s="2" customFormat="1" ht="12">
      <c r="A913" s="39"/>
      <c r="B913" s="45"/>
      <c r="C913" s="326" t="s">
        <v>3620</v>
      </c>
      <c r="D913" s="326" t="s">
        <v>3621</v>
      </c>
      <c r="E913" s="18" t="s">
        <v>203</v>
      </c>
      <c r="F913" s="327">
        <v>6587.13</v>
      </c>
      <c r="G913" s="39"/>
      <c r="H913" s="45"/>
    </row>
    <row r="914" spans="1:8" s="2" customFormat="1" ht="16.8" customHeight="1">
      <c r="A914" s="39"/>
      <c r="B914" s="45"/>
      <c r="C914" s="322" t="s">
        <v>915</v>
      </c>
      <c r="D914" s="323" t="s">
        <v>1</v>
      </c>
      <c r="E914" s="324" t="s">
        <v>1</v>
      </c>
      <c r="F914" s="325">
        <v>161.26</v>
      </c>
      <c r="G914" s="39"/>
      <c r="H914" s="45"/>
    </row>
    <row r="915" spans="1:8" s="2" customFormat="1" ht="16.8" customHeight="1">
      <c r="A915" s="39"/>
      <c r="B915" s="45"/>
      <c r="C915" s="326" t="s">
        <v>1</v>
      </c>
      <c r="D915" s="326" t="s">
        <v>1179</v>
      </c>
      <c r="E915" s="18" t="s">
        <v>1</v>
      </c>
      <c r="F915" s="327">
        <v>0</v>
      </c>
      <c r="G915" s="39"/>
      <c r="H915" s="45"/>
    </row>
    <row r="916" spans="1:8" s="2" customFormat="1" ht="16.8" customHeight="1">
      <c r="A916" s="39"/>
      <c r="B916" s="45"/>
      <c r="C916" s="326" t="s">
        <v>1</v>
      </c>
      <c r="D916" s="326" t="s">
        <v>2414</v>
      </c>
      <c r="E916" s="18" t="s">
        <v>1</v>
      </c>
      <c r="F916" s="327">
        <v>0</v>
      </c>
      <c r="G916" s="39"/>
      <c r="H916" s="45"/>
    </row>
    <row r="917" spans="1:8" s="2" customFormat="1" ht="16.8" customHeight="1">
      <c r="A917" s="39"/>
      <c r="B917" s="45"/>
      <c r="C917" s="326" t="s">
        <v>1</v>
      </c>
      <c r="D917" s="326" t="s">
        <v>2415</v>
      </c>
      <c r="E917" s="18" t="s">
        <v>1</v>
      </c>
      <c r="F917" s="327">
        <v>161.26</v>
      </c>
      <c r="G917" s="39"/>
      <c r="H917" s="45"/>
    </row>
    <row r="918" spans="1:8" s="2" customFormat="1" ht="16.8" customHeight="1">
      <c r="A918" s="39"/>
      <c r="B918" s="45"/>
      <c r="C918" s="326" t="s">
        <v>915</v>
      </c>
      <c r="D918" s="326" t="s">
        <v>1109</v>
      </c>
      <c r="E918" s="18" t="s">
        <v>1</v>
      </c>
      <c r="F918" s="327">
        <v>161.26</v>
      </c>
      <c r="G918" s="39"/>
      <c r="H918" s="45"/>
    </row>
    <row r="919" spans="1:8" s="2" customFormat="1" ht="16.8" customHeight="1">
      <c r="A919" s="39"/>
      <c r="B919" s="45"/>
      <c r="C919" s="328" t="s">
        <v>6519</v>
      </c>
      <c r="D919" s="39"/>
      <c r="E919" s="39"/>
      <c r="F919" s="39"/>
      <c r="G919" s="39"/>
      <c r="H919" s="45"/>
    </row>
    <row r="920" spans="1:8" s="2" customFormat="1" ht="16.8" customHeight="1">
      <c r="A920" s="39"/>
      <c r="B920" s="45"/>
      <c r="C920" s="326" t="s">
        <v>2411</v>
      </c>
      <c r="D920" s="326" t="s">
        <v>2412</v>
      </c>
      <c r="E920" s="18" t="s">
        <v>203</v>
      </c>
      <c r="F920" s="327">
        <v>161.26</v>
      </c>
      <c r="G920" s="39"/>
      <c r="H920" s="45"/>
    </row>
    <row r="921" spans="1:8" s="2" customFormat="1" ht="16.8" customHeight="1">
      <c r="A921" s="39"/>
      <c r="B921" s="45"/>
      <c r="C921" s="326" t="s">
        <v>2388</v>
      </c>
      <c r="D921" s="326" t="s">
        <v>2389</v>
      </c>
      <c r="E921" s="18" t="s">
        <v>203</v>
      </c>
      <c r="F921" s="327">
        <v>384.89</v>
      </c>
      <c r="G921" s="39"/>
      <c r="H921" s="45"/>
    </row>
    <row r="922" spans="1:8" s="2" customFormat="1" ht="12">
      <c r="A922" s="39"/>
      <c r="B922" s="45"/>
      <c r="C922" s="326" t="s">
        <v>3620</v>
      </c>
      <c r="D922" s="326" t="s">
        <v>3621</v>
      </c>
      <c r="E922" s="18" t="s">
        <v>203</v>
      </c>
      <c r="F922" s="327">
        <v>6587.13</v>
      </c>
      <c r="G922" s="39"/>
      <c r="H922" s="45"/>
    </row>
    <row r="923" spans="1:8" s="2" customFormat="1" ht="16.8" customHeight="1">
      <c r="A923" s="39"/>
      <c r="B923" s="45"/>
      <c r="C923" s="322" t="s">
        <v>917</v>
      </c>
      <c r="D923" s="323" t="s">
        <v>1</v>
      </c>
      <c r="E923" s="324" t="s">
        <v>1</v>
      </c>
      <c r="F923" s="325">
        <v>272.483</v>
      </c>
      <c r="G923" s="39"/>
      <c r="H923" s="45"/>
    </row>
    <row r="924" spans="1:8" s="2" customFormat="1" ht="16.8" customHeight="1">
      <c r="A924" s="39"/>
      <c r="B924" s="45"/>
      <c r="C924" s="326" t="s">
        <v>1</v>
      </c>
      <c r="D924" s="326" t="s">
        <v>3565</v>
      </c>
      <c r="E924" s="18" t="s">
        <v>1</v>
      </c>
      <c r="F924" s="327">
        <v>0</v>
      </c>
      <c r="G924" s="39"/>
      <c r="H924" s="45"/>
    </row>
    <row r="925" spans="1:8" s="2" customFormat="1" ht="16.8" customHeight="1">
      <c r="A925" s="39"/>
      <c r="B925" s="45"/>
      <c r="C925" s="326" t="s">
        <v>1</v>
      </c>
      <c r="D925" s="326" t="s">
        <v>3566</v>
      </c>
      <c r="E925" s="18" t="s">
        <v>1</v>
      </c>
      <c r="F925" s="327">
        <v>0</v>
      </c>
      <c r="G925" s="39"/>
      <c r="H925" s="45"/>
    </row>
    <row r="926" spans="1:8" s="2" customFormat="1" ht="16.8" customHeight="1">
      <c r="A926" s="39"/>
      <c r="B926" s="45"/>
      <c r="C926" s="326" t="s">
        <v>1</v>
      </c>
      <c r="D926" s="326" t="s">
        <v>3567</v>
      </c>
      <c r="E926" s="18" t="s">
        <v>1</v>
      </c>
      <c r="F926" s="327">
        <v>15.171</v>
      </c>
      <c r="G926" s="39"/>
      <c r="H926" s="45"/>
    </row>
    <row r="927" spans="1:8" s="2" customFormat="1" ht="16.8" customHeight="1">
      <c r="A927" s="39"/>
      <c r="B927" s="45"/>
      <c r="C927" s="326" t="s">
        <v>1</v>
      </c>
      <c r="D927" s="326" t="s">
        <v>3568</v>
      </c>
      <c r="E927" s="18" t="s">
        <v>1</v>
      </c>
      <c r="F927" s="327">
        <v>6.615</v>
      </c>
      <c r="G927" s="39"/>
      <c r="H927" s="45"/>
    </row>
    <row r="928" spans="1:8" s="2" customFormat="1" ht="16.8" customHeight="1">
      <c r="A928" s="39"/>
      <c r="B928" s="45"/>
      <c r="C928" s="326" t="s">
        <v>1</v>
      </c>
      <c r="D928" s="326" t="s">
        <v>3569</v>
      </c>
      <c r="E928" s="18" t="s">
        <v>1</v>
      </c>
      <c r="F928" s="327">
        <v>0.78</v>
      </c>
      <c r="G928" s="39"/>
      <c r="H928" s="45"/>
    </row>
    <row r="929" spans="1:8" s="2" customFormat="1" ht="16.8" customHeight="1">
      <c r="A929" s="39"/>
      <c r="B929" s="45"/>
      <c r="C929" s="326" t="s">
        <v>1</v>
      </c>
      <c r="D929" s="326" t="s">
        <v>3493</v>
      </c>
      <c r="E929" s="18" t="s">
        <v>1</v>
      </c>
      <c r="F929" s="327">
        <v>0</v>
      </c>
      <c r="G929" s="39"/>
      <c r="H929" s="45"/>
    </row>
    <row r="930" spans="1:8" s="2" customFormat="1" ht="16.8" customHeight="1">
      <c r="A930" s="39"/>
      <c r="B930" s="45"/>
      <c r="C930" s="326" t="s">
        <v>1</v>
      </c>
      <c r="D930" s="326" t="s">
        <v>3570</v>
      </c>
      <c r="E930" s="18" t="s">
        <v>1</v>
      </c>
      <c r="F930" s="327">
        <v>2.808</v>
      </c>
      <c r="G930" s="39"/>
      <c r="H930" s="45"/>
    </row>
    <row r="931" spans="1:8" s="2" customFormat="1" ht="16.8" customHeight="1">
      <c r="A931" s="39"/>
      <c r="B931" s="45"/>
      <c r="C931" s="326" t="s">
        <v>1</v>
      </c>
      <c r="D931" s="326" t="s">
        <v>3571</v>
      </c>
      <c r="E931" s="18" t="s">
        <v>1</v>
      </c>
      <c r="F931" s="327">
        <v>1.449</v>
      </c>
      <c r="G931" s="39"/>
      <c r="H931" s="45"/>
    </row>
    <row r="932" spans="1:8" s="2" customFormat="1" ht="16.8" customHeight="1">
      <c r="A932" s="39"/>
      <c r="B932" s="45"/>
      <c r="C932" s="326" t="s">
        <v>1</v>
      </c>
      <c r="D932" s="326" t="s">
        <v>3572</v>
      </c>
      <c r="E932" s="18" t="s">
        <v>1</v>
      </c>
      <c r="F932" s="327">
        <v>2.25</v>
      </c>
      <c r="G932" s="39"/>
      <c r="H932" s="45"/>
    </row>
    <row r="933" spans="1:8" s="2" customFormat="1" ht="16.8" customHeight="1">
      <c r="A933" s="39"/>
      <c r="B933" s="45"/>
      <c r="C933" s="326" t="s">
        <v>1</v>
      </c>
      <c r="D933" s="326" t="s">
        <v>3573</v>
      </c>
      <c r="E933" s="18" t="s">
        <v>1</v>
      </c>
      <c r="F933" s="327">
        <v>4.56</v>
      </c>
      <c r="G933" s="39"/>
      <c r="H933" s="45"/>
    </row>
    <row r="934" spans="1:8" s="2" customFormat="1" ht="16.8" customHeight="1">
      <c r="A934" s="39"/>
      <c r="B934" s="45"/>
      <c r="C934" s="326" t="s">
        <v>1</v>
      </c>
      <c r="D934" s="326" t="s">
        <v>3574</v>
      </c>
      <c r="E934" s="18" t="s">
        <v>1</v>
      </c>
      <c r="F934" s="327">
        <v>1.95</v>
      </c>
      <c r="G934" s="39"/>
      <c r="H934" s="45"/>
    </row>
    <row r="935" spans="1:8" s="2" customFormat="1" ht="16.8" customHeight="1">
      <c r="A935" s="39"/>
      <c r="B935" s="45"/>
      <c r="C935" s="326" t="s">
        <v>1</v>
      </c>
      <c r="D935" s="326" t="s">
        <v>3575</v>
      </c>
      <c r="E935" s="18" t="s">
        <v>1</v>
      </c>
      <c r="F935" s="327">
        <v>66.881</v>
      </c>
      <c r="G935" s="39"/>
      <c r="H935" s="45"/>
    </row>
    <row r="936" spans="1:8" s="2" customFormat="1" ht="16.8" customHeight="1">
      <c r="A936" s="39"/>
      <c r="B936" s="45"/>
      <c r="C936" s="326" t="s">
        <v>1</v>
      </c>
      <c r="D936" s="326" t="s">
        <v>3576</v>
      </c>
      <c r="E936" s="18" t="s">
        <v>1</v>
      </c>
      <c r="F936" s="327">
        <v>17.131</v>
      </c>
      <c r="G936" s="39"/>
      <c r="H936" s="45"/>
    </row>
    <row r="937" spans="1:8" s="2" customFormat="1" ht="16.8" customHeight="1">
      <c r="A937" s="39"/>
      <c r="B937" s="45"/>
      <c r="C937" s="326" t="s">
        <v>1</v>
      </c>
      <c r="D937" s="326" t="s">
        <v>3503</v>
      </c>
      <c r="E937" s="18" t="s">
        <v>1</v>
      </c>
      <c r="F937" s="327">
        <v>0</v>
      </c>
      <c r="G937" s="39"/>
      <c r="H937" s="45"/>
    </row>
    <row r="938" spans="1:8" s="2" customFormat="1" ht="16.8" customHeight="1">
      <c r="A938" s="39"/>
      <c r="B938" s="45"/>
      <c r="C938" s="326" t="s">
        <v>1</v>
      </c>
      <c r="D938" s="326" t="s">
        <v>3577</v>
      </c>
      <c r="E938" s="18" t="s">
        <v>1</v>
      </c>
      <c r="F938" s="327">
        <v>2.88</v>
      </c>
      <c r="G938" s="39"/>
      <c r="H938" s="45"/>
    </row>
    <row r="939" spans="1:8" s="2" customFormat="1" ht="16.8" customHeight="1">
      <c r="A939" s="39"/>
      <c r="B939" s="45"/>
      <c r="C939" s="326" t="s">
        <v>1</v>
      </c>
      <c r="D939" s="326" t="s">
        <v>3578</v>
      </c>
      <c r="E939" s="18" t="s">
        <v>1</v>
      </c>
      <c r="F939" s="327">
        <v>1.23</v>
      </c>
      <c r="G939" s="39"/>
      <c r="H939" s="45"/>
    </row>
    <row r="940" spans="1:8" s="2" customFormat="1" ht="16.8" customHeight="1">
      <c r="A940" s="39"/>
      <c r="B940" s="45"/>
      <c r="C940" s="326" t="s">
        <v>1</v>
      </c>
      <c r="D940" s="326" t="s">
        <v>3579</v>
      </c>
      <c r="E940" s="18" t="s">
        <v>1</v>
      </c>
      <c r="F940" s="327">
        <v>0</v>
      </c>
      <c r="G940" s="39"/>
      <c r="H940" s="45"/>
    </row>
    <row r="941" spans="1:8" s="2" customFormat="1" ht="16.8" customHeight="1">
      <c r="A941" s="39"/>
      <c r="B941" s="45"/>
      <c r="C941" s="326" t="s">
        <v>1</v>
      </c>
      <c r="D941" s="326" t="s">
        <v>3509</v>
      </c>
      <c r="E941" s="18" t="s">
        <v>1</v>
      </c>
      <c r="F941" s="327">
        <v>16.4</v>
      </c>
      <c r="G941" s="39"/>
      <c r="H941" s="45"/>
    </row>
    <row r="942" spans="1:8" s="2" customFormat="1" ht="16.8" customHeight="1">
      <c r="A942" s="39"/>
      <c r="B942" s="45"/>
      <c r="C942" s="326" t="s">
        <v>1</v>
      </c>
      <c r="D942" s="326" t="s">
        <v>3510</v>
      </c>
      <c r="E942" s="18" t="s">
        <v>1</v>
      </c>
      <c r="F942" s="327">
        <v>9.84</v>
      </c>
      <c r="G942" s="39"/>
      <c r="H942" s="45"/>
    </row>
    <row r="943" spans="1:8" s="2" customFormat="1" ht="16.8" customHeight="1">
      <c r="A943" s="39"/>
      <c r="B943" s="45"/>
      <c r="C943" s="326" t="s">
        <v>1</v>
      </c>
      <c r="D943" s="326" t="s">
        <v>3580</v>
      </c>
      <c r="E943" s="18" t="s">
        <v>1</v>
      </c>
      <c r="F943" s="327">
        <v>1.11</v>
      </c>
      <c r="G943" s="39"/>
      <c r="H943" s="45"/>
    </row>
    <row r="944" spans="1:8" s="2" customFormat="1" ht="16.8" customHeight="1">
      <c r="A944" s="39"/>
      <c r="B944" s="45"/>
      <c r="C944" s="326" t="s">
        <v>1</v>
      </c>
      <c r="D944" s="326" t="s">
        <v>3581</v>
      </c>
      <c r="E944" s="18" t="s">
        <v>1</v>
      </c>
      <c r="F944" s="327">
        <v>2.52</v>
      </c>
      <c r="G944" s="39"/>
      <c r="H944" s="45"/>
    </row>
    <row r="945" spans="1:8" s="2" customFormat="1" ht="16.8" customHeight="1">
      <c r="A945" s="39"/>
      <c r="B945" s="45"/>
      <c r="C945" s="326" t="s">
        <v>1</v>
      </c>
      <c r="D945" s="326" t="s">
        <v>3515</v>
      </c>
      <c r="E945" s="18" t="s">
        <v>1</v>
      </c>
      <c r="F945" s="327">
        <v>0</v>
      </c>
      <c r="G945" s="39"/>
      <c r="H945" s="45"/>
    </row>
    <row r="946" spans="1:8" s="2" customFormat="1" ht="16.8" customHeight="1">
      <c r="A946" s="39"/>
      <c r="B946" s="45"/>
      <c r="C946" s="326" t="s">
        <v>1</v>
      </c>
      <c r="D946" s="326" t="s">
        <v>3582</v>
      </c>
      <c r="E946" s="18" t="s">
        <v>1</v>
      </c>
      <c r="F946" s="327">
        <v>0.6</v>
      </c>
      <c r="G946" s="39"/>
      <c r="H946" s="45"/>
    </row>
    <row r="947" spans="1:8" s="2" customFormat="1" ht="16.8" customHeight="1">
      <c r="A947" s="39"/>
      <c r="B947" s="45"/>
      <c r="C947" s="326" t="s">
        <v>1</v>
      </c>
      <c r="D947" s="326" t="s">
        <v>3583</v>
      </c>
      <c r="E947" s="18" t="s">
        <v>1</v>
      </c>
      <c r="F947" s="327">
        <v>11.7</v>
      </c>
      <c r="G947" s="39"/>
      <c r="H947" s="45"/>
    </row>
    <row r="948" spans="1:8" s="2" customFormat="1" ht="16.8" customHeight="1">
      <c r="A948" s="39"/>
      <c r="B948" s="45"/>
      <c r="C948" s="326" t="s">
        <v>1</v>
      </c>
      <c r="D948" s="326" t="s">
        <v>3584</v>
      </c>
      <c r="E948" s="18" t="s">
        <v>1</v>
      </c>
      <c r="F948" s="327">
        <v>0</v>
      </c>
      <c r="G948" s="39"/>
      <c r="H948" s="45"/>
    </row>
    <row r="949" spans="1:8" s="2" customFormat="1" ht="16.8" customHeight="1">
      <c r="A949" s="39"/>
      <c r="B949" s="45"/>
      <c r="C949" s="326" t="s">
        <v>1</v>
      </c>
      <c r="D949" s="326" t="s">
        <v>3585</v>
      </c>
      <c r="E949" s="18" t="s">
        <v>1</v>
      </c>
      <c r="F949" s="327">
        <v>0</v>
      </c>
      <c r="G949" s="39"/>
      <c r="H949" s="45"/>
    </row>
    <row r="950" spans="1:8" s="2" customFormat="1" ht="16.8" customHeight="1">
      <c r="A950" s="39"/>
      <c r="B950" s="45"/>
      <c r="C950" s="326" t="s">
        <v>1</v>
      </c>
      <c r="D950" s="326" t="s">
        <v>3586</v>
      </c>
      <c r="E950" s="18" t="s">
        <v>1</v>
      </c>
      <c r="F950" s="327">
        <v>1.215</v>
      </c>
      <c r="G950" s="39"/>
      <c r="H950" s="45"/>
    </row>
    <row r="951" spans="1:8" s="2" customFormat="1" ht="16.8" customHeight="1">
      <c r="A951" s="39"/>
      <c r="B951" s="45"/>
      <c r="C951" s="326" t="s">
        <v>1</v>
      </c>
      <c r="D951" s="326" t="s">
        <v>3587</v>
      </c>
      <c r="E951" s="18" t="s">
        <v>1</v>
      </c>
      <c r="F951" s="327">
        <v>1.79</v>
      </c>
      <c r="G951" s="39"/>
      <c r="H951" s="45"/>
    </row>
    <row r="952" spans="1:8" s="2" customFormat="1" ht="16.8" customHeight="1">
      <c r="A952" s="39"/>
      <c r="B952" s="45"/>
      <c r="C952" s="326" t="s">
        <v>1</v>
      </c>
      <c r="D952" s="326" t="s">
        <v>3515</v>
      </c>
      <c r="E952" s="18" t="s">
        <v>1</v>
      </c>
      <c r="F952" s="327">
        <v>0</v>
      </c>
      <c r="G952" s="39"/>
      <c r="H952" s="45"/>
    </row>
    <row r="953" spans="1:8" s="2" customFormat="1" ht="16.8" customHeight="1">
      <c r="A953" s="39"/>
      <c r="B953" s="45"/>
      <c r="C953" s="326" t="s">
        <v>1</v>
      </c>
      <c r="D953" s="326" t="s">
        <v>3588</v>
      </c>
      <c r="E953" s="18" t="s">
        <v>1</v>
      </c>
      <c r="F953" s="327">
        <v>3.78</v>
      </c>
      <c r="G953" s="39"/>
      <c r="H953" s="45"/>
    </row>
    <row r="954" spans="1:8" s="2" customFormat="1" ht="16.8" customHeight="1">
      <c r="A954" s="39"/>
      <c r="B954" s="45"/>
      <c r="C954" s="326" t="s">
        <v>1</v>
      </c>
      <c r="D954" s="326" t="s">
        <v>3589</v>
      </c>
      <c r="E954" s="18" t="s">
        <v>1</v>
      </c>
      <c r="F954" s="327">
        <v>2.1</v>
      </c>
      <c r="G954" s="39"/>
      <c r="H954" s="45"/>
    </row>
    <row r="955" spans="1:8" s="2" customFormat="1" ht="16.8" customHeight="1">
      <c r="A955" s="39"/>
      <c r="B955" s="45"/>
      <c r="C955" s="326" t="s">
        <v>1</v>
      </c>
      <c r="D955" s="326" t="s">
        <v>3590</v>
      </c>
      <c r="E955" s="18" t="s">
        <v>1</v>
      </c>
      <c r="F955" s="327">
        <v>2.745</v>
      </c>
      <c r="G955" s="39"/>
      <c r="H955" s="45"/>
    </row>
    <row r="956" spans="1:8" s="2" customFormat="1" ht="16.8" customHeight="1">
      <c r="A956" s="39"/>
      <c r="B956" s="45"/>
      <c r="C956" s="326" t="s">
        <v>1</v>
      </c>
      <c r="D956" s="326" t="s">
        <v>3591</v>
      </c>
      <c r="E956" s="18" t="s">
        <v>1</v>
      </c>
      <c r="F956" s="327">
        <v>1.98</v>
      </c>
      <c r="G956" s="39"/>
      <c r="H956" s="45"/>
    </row>
    <row r="957" spans="1:8" s="2" customFormat="1" ht="16.8" customHeight="1">
      <c r="A957" s="39"/>
      <c r="B957" s="45"/>
      <c r="C957" s="326" t="s">
        <v>1</v>
      </c>
      <c r="D957" s="326" t="s">
        <v>3592</v>
      </c>
      <c r="E957" s="18" t="s">
        <v>1</v>
      </c>
      <c r="F957" s="327">
        <v>29.7</v>
      </c>
      <c r="G957" s="39"/>
      <c r="H957" s="45"/>
    </row>
    <row r="958" spans="1:8" s="2" customFormat="1" ht="16.8" customHeight="1">
      <c r="A958" s="39"/>
      <c r="B958" s="45"/>
      <c r="C958" s="326" t="s">
        <v>1</v>
      </c>
      <c r="D958" s="326" t="s">
        <v>3593</v>
      </c>
      <c r="E958" s="18" t="s">
        <v>1</v>
      </c>
      <c r="F958" s="327">
        <v>11.4</v>
      </c>
      <c r="G958" s="39"/>
      <c r="H958" s="45"/>
    </row>
    <row r="959" spans="1:8" s="2" customFormat="1" ht="16.8" customHeight="1">
      <c r="A959" s="39"/>
      <c r="B959" s="45"/>
      <c r="C959" s="326" t="s">
        <v>1</v>
      </c>
      <c r="D959" s="326" t="s">
        <v>3594</v>
      </c>
      <c r="E959" s="18" t="s">
        <v>1</v>
      </c>
      <c r="F959" s="327">
        <v>0</v>
      </c>
      <c r="G959" s="39"/>
      <c r="H959" s="45"/>
    </row>
    <row r="960" spans="1:8" s="2" customFormat="1" ht="16.8" customHeight="1">
      <c r="A960" s="39"/>
      <c r="B960" s="45"/>
      <c r="C960" s="326" t="s">
        <v>1</v>
      </c>
      <c r="D960" s="326" t="s">
        <v>3595</v>
      </c>
      <c r="E960" s="18" t="s">
        <v>1</v>
      </c>
      <c r="F960" s="327">
        <v>3.15</v>
      </c>
      <c r="G960" s="39"/>
      <c r="H960" s="45"/>
    </row>
    <row r="961" spans="1:8" s="2" customFormat="1" ht="16.8" customHeight="1">
      <c r="A961" s="39"/>
      <c r="B961" s="45"/>
      <c r="C961" s="326" t="s">
        <v>1</v>
      </c>
      <c r="D961" s="326" t="s">
        <v>3596</v>
      </c>
      <c r="E961" s="18" t="s">
        <v>1</v>
      </c>
      <c r="F961" s="327">
        <v>1.89</v>
      </c>
      <c r="G961" s="39"/>
      <c r="H961" s="45"/>
    </row>
    <row r="962" spans="1:8" s="2" customFormat="1" ht="16.8" customHeight="1">
      <c r="A962" s="39"/>
      <c r="B962" s="45"/>
      <c r="C962" s="326" t="s">
        <v>1</v>
      </c>
      <c r="D962" s="326" t="s">
        <v>3597</v>
      </c>
      <c r="E962" s="18" t="s">
        <v>1</v>
      </c>
      <c r="F962" s="327">
        <v>1.68</v>
      </c>
      <c r="G962" s="39"/>
      <c r="H962" s="45"/>
    </row>
    <row r="963" spans="1:8" s="2" customFormat="1" ht="16.8" customHeight="1">
      <c r="A963" s="39"/>
      <c r="B963" s="45"/>
      <c r="C963" s="326" t="s">
        <v>1</v>
      </c>
      <c r="D963" s="326" t="s">
        <v>3598</v>
      </c>
      <c r="E963" s="18" t="s">
        <v>1</v>
      </c>
      <c r="F963" s="327">
        <v>2.25</v>
      </c>
      <c r="G963" s="39"/>
      <c r="H963" s="45"/>
    </row>
    <row r="964" spans="1:8" s="2" customFormat="1" ht="16.8" customHeight="1">
      <c r="A964" s="39"/>
      <c r="B964" s="45"/>
      <c r="C964" s="326" t="s">
        <v>1</v>
      </c>
      <c r="D964" s="326" t="s">
        <v>3599</v>
      </c>
      <c r="E964" s="18" t="s">
        <v>1</v>
      </c>
      <c r="F964" s="327">
        <v>13.32</v>
      </c>
      <c r="G964" s="39"/>
      <c r="H964" s="45"/>
    </row>
    <row r="965" spans="1:8" s="2" customFormat="1" ht="16.8" customHeight="1">
      <c r="A965" s="39"/>
      <c r="B965" s="45"/>
      <c r="C965" s="326" t="s">
        <v>1</v>
      </c>
      <c r="D965" s="326" t="s">
        <v>3600</v>
      </c>
      <c r="E965" s="18" t="s">
        <v>1</v>
      </c>
      <c r="F965" s="327">
        <v>0</v>
      </c>
      <c r="G965" s="39"/>
      <c r="H965" s="45"/>
    </row>
    <row r="966" spans="1:8" s="2" customFormat="1" ht="16.8" customHeight="1">
      <c r="A966" s="39"/>
      <c r="B966" s="45"/>
      <c r="C966" s="326" t="s">
        <v>1</v>
      </c>
      <c r="D966" s="326" t="s">
        <v>3601</v>
      </c>
      <c r="E966" s="18" t="s">
        <v>1</v>
      </c>
      <c r="F966" s="327">
        <v>4.608</v>
      </c>
      <c r="G966" s="39"/>
      <c r="H966" s="45"/>
    </row>
    <row r="967" spans="1:8" s="2" customFormat="1" ht="16.8" customHeight="1">
      <c r="A967" s="39"/>
      <c r="B967" s="45"/>
      <c r="C967" s="326" t="s">
        <v>1</v>
      </c>
      <c r="D967" s="326" t="s">
        <v>502</v>
      </c>
      <c r="E967" s="18" t="s">
        <v>1</v>
      </c>
      <c r="F967" s="327">
        <v>25</v>
      </c>
      <c r="G967" s="39"/>
      <c r="H967" s="45"/>
    </row>
    <row r="968" spans="1:8" s="2" customFormat="1" ht="16.8" customHeight="1">
      <c r="A968" s="39"/>
      <c r="B968" s="45"/>
      <c r="C968" s="326" t="s">
        <v>917</v>
      </c>
      <c r="D968" s="326" t="s">
        <v>295</v>
      </c>
      <c r="E968" s="18" t="s">
        <v>1</v>
      </c>
      <c r="F968" s="327">
        <v>272.483</v>
      </c>
      <c r="G968" s="39"/>
      <c r="H968" s="45"/>
    </row>
    <row r="969" spans="1:8" s="2" customFormat="1" ht="16.8" customHeight="1">
      <c r="A969" s="39"/>
      <c r="B969" s="45"/>
      <c r="C969" s="328" t="s">
        <v>6519</v>
      </c>
      <c r="D969" s="39"/>
      <c r="E969" s="39"/>
      <c r="F969" s="39"/>
      <c r="G969" s="39"/>
      <c r="H969" s="45"/>
    </row>
    <row r="970" spans="1:8" s="2" customFormat="1" ht="12">
      <c r="A970" s="39"/>
      <c r="B970" s="45"/>
      <c r="C970" s="326" t="s">
        <v>3562</v>
      </c>
      <c r="D970" s="326" t="s">
        <v>3563</v>
      </c>
      <c r="E970" s="18" t="s">
        <v>203</v>
      </c>
      <c r="F970" s="327">
        <v>272.483</v>
      </c>
      <c r="G970" s="39"/>
      <c r="H970" s="45"/>
    </row>
    <row r="971" spans="1:8" s="2" customFormat="1" ht="12">
      <c r="A971" s="39"/>
      <c r="B971" s="45"/>
      <c r="C971" s="326" t="s">
        <v>3556</v>
      </c>
      <c r="D971" s="326" t="s">
        <v>3557</v>
      </c>
      <c r="E971" s="18" t="s">
        <v>203</v>
      </c>
      <c r="F971" s="327">
        <v>1269.685</v>
      </c>
      <c r="G971" s="39"/>
      <c r="H971" s="45"/>
    </row>
    <row r="972" spans="1:8" s="2" customFormat="1" ht="16.8" customHeight="1">
      <c r="A972" s="39"/>
      <c r="B972" s="45"/>
      <c r="C972" s="322" t="s">
        <v>919</v>
      </c>
      <c r="D972" s="323" t="s">
        <v>1</v>
      </c>
      <c r="E972" s="324" t="s">
        <v>1</v>
      </c>
      <c r="F972" s="325">
        <v>56.665</v>
      </c>
      <c r="G972" s="39"/>
      <c r="H972" s="45"/>
    </row>
    <row r="973" spans="1:8" s="2" customFormat="1" ht="16.8" customHeight="1">
      <c r="A973" s="39"/>
      <c r="B973" s="45"/>
      <c r="C973" s="326" t="s">
        <v>1</v>
      </c>
      <c r="D973" s="326" t="s">
        <v>961</v>
      </c>
      <c r="E973" s="18" t="s">
        <v>1</v>
      </c>
      <c r="F973" s="327">
        <v>1.431</v>
      </c>
      <c r="G973" s="39"/>
      <c r="H973" s="45"/>
    </row>
    <row r="974" spans="1:8" s="2" customFormat="1" ht="16.8" customHeight="1">
      <c r="A974" s="39"/>
      <c r="B974" s="45"/>
      <c r="C974" s="326" t="s">
        <v>1</v>
      </c>
      <c r="D974" s="326" t="s">
        <v>962</v>
      </c>
      <c r="E974" s="18" t="s">
        <v>1</v>
      </c>
      <c r="F974" s="327">
        <v>5.877</v>
      </c>
      <c r="G974" s="39"/>
      <c r="H974" s="45"/>
    </row>
    <row r="975" spans="1:8" s="2" customFormat="1" ht="16.8" customHeight="1">
      <c r="A975" s="39"/>
      <c r="B975" s="45"/>
      <c r="C975" s="326" t="s">
        <v>1</v>
      </c>
      <c r="D975" s="326" t="s">
        <v>963</v>
      </c>
      <c r="E975" s="18" t="s">
        <v>1</v>
      </c>
      <c r="F975" s="327">
        <v>2.351</v>
      </c>
      <c r="G975" s="39"/>
      <c r="H975" s="45"/>
    </row>
    <row r="976" spans="1:8" s="2" customFormat="1" ht="16.8" customHeight="1">
      <c r="A976" s="39"/>
      <c r="B976" s="45"/>
      <c r="C976" s="326" t="s">
        <v>1</v>
      </c>
      <c r="D976" s="326" t="s">
        <v>964</v>
      </c>
      <c r="E976" s="18" t="s">
        <v>1</v>
      </c>
      <c r="F976" s="327">
        <v>1.971</v>
      </c>
      <c r="G976" s="39"/>
      <c r="H976" s="45"/>
    </row>
    <row r="977" spans="1:8" s="2" customFormat="1" ht="16.8" customHeight="1">
      <c r="A977" s="39"/>
      <c r="B977" s="45"/>
      <c r="C977" s="326" t="s">
        <v>1</v>
      </c>
      <c r="D977" s="326" t="s">
        <v>965</v>
      </c>
      <c r="E977" s="18" t="s">
        <v>1</v>
      </c>
      <c r="F977" s="327">
        <v>1.784</v>
      </c>
      <c r="G977" s="39"/>
      <c r="H977" s="45"/>
    </row>
    <row r="978" spans="1:8" s="2" customFormat="1" ht="16.8" customHeight="1">
      <c r="A978" s="39"/>
      <c r="B978" s="45"/>
      <c r="C978" s="326" t="s">
        <v>1</v>
      </c>
      <c r="D978" s="326" t="s">
        <v>966</v>
      </c>
      <c r="E978" s="18" t="s">
        <v>1</v>
      </c>
      <c r="F978" s="327">
        <v>1.091</v>
      </c>
      <c r="G978" s="39"/>
      <c r="H978" s="45"/>
    </row>
    <row r="979" spans="1:8" s="2" customFormat="1" ht="16.8" customHeight="1">
      <c r="A979" s="39"/>
      <c r="B979" s="45"/>
      <c r="C979" s="326" t="s">
        <v>1</v>
      </c>
      <c r="D979" s="326" t="s">
        <v>967</v>
      </c>
      <c r="E979" s="18" t="s">
        <v>1</v>
      </c>
      <c r="F979" s="327">
        <v>2.691</v>
      </c>
      <c r="G979" s="39"/>
      <c r="H979" s="45"/>
    </row>
    <row r="980" spans="1:8" s="2" customFormat="1" ht="16.8" customHeight="1">
      <c r="A980" s="39"/>
      <c r="B980" s="45"/>
      <c r="C980" s="326" t="s">
        <v>1</v>
      </c>
      <c r="D980" s="326" t="s">
        <v>968</v>
      </c>
      <c r="E980" s="18" t="s">
        <v>1</v>
      </c>
      <c r="F980" s="327">
        <v>5.443</v>
      </c>
      <c r="G980" s="39"/>
      <c r="H980" s="45"/>
    </row>
    <row r="981" spans="1:8" s="2" customFormat="1" ht="16.8" customHeight="1">
      <c r="A981" s="39"/>
      <c r="B981" s="45"/>
      <c r="C981" s="326" t="s">
        <v>1</v>
      </c>
      <c r="D981" s="326" t="s">
        <v>969</v>
      </c>
      <c r="E981" s="18" t="s">
        <v>1</v>
      </c>
      <c r="F981" s="327">
        <v>1.541</v>
      </c>
      <c r="G981" s="39"/>
      <c r="H981" s="45"/>
    </row>
    <row r="982" spans="1:8" s="2" customFormat="1" ht="16.8" customHeight="1">
      <c r="A982" s="39"/>
      <c r="B982" s="45"/>
      <c r="C982" s="326" t="s">
        <v>1</v>
      </c>
      <c r="D982" s="326" t="s">
        <v>970</v>
      </c>
      <c r="E982" s="18" t="s">
        <v>1</v>
      </c>
      <c r="F982" s="327">
        <v>2.92</v>
      </c>
      <c r="G982" s="39"/>
      <c r="H982" s="45"/>
    </row>
    <row r="983" spans="1:8" s="2" customFormat="1" ht="16.8" customHeight="1">
      <c r="A983" s="39"/>
      <c r="B983" s="45"/>
      <c r="C983" s="326" t="s">
        <v>1</v>
      </c>
      <c r="D983" s="326" t="s">
        <v>971</v>
      </c>
      <c r="E983" s="18" t="s">
        <v>1</v>
      </c>
      <c r="F983" s="327">
        <v>3.062</v>
      </c>
      <c r="G983" s="39"/>
      <c r="H983" s="45"/>
    </row>
    <row r="984" spans="1:8" s="2" customFormat="1" ht="16.8" customHeight="1">
      <c r="A984" s="39"/>
      <c r="B984" s="45"/>
      <c r="C984" s="326" t="s">
        <v>1</v>
      </c>
      <c r="D984" s="326" t="s">
        <v>972</v>
      </c>
      <c r="E984" s="18" t="s">
        <v>1</v>
      </c>
      <c r="F984" s="327">
        <v>0.966</v>
      </c>
      <c r="G984" s="39"/>
      <c r="H984" s="45"/>
    </row>
    <row r="985" spans="1:8" s="2" customFormat="1" ht="16.8" customHeight="1">
      <c r="A985" s="39"/>
      <c r="B985" s="45"/>
      <c r="C985" s="326" t="s">
        <v>1</v>
      </c>
      <c r="D985" s="326" t="s">
        <v>973</v>
      </c>
      <c r="E985" s="18" t="s">
        <v>1</v>
      </c>
      <c r="F985" s="327">
        <v>3.65</v>
      </c>
      <c r="G985" s="39"/>
      <c r="H985" s="45"/>
    </row>
    <row r="986" spans="1:8" s="2" customFormat="1" ht="16.8" customHeight="1">
      <c r="A986" s="39"/>
      <c r="B986" s="45"/>
      <c r="C986" s="326" t="s">
        <v>1</v>
      </c>
      <c r="D986" s="326" t="s">
        <v>974</v>
      </c>
      <c r="E986" s="18" t="s">
        <v>1</v>
      </c>
      <c r="F986" s="327">
        <v>1.46</v>
      </c>
      <c r="G986" s="39"/>
      <c r="H986" s="45"/>
    </row>
    <row r="987" spans="1:8" s="2" customFormat="1" ht="16.8" customHeight="1">
      <c r="A987" s="39"/>
      <c r="B987" s="45"/>
      <c r="C987" s="326" t="s">
        <v>1</v>
      </c>
      <c r="D987" s="326" t="s">
        <v>975</v>
      </c>
      <c r="E987" s="18" t="s">
        <v>1</v>
      </c>
      <c r="F987" s="327">
        <v>1.489</v>
      </c>
      <c r="G987" s="39"/>
      <c r="H987" s="45"/>
    </row>
    <row r="988" spans="1:8" s="2" customFormat="1" ht="16.8" customHeight="1">
      <c r="A988" s="39"/>
      <c r="B988" s="45"/>
      <c r="C988" s="326" t="s">
        <v>1</v>
      </c>
      <c r="D988" s="326" t="s">
        <v>976</v>
      </c>
      <c r="E988" s="18" t="s">
        <v>1</v>
      </c>
      <c r="F988" s="327">
        <v>1.351</v>
      </c>
      <c r="G988" s="39"/>
      <c r="H988" s="45"/>
    </row>
    <row r="989" spans="1:8" s="2" customFormat="1" ht="16.8" customHeight="1">
      <c r="A989" s="39"/>
      <c r="B989" s="45"/>
      <c r="C989" s="326" t="s">
        <v>1</v>
      </c>
      <c r="D989" s="326" t="s">
        <v>977</v>
      </c>
      <c r="E989" s="18" t="s">
        <v>1</v>
      </c>
      <c r="F989" s="327">
        <v>2.774</v>
      </c>
      <c r="G989" s="39"/>
      <c r="H989" s="45"/>
    </row>
    <row r="990" spans="1:8" s="2" customFormat="1" ht="16.8" customHeight="1">
      <c r="A990" s="39"/>
      <c r="B990" s="45"/>
      <c r="C990" s="326" t="s">
        <v>1</v>
      </c>
      <c r="D990" s="326" t="s">
        <v>978</v>
      </c>
      <c r="E990" s="18" t="s">
        <v>1</v>
      </c>
      <c r="F990" s="327">
        <v>1.101</v>
      </c>
      <c r="G990" s="39"/>
      <c r="H990" s="45"/>
    </row>
    <row r="991" spans="1:8" s="2" customFormat="1" ht="16.8" customHeight="1">
      <c r="A991" s="39"/>
      <c r="B991" s="45"/>
      <c r="C991" s="326" t="s">
        <v>1</v>
      </c>
      <c r="D991" s="326" t="s">
        <v>979</v>
      </c>
      <c r="E991" s="18" t="s">
        <v>1</v>
      </c>
      <c r="F991" s="327">
        <v>0.657</v>
      </c>
      <c r="G991" s="39"/>
      <c r="H991" s="45"/>
    </row>
    <row r="992" spans="1:8" s="2" customFormat="1" ht="16.8" customHeight="1">
      <c r="A992" s="39"/>
      <c r="B992" s="45"/>
      <c r="C992" s="326" t="s">
        <v>1</v>
      </c>
      <c r="D992" s="326" t="s">
        <v>980</v>
      </c>
      <c r="E992" s="18" t="s">
        <v>1</v>
      </c>
      <c r="F992" s="327">
        <v>1.183</v>
      </c>
      <c r="G992" s="39"/>
      <c r="H992" s="45"/>
    </row>
    <row r="993" spans="1:8" s="2" customFormat="1" ht="16.8" customHeight="1">
      <c r="A993" s="39"/>
      <c r="B993" s="45"/>
      <c r="C993" s="326" t="s">
        <v>1</v>
      </c>
      <c r="D993" s="326" t="s">
        <v>981</v>
      </c>
      <c r="E993" s="18" t="s">
        <v>1</v>
      </c>
      <c r="F993" s="327">
        <v>2.73</v>
      </c>
      <c r="G993" s="39"/>
      <c r="H993" s="45"/>
    </row>
    <row r="994" spans="1:8" s="2" customFormat="1" ht="16.8" customHeight="1">
      <c r="A994" s="39"/>
      <c r="B994" s="45"/>
      <c r="C994" s="326" t="s">
        <v>1</v>
      </c>
      <c r="D994" s="326" t="s">
        <v>982</v>
      </c>
      <c r="E994" s="18" t="s">
        <v>1</v>
      </c>
      <c r="F994" s="327">
        <v>3.139</v>
      </c>
      <c r="G994" s="39"/>
      <c r="H994" s="45"/>
    </row>
    <row r="995" spans="1:8" s="2" customFormat="1" ht="16.8" customHeight="1">
      <c r="A995" s="39"/>
      <c r="B995" s="45"/>
      <c r="C995" s="326" t="s">
        <v>1</v>
      </c>
      <c r="D995" s="326" t="s">
        <v>983</v>
      </c>
      <c r="E995" s="18" t="s">
        <v>1</v>
      </c>
      <c r="F995" s="327">
        <v>0.803</v>
      </c>
      <c r="G995" s="39"/>
      <c r="H995" s="45"/>
    </row>
    <row r="996" spans="1:8" s="2" customFormat="1" ht="16.8" customHeight="1">
      <c r="A996" s="39"/>
      <c r="B996" s="45"/>
      <c r="C996" s="326" t="s">
        <v>1</v>
      </c>
      <c r="D996" s="326" t="s">
        <v>984</v>
      </c>
      <c r="E996" s="18" t="s">
        <v>1</v>
      </c>
      <c r="F996" s="327">
        <v>5.2</v>
      </c>
      <c r="G996" s="39"/>
      <c r="H996" s="45"/>
    </row>
    <row r="997" spans="1:8" s="2" customFormat="1" ht="16.8" customHeight="1">
      <c r="A997" s="39"/>
      <c r="B997" s="45"/>
      <c r="C997" s="326" t="s">
        <v>919</v>
      </c>
      <c r="D997" s="326" t="s">
        <v>295</v>
      </c>
      <c r="E997" s="18" t="s">
        <v>1</v>
      </c>
      <c r="F997" s="327">
        <v>56.665</v>
      </c>
      <c r="G997" s="39"/>
      <c r="H997" s="45"/>
    </row>
    <row r="998" spans="1:8" s="2" customFormat="1" ht="16.8" customHeight="1">
      <c r="A998" s="39"/>
      <c r="B998" s="45"/>
      <c r="C998" s="328" t="s">
        <v>6519</v>
      </c>
      <c r="D998" s="39"/>
      <c r="E998" s="39"/>
      <c r="F998" s="39"/>
      <c r="G998" s="39"/>
      <c r="H998" s="45"/>
    </row>
    <row r="999" spans="1:8" s="2" customFormat="1" ht="16.8" customHeight="1">
      <c r="A999" s="39"/>
      <c r="B999" s="45"/>
      <c r="C999" s="326" t="s">
        <v>958</v>
      </c>
      <c r="D999" s="326" t="s">
        <v>959</v>
      </c>
      <c r="E999" s="18" t="s">
        <v>289</v>
      </c>
      <c r="F999" s="327">
        <v>45.332</v>
      </c>
      <c r="G999" s="39"/>
      <c r="H999" s="45"/>
    </row>
    <row r="1000" spans="1:8" s="2" customFormat="1" ht="16.8" customHeight="1">
      <c r="A1000" s="39"/>
      <c r="B1000" s="45"/>
      <c r="C1000" s="326" t="s">
        <v>1006</v>
      </c>
      <c r="D1000" s="326" t="s">
        <v>1007</v>
      </c>
      <c r="E1000" s="18" t="s">
        <v>289</v>
      </c>
      <c r="F1000" s="327">
        <v>11.333</v>
      </c>
      <c r="G1000" s="39"/>
      <c r="H1000" s="45"/>
    </row>
    <row r="1001" spans="1:8" s="2" customFormat="1" ht="12">
      <c r="A1001" s="39"/>
      <c r="B1001" s="45"/>
      <c r="C1001" s="326" t="s">
        <v>301</v>
      </c>
      <c r="D1001" s="326" t="s">
        <v>302</v>
      </c>
      <c r="E1001" s="18" t="s">
        <v>289</v>
      </c>
      <c r="F1001" s="327">
        <v>120.515</v>
      </c>
      <c r="G1001" s="39"/>
      <c r="H1001" s="45"/>
    </row>
    <row r="1002" spans="1:8" s="2" customFormat="1" ht="12">
      <c r="A1002" s="39"/>
      <c r="B1002" s="45"/>
      <c r="C1002" s="326" t="s">
        <v>305</v>
      </c>
      <c r="D1002" s="326" t="s">
        <v>306</v>
      </c>
      <c r="E1002" s="18" t="s">
        <v>289</v>
      </c>
      <c r="F1002" s="327">
        <v>30.128</v>
      </c>
      <c r="G1002" s="39"/>
      <c r="H1002" s="45"/>
    </row>
    <row r="1003" spans="1:8" s="2" customFormat="1" ht="16.8" customHeight="1">
      <c r="A1003" s="39"/>
      <c r="B1003" s="45"/>
      <c r="C1003" s="322" t="s">
        <v>921</v>
      </c>
      <c r="D1003" s="323" t="s">
        <v>1</v>
      </c>
      <c r="E1003" s="324" t="s">
        <v>1</v>
      </c>
      <c r="F1003" s="325">
        <v>473.11</v>
      </c>
      <c r="G1003" s="39"/>
      <c r="H1003" s="45"/>
    </row>
    <row r="1004" spans="1:8" s="2" customFormat="1" ht="16.8" customHeight="1">
      <c r="A1004" s="39"/>
      <c r="B1004" s="45"/>
      <c r="C1004" s="326" t="s">
        <v>1</v>
      </c>
      <c r="D1004" s="326" t="s">
        <v>1179</v>
      </c>
      <c r="E1004" s="18" t="s">
        <v>1</v>
      </c>
      <c r="F1004" s="327">
        <v>0</v>
      </c>
      <c r="G1004" s="39"/>
      <c r="H1004" s="45"/>
    </row>
    <row r="1005" spans="1:8" s="2" customFormat="1" ht="16.8" customHeight="1">
      <c r="A1005" s="39"/>
      <c r="B1005" s="45"/>
      <c r="C1005" s="326" t="s">
        <v>1</v>
      </c>
      <c r="D1005" s="326" t="s">
        <v>1605</v>
      </c>
      <c r="E1005" s="18" t="s">
        <v>1</v>
      </c>
      <c r="F1005" s="327">
        <v>473.11</v>
      </c>
      <c r="G1005" s="39"/>
      <c r="H1005" s="45"/>
    </row>
    <row r="1006" spans="1:8" s="2" customFormat="1" ht="16.8" customHeight="1">
      <c r="A1006" s="39"/>
      <c r="B1006" s="45"/>
      <c r="C1006" s="326" t="s">
        <v>921</v>
      </c>
      <c r="D1006" s="326" t="s">
        <v>1109</v>
      </c>
      <c r="E1006" s="18" t="s">
        <v>1</v>
      </c>
      <c r="F1006" s="327">
        <v>473.11</v>
      </c>
      <c r="G1006" s="39"/>
      <c r="H1006" s="45"/>
    </row>
    <row r="1007" spans="1:8" s="2" customFormat="1" ht="16.8" customHeight="1">
      <c r="A1007" s="39"/>
      <c r="B1007" s="45"/>
      <c r="C1007" s="328" t="s">
        <v>6519</v>
      </c>
      <c r="D1007" s="39"/>
      <c r="E1007" s="39"/>
      <c r="F1007" s="39"/>
      <c r="G1007" s="39"/>
      <c r="H1007" s="45"/>
    </row>
    <row r="1008" spans="1:8" s="2" customFormat="1" ht="16.8" customHeight="1">
      <c r="A1008" s="39"/>
      <c r="B1008" s="45"/>
      <c r="C1008" s="326" t="s">
        <v>1601</v>
      </c>
      <c r="D1008" s="326" t="s">
        <v>1602</v>
      </c>
      <c r="E1008" s="18" t="s">
        <v>203</v>
      </c>
      <c r="F1008" s="327">
        <v>473.11</v>
      </c>
      <c r="G1008" s="39"/>
      <c r="H1008" s="45"/>
    </row>
    <row r="1009" spans="1:8" s="2" customFormat="1" ht="16.8" customHeight="1">
      <c r="A1009" s="39"/>
      <c r="B1009" s="45"/>
      <c r="C1009" s="326" t="s">
        <v>1578</v>
      </c>
      <c r="D1009" s="326" t="s">
        <v>1579</v>
      </c>
      <c r="E1009" s="18" t="s">
        <v>203</v>
      </c>
      <c r="F1009" s="327">
        <v>613.47</v>
      </c>
      <c r="G1009" s="39"/>
      <c r="H1009" s="45"/>
    </row>
    <row r="1010" spans="1:8" s="2" customFormat="1" ht="16.8" customHeight="1">
      <c r="A1010" s="39"/>
      <c r="B1010" s="45"/>
      <c r="C1010" s="322" t="s">
        <v>923</v>
      </c>
      <c r="D1010" s="323" t="s">
        <v>1</v>
      </c>
      <c r="E1010" s="324" t="s">
        <v>1</v>
      </c>
      <c r="F1010" s="325">
        <v>140.36</v>
      </c>
      <c r="G1010" s="39"/>
      <c r="H1010" s="45"/>
    </row>
    <row r="1011" spans="1:8" s="2" customFormat="1" ht="16.8" customHeight="1">
      <c r="A1011" s="39"/>
      <c r="B1011" s="45"/>
      <c r="C1011" s="326" t="s">
        <v>1</v>
      </c>
      <c r="D1011" s="326" t="s">
        <v>1179</v>
      </c>
      <c r="E1011" s="18" t="s">
        <v>1</v>
      </c>
      <c r="F1011" s="327">
        <v>0</v>
      </c>
      <c r="G1011" s="39"/>
      <c r="H1011" s="45"/>
    </row>
    <row r="1012" spans="1:8" s="2" customFormat="1" ht="16.8" customHeight="1">
      <c r="A1012" s="39"/>
      <c r="B1012" s="45"/>
      <c r="C1012" s="326" t="s">
        <v>1</v>
      </c>
      <c r="D1012" s="326" t="s">
        <v>1599</v>
      </c>
      <c r="E1012" s="18" t="s">
        <v>1</v>
      </c>
      <c r="F1012" s="327">
        <v>140.36</v>
      </c>
      <c r="G1012" s="39"/>
      <c r="H1012" s="45"/>
    </row>
    <row r="1013" spans="1:8" s="2" customFormat="1" ht="16.8" customHeight="1">
      <c r="A1013" s="39"/>
      <c r="B1013" s="45"/>
      <c r="C1013" s="326" t="s">
        <v>923</v>
      </c>
      <c r="D1013" s="326" t="s">
        <v>1109</v>
      </c>
      <c r="E1013" s="18" t="s">
        <v>1</v>
      </c>
      <c r="F1013" s="327">
        <v>140.36</v>
      </c>
      <c r="G1013" s="39"/>
      <c r="H1013" s="45"/>
    </row>
    <row r="1014" spans="1:8" s="2" customFormat="1" ht="16.8" customHeight="1">
      <c r="A1014" s="39"/>
      <c r="B1014" s="45"/>
      <c r="C1014" s="328" t="s">
        <v>6519</v>
      </c>
      <c r="D1014" s="39"/>
      <c r="E1014" s="39"/>
      <c r="F1014" s="39"/>
      <c r="G1014" s="39"/>
      <c r="H1014" s="45"/>
    </row>
    <row r="1015" spans="1:8" s="2" customFormat="1" ht="16.8" customHeight="1">
      <c r="A1015" s="39"/>
      <c r="B1015" s="45"/>
      <c r="C1015" s="326" t="s">
        <v>1595</v>
      </c>
      <c r="D1015" s="326" t="s">
        <v>1596</v>
      </c>
      <c r="E1015" s="18" t="s">
        <v>203</v>
      </c>
      <c r="F1015" s="327">
        <v>140.36</v>
      </c>
      <c r="G1015" s="39"/>
      <c r="H1015" s="45"/>
    </row>
    <row r="1016" spans="1:8" s="2" customFormat="1" ht="16.8" customHeight="1">
      <c r="A1016" s="39"/>
      <c r="B1016" s="45"/>
      <c r="C1016" s="326" t="s">
        <v>1578</v>
      </c>
      <c r="D1016" s="326" t="s">
        <v>1579</v>
      </c>
      <c r="E1016" s="18" t="s">
        <v>203</v>
      </c>
      <c r="F1016" s="327">
        <v>613.47</v>
      </c>
      <c r="G1016" s="39"/>
      <c r="H1016" s="45"/>
    </row>
    <row r="1017" spans="1:8" s="2" customFormat="1" ht="16.8" customHeight="1">
      <c r="A1017" s="39"/>
      <c r="B1017" s="45"/>
      <c r="C1017" s="322" t="s">
        <v>925</v>
      </c>
      <c r="D1017" s="323" t="s">
        <v>1</v>
      </c>
      <c r="E1017" s="324" t="s">
        <v>1</v>
      </c>
      <c r="F1017" s="325">
        <v>1872.53</v>
      </c>
      <c r="G1017" s="39"/>
      <c r="H1017" s="45"/>
    </row>
    <row r="1018" spans="1:8" s="2" customFormat="1" ht="16.8" customHeight="1">
      <c r="A1018" s="39"/>
      <c r="B1018" s="45"/>
      <c r="C1018" s="326" t="s">
        <v>1</v>
      </c>
      <c r="D1018" s="326" t="s">
        <v>1179</v>
      </c>
      <c r="E1018" s="18" t="s">
        <v>1</v>
      </c>
      <c r="F1018" s="327">
        <v>0</v>
      </c>
      <c r="G1018" s="39"/>
      <c r="H1018" s="45"/>
    </row>
    <row r="1019" spans="1:8" s="2" customFormat="1" ht="16.8" customHeight="1">
      <c r="A1019" s="39"/>
      <c r="B1019" s="45"/>
      <c r="C1019" s="326" t="s">
        <v>1</v>
      </c>
      <c r="D1019" s="326" t="s">
        <v>1634</v>
      </c>
      <c r="E1019" s="18" t="s">
        <v>1</v>
      </c>
      <c r="F1019" s="327">
        <v>1872.53</v>
      </c>
      <c r="G1019" s="39"/>
      <c r="H1019" s="45"/>
    </row>
    <row r="1020" spans="1:8" s="2" customFormat="1" ht="16.8" customHeight="1">
      <c r="A1020" s="39"/>
      <c r="B1020" s="45"/>
      <c r="C1020" s="326" t="s">
        <v>925</v>
      </c>
      <c r="D1020" s="326" t="s">
        <v>1109</v>
      </c>
      <c r="E1020" s="18" t="s">
        <v>1</v>
      </c>
      <c r="F1020" s="327">
        <v>1872.53</v>
      </c>
      <c r="G1020" s="39"/>
      <c r="H1020" s="45"/>
    </row>
    <row r="1021" spans="1:8" s="2" customFormat="1" ht="16.8" customHeight="1">
      <c r="A1021" s="39"/>
      <c r="B1021" s="45"/>
      <c r="C1021" s="328" t="s">
        <v>6519</v>
      </c>
      <c r="D1021" s="39"/>
      <c r="E1021" s="39"/>
      <c r="F1021" s="39"/>
      <c r="G1021" s="39"/>
      <c r="H1021" s="45"/>
    </row>
    <row r="1022" spans="1:8" s="2" customFormat="1" ht="16.8" customHeight="1">
      <c r="A1022" s="39"/>
      <c r="B1022" s="45"/>
      <c r="C1022" s="326" t="s">
        <v>1631</v>
      </c>
      <c r="D1022" s="326" t="s">
        <v>1632</v>
      </c>
      <c r="E1022" s="18" t="s">
        <v>203</v>
      </c>
      <c r="F1022" s="327">
        <v>1872.53</v>
      </c>
      <c r="G1022" s="39"/>
      <c r="H1022" s="45"/>
    </row>
    <row r="1023" spans="1:8" s="2" customFormat="1" ht="16.8" customHeight="1">
      <c r="A1023" s="39"/>
      <c r="B1023" s="45"/>
      <c r="C1023" s="326" t="s">
        <v>1636</v>
      </c>
      <c r="D1023" s="326" t="s">
        <v>1637</v>
      </c>
      <c r="E1023" s="18" t="s">
        <v>203</v>
      </c>
      <c r="F1023" s="327">
        <v>7490.12</v>
      </c>
      <c r="G1023" s="39"/>
      <c r="H1023" s="45"/>
    </row>
    <row r="1024" spans="1:8" s="2" customFormat="1" ht="16.8" customHeight="1">
      <c r="A1024" s="39"/>
      <c r="B1024" s="45"/>
      <c r="C1024" s="322" t="s">
        <v>927</v>
      </c>
      <c r="D1024" s="323" t="s">
        <v>1</v>
      </c>
      <c r="E1024" s="324" t="s">
        <v>1</v>
      </c>
      <c r="F1024" s="325">
        <v>75.2</v>
      </c>
      <c r="G1024" s="39"/>
      <c r="H1024" s="45"/>
    </row>
    <row r="1025" spans="1:8" s="2" customFormat="1" ht="16.8" customHeight="1">
      <c r="A1025" s="39"/>
      <c r="B1025" s="45"/>
      <c r="C1025" s="326" t="s">
        <v>1</v>
      </c>
      <c r="D1025" s="326" t="s">
        <v>3436</v>
      </c>
      <c r="E1025" s="18" t="s">
        <v>1</v>
      </c>
      <c r="F1025" s="327">
        <v>0</v>
      </c>
      <c r="G1025" s="39"/>
      <c r="H1025" s="45"/>
    </row>
    <row r="1026" spans="1:8" s="2" customFormat="1" ht="16.8" customHeight="1">
      <c r="A1026" s="39"/>
      <c r="B1026" s="45"/>
      <c r="C1026" s="326" t="s">
        <v>1</v>
      </c>
      <c r="D1026" s="326" t="s">
        <v>3437</v>
      </c>
      <c r="E1026" s="18" t="s">
        <v>1</v>
      </c>
      <c r="F1026" s="327">
        <v>8</v>
      </c>
      <c r="G1026" s="39"/>
      <c r="H1026" s="45"/>
    </row>
    <row r="1027" spans="1:8" s="2" customFormat="1" ht="16.8" customHeight="1">
      <c r="A1027" s="39"/>
      <c r="B1027" s="45"/>
      <c r="C1027" s="326" t="s">
        <v>1</v>
      </c>
      <c r="D1027" s="326" t="s">
        <v>3438</v>
      </c>
      <c r="E1027" s="18" t="s">
        <v>1</v>
      </c>
      <c r="F1027" s="327">
        <v>42</v>
      </c>
      <c r="G1027" s="39"/>
      <c r="H1027" s="45"/>
    </row>
    <row r="1028" spans="1:8" s="2" customFormat="1" ht="16.8" customHeight="1">
      <c r="A1028" s="39"/>
      <c r="B1028" s="45"/>
      <c r="C1028" s="326" t="s">
        <v>1</v>
      </c>
      <c r="D1028" s="326" t="s">
        <v>3439</v>
      </c>
      <c r="E1028" s="18" t="s">
        <v>1</v>
      </c>
      <c r="F1028" s="327">
        <v>7.4</v>
      </c>
      <c r="G1028" s="39"/>
      <c r="H1028" s="45"/>
    </row>
    <row r="1029" spans="1:8" s="2" customFormat="1" ht="16.8" customHeight="1">
      <c r="A1029" s="39"/>
      <c r="B1029" s="45"/>
      <c r="C1029" s="326" t="s">
        <v>1</v>
      </c>
      <c r="D1029" s="326" t="s">
        <v>3440</v>
      </c>
      <c r="E1029" s="18" t="s">
        <v>1</v>
      </c>
      <c r="F1029" s="327">
        <v>11</v>
      </c>
      <c r="G1029" s="39"/>
      <c r="H1029" s="45"/>
    </row>
    <row r="1030" spans="1:8" s="2" customFormat="1" ht="16.8" customHeight="1">
      <c r="A1030" s="39"/>
      <c r="B1030" s="45"/>
      <c r="C1030" s="326" t="s">
        <v>1</v>
      </c>
      <c r="D1030" s="326" t="s">
        <v>3441</v>
      </c>
      <c r="E1030" s="18" t="s">
        <v>1</v>
      </c>
      <c r="F1030" s="327">
        <v>6.8</v>
      </c>
      <c r="G1030" s="39"/>
      <c r="H1030" s="45"/>
    </row>
    <row r="1031" spans="1:8" s="2" customFormat="1" ht="16.8" customHeight="1">
      <c r="A1031" s="39"/>
      <c r="B1031" s="45"/>
      <c r="C1031" s="326" t="s">
        <v>927</v>
      </c>
      <c r="D1031" s="326" t="s">
        <v>1109</v>
      </c>
      <c r="E1031" s="18" t="s">
        <v>1</v>
      </c>
      <c r="F1031" s="327">
        <v>75.2</v>
      </c>
      <c r="G1031" s="39"/>
      <c r="H1031" s="45"/>
    </row>
    <row r="1032" spans="1:8" s="2" customFormat="1" ht="16.8" customHeight="1">
      <c r="A1032" s="39"/>
      <c r="B1032" s="45"/>
      <c r="C1032" s="328" t="s">
        <v>6519</v>
      </c>
      <c r="D1032" s="39"/>
      <c r="E1032" s="39"/>
      <c r="F1032" s="39"/>
      <c r="G1032" s="39"/>
      <c r="H1032" s="45"/>
    </row>
    <row r="1033" spans="1:8" s="2" customFormat="1" ht="16.8" customHeight="1">
      <c r="A1033" s="39"/>
      <c r="B1033" s="45"/>
      <c r="C1033" s="326" t="s">
        <v>3433</v>
      </c>
      <c r="D1033" s="326" t="s">
        <v>3434</v>
      </c>
      <c r="E1033" s="18" t="s">
        <v>203</v>
      </c>
      <c r="F1033" s="327">
        <v>75.2</v>
      </c>
      <c r="G1033" s="39"/>
      <c r="H1033" s="45"/>
    </row>
    <row r="1034" spans="1:8" s="2" customFormat="1" ht="16.8" customHeight="1">
      <c r="A1034" s="39"/>
      <c r="B1034" s="45"/>
      <c r="C1034" s="326" t="s">
        <v>3421</v>
      </c>
      <c r="D1034" s="326" t="s">
        <v>3422</v>
      </c>
      <c r="E1034" s="18" t="s">
        <v>203</v>
      </c>
      <c r="F1034" s="327">
        <v>75.2</v>
      </c>
      <c r="G1034" s="39"/>
      <c r="H1034" s="45"/>
    </row>
    <row r="1035" spans="1:8" s="2" customFormat="1" ht="16.8" customHeight="1">
      <c r="A1035" s="39"/>
      <c r="B1035" s="45"/>
      <c r="C1035" s="326" t="s">
        <v>3425</v>
      </c>
      <c r="D1035" s="326" t="s">
        <v>3426</v>
      </c>
      <c r="E1035" s="18" t="s">
        <v>203</v>
      </c>
      <c r="F1035" s="327">
        <v>75.2</v>
      </c>
      <c r="G1035" s="39"/>
      <c r="H1035" s="45"/>
    </row>
    <row r="1036" spans="1:8" s="2" customFormat="1" ht="16.8" customHeight="1">
      <c r="A1036" s="39"/>
      <c r="B1036" s="45"/>
      <c r="C1036" s="326" t="s">
        <v>3429</v>
      </c>
      <c r="D1036" s="326" t="s">
        <v>3430</v>
      </c>
      <c r="E1036" s="18" t="s">
        <v>203</v>
      </c>
      <c r="F1036" s="327">
        <v>75.2</v>
      </c>
      <c r="G1036" s="39"/>
      <c r="H1036" s="45"/>
    </row>
    <row r="1037" spans="1:8" s="2" customFormat="1" ht="16.8" customHeight="1">
      <c r="A1037" s="39"/>
      <c r="B1037" s="45"/>
      <c r="C1037" s="322" t="s">
        <v>929</v>
      </c>
      <c r="D1037" s="323" t="s">
        <v>1</v>
      </c>
      <c r="E1037" s="324" t="s">
        <v>1</v>
      </c>
      <c r="F1037" s="325">
        <v>79.596</v>
      </c>
      <c r="G1037" s="39"/>
      <c r="H1037" s="45"/>
    </row>
    <row r="1038" spans="1:8" s="2" customFormat="1" ht="16.8" customHeight="1">
      <c r="A1038" s="39"/>
      <c r="B1038" s="45"/>
      <c r="C1038" s="326" t="s">
        <v>1</v>
      </c>
      <c r="D1038" s="326" t="s">
        <v>1035</v>
      </c>
      <c r="E1038" s="18" t="s">
        <v>1</v>
      </c>
      <c r="F1038" s="327">
        <v>0</v>
      </c>
      <c r="G1038" s="39"/>
      <c r="H1038" s="45"/>
    </row>
    <row r="1039" spans="1:8" s="2" customFormat="1" ht="16.8" customHeight="1">
      <c r="A1039" s="39"/>
      <c r="B1039" s="45"/>
      <c r="C1039" s="326" t="s">
        <v>1</v>
      </c>
      <c r="D1039" s="326" t="s">
        <v>1004</v>
      </c>
      <c r="E1039" s="18" t="s">
        <v>1</v>
      </c>
      <c r="F1039" s="327">
        <v>64.416</v>
      </c>
      <c r="G1039" s="39"/>
      <c r="H1039" s="45"/>
    </row>
    <row r="1040" spans="1:8" s="2" customFormat="1" ht="16.8" customHeight="1">
      <c r="A1040" s="39"/>
      <c r="B1040" s="45"/>
      <c r="C1040" s="326" t="s">
        <v>1</v>
      </c>
      <c r="D1040" s="326" t="s">
        <v>1036</v>
      </c>
      <c r="E1040" s="18" t="s">
        <v>1</v>
      </c>
      <c r="F1040" s="327">
        <v>0</v>
      </c>
      <c r="G1040" s="39"/>
      <c r="H1040" s="45"/>
    </row>
    <row r="1041" spans="1:8" s="2" customFormat="1" ht="16.8" customHeight="1">
      <c r="A1041" s="39"/>
      <c r="B1041" s="45"/>
      <c r="C1041" s="326" t="s">
        <v>1</v>
      </c>
      <c r="D1041" s="326" t="s">
        <v>949</v>
      </c>
      <c r="E1041" s="18" t="s">
        <v>1</v>
      </c>
      <c r="F1041" s="327">
        <v>15.18</v>
      </c>
      <c r="G1041" s="39"/>
      <c r="H1041" s="45"/>
    </row>
    <row r="1042" spans="1:8" s="2" customFormat="1" ht="16.8" customHeight="1">
      <c r="A1042" s="39"/>
      <c r="B1042" s="45"/>
      <c r="C1042" s="326" t="s">
        <v>929</v>
      </c>
      <c r="D1042" s="326" t="s">
        <v>295</v>
      </c>
      <c r="E1042" s="18" t="s">
        <v>1</v>
      </c>
      <c r="F1042" s="327">
        <v>79.596</v>
      </c>
      <c r="G1042" s="39"/>
      <c r="H1042" s="45"/>
    </row>
    <row r="1043" spans="1:8" s="2" customFormat="1" ht="16.8" customHeight="1">
      <c r="A1043" s="39"/>
      <c r="B1043" s="45"/>
      <c r="C1043" s="328" t="s">
        <v>6519</v>
      </c>
      <c r="D1043" s="39"/>
      <c r="E1043" s="39"/>
      <c r="F1043" s="39"/>
      <c r="G1043" s="39"/>
      <c r="H1043" s="45"/>
    </row>
    <row r="1044" spans="1:8" s="2" customFormat="1" ht="16.8" customHeight="1">
      <c r="A1044" s="39"/>
      <c r="B1044" s="45"/>
      <c r="C1044" s="326" t="s">
        <v>1032</v>
      </c>
      <c r="D1044" s="326" t="s">
        <v>1033</v>
      </c>
      <c r="E1044" s="18" t="s">
        <v>289</v>
      </c>
      <c r="F1044" s="327">
        <v>79.596</v>
      </c>
      <c r="G1044" s="39"/>
      <c r="H1044" s="45"/>
    </row>
    <row r="1045" spans="1:8" s="2" customFormat="1" ht="12">
      <c r="A1045" s="39"/>
      <c r="B1045" s="45"/>
      <c r="C1045" s="326" t="s">
        <v>301</v>
      </c>
      <c r="D1045" s="326" t="s">
        <v>302</v>
      </c>
      <c r="E1045" s="18" t="s">
        <v>289</v>
      </c>
      <c r="F1045" s="327">
        <v>120.515</v>
      </c>
      <c r="G1045" s="39"/>
      <c r="H1045" s="45"/>
    </row>
    <row r="1046" spans="1:8" s="2" customFormat="1" ht="12">
      <c r="A1046" s="39"/>
      <c r="B1046" s="45"/>
      <c r="C1046" s="326" t="s">
        <v>305</v>
      </c>
      <c r="D1046" s="326" t="s">
        <v>306</v>
      </c>
      <c r="E1046" s="18" t="s">
        <v>289</v>
      </c>
      <c r="F1046" s="327">
        <v>30.128</v>
      </c>
      <c r="G1046" s="39"/>
      <c r="H1046" s="45"/>
    </row>
    <row r="1047" spans="1:8" s="2" customFormat="1" ht="26.4" customHeight="1">
      <c r="A1047" s="39"/>
      <c r="B1047" s="45"/>
      <c r="C1047" s="321" t="s">
        <v>6644</v>
      </c>
      <c r="D1047" s="321" t="s">
        <v>130</v>
      </c>
      <c r="E1047" s="39"/>
      <c r="F1047" s="39"/>
      <c r="G1047" s="39"/>
      <c r="H1047" s="45"/>
    </row>
    <row r="1048" spans="1:8" s="2" customFormat="1" ht="16.8" customHeight="1">
      <c r="A1048" s="39"/>
      <c r="B1048" s="45"/>
      <c r="C1048" s="322" t="s">
        <v>5675</v>
      </c>
      <c r="D1048" s="323" t="s">
        <v>5676</v>
      </c>
      <c r="E1048" s="324" t="s">
        <v>203</v>
      </c>
      <c r="F1048" s="325">
        <v>716.65</v>
      </c>
      <c r="G1048" s="39"/>
      <c r="H1048" s="45"/>
    </row>
    <row r="1049" spans="1:8" s="2" customFormat="1" ht="16.8" customHeight="1">
      <c r="A1049" s="39"/>
      <c r="B1049" s="45"/>
      <c r="C1049" s="326" t="s">
        <v>1</v>
      </c>
      <c r="D1049" s="326" t="s">
        <v>1179</v>
      </c>
      <c r="E1049" s="18" t="s">
        <v>1</v>
      </c>
      <c r="F1049" s="327">
        <v>0</v>
      </c>
      <c r="G1049" s="39"/>
      <c r="H1049" s="45"/>
    </row>
    <row r="1050" spans="1:8" s="2" customFormat="1" ht="16.8" customHeight="1">
      <c r="A1050" s="39"/>
      <c r="B1050" s="45"/>
      <c r="C1050" s="326" t="s">
        <v>1</v>
      </c>
      <c r="D1050" s="326" t="s">
        <v>6645</v>
      </c>
      <c r="E1050" s="18" t="s">
        <v>1</v>
      </c>
      <c r="F1050" s="327">
        <v>716.65</v>
      </c>
      <c r="G1050" s="39"/>
      <c r="H1050" s="45"/>
    </row>
    <row r="1051" spans="1:8" s="2" customFormat="1" ht="16.8" customHeight="1">
      <c r="A1051" s="39"/>
      <c r="B1051" s="45"/>
      <c r="C1051" s="328" t="s">
        <v>6519</v>
      </c>
      <c r="D1051" s="39"/>
      <c r="E1051" s="39"/>
      <c r="F1051" s="39"/>
      <c r="G1051" s="39"/>
      <c r="H1051" s="45"/>
    </row>
    <row r="1052" spans="1:8" s="2" customFormat="1" ht="16.8" customHeight="1">
      <c r="A1052" s="39"/>
      <c r="B1052" s="45"/>
      <c r="C1052" s="326" t="s">
        <v>1037</v>
      </c>
      <c r="D1052" s="326" t="s">
        <v>1038</v>
      </c>
      <c r="E1052" s="18" t="s">
        <v>203</v>
      </c>
      <c r="F1052" s="327">
        <v>1099.34</v>
      </c>
      <c r="G1052" s="39"/>
      <c r="H1052" s="45"/>
    </row>
    <row r="1053" spans="1:8" s="2" customFormat="1" ht="16.8" customHeight="1">
      <c r="A1053" s="39"/>
      <c r="B1053" s="45"/>
      <c r="C1053" s="326" t="s">
        <v>5885</v>
      </c>
      <c r="D1053" s="326" t="s">
        <v>5886</v>
      </c>
      <c r="E1053" s="18" t="s">
        <v>203</v>
      </c>
      <c r="F1053" s="327">
        <v>1084.16</v>
      </c>
      <c r="G1053" s="39"/>
      <c r="H1053" s="45"/>
    </row>
    <row r="1054" spans="1:8" s="2" customFormat="1" ht="16.8" customHeight="1">
      <c r="A1054" s="39"/>
      <c r="B1054" s="45"/>
      <c r="C1054" s="326" t="s">
        <v>5892</v>
      </c>
      <c r="D1054" s="326" t="s">
        <v>5893</v>
      </c>
      <c r="E1054" s="18" t="s">
        <v>203</v>
      </c>
      <c r="F1054" s="327">
        <v>716.65</v>
      </c>
      <c r="G1054" s="39"/>
      <c r="H1054" s="45"/>
    </row>
    <row r="1055" spans="1:8" s="2" customFormat="1" ht="16.8" customHeight="1">
      <c r="A1055" s="39"/>
      <c r="B1055" s="45"/>
      <c r="C1055" s="326" t="s">
        <v>5895</v>
      </c>
      <c r="D1055" s="326" t="s">
        <v>5896</v>
      </c>
      <c r="E1055" s="18" t="s">
        <v>203</v>
      </c>
      <c r="F1055" s="327">
        <v>716.65</v>
      </c>
      <c r="G1055" s="39"/>
      <c r="H1055" s="45"/>
    </row>
    <row r="1056" spans="1:8" s="2" customFormat="1" ht="16.8" customHeight="1">
      <c r="A1056" s="39"/>
      <c r="B1056" s="45"/>
      <c r="C1056" s="326" t="s">
        <v>5901</v>
      </c>
      <c r="D1056" s="326" t="s">
        <v>5902</v>
      </c>
      <c r="E1056" s="18" t="s">
        <v>203</v>
      </c>
      <c r="F1056" s="327">
        <v>716.65</v>
      </c>
      <c r="G1056" s="39"/>
      <c r="H1056" s="45"/>
    </row>
    <row r="1057" spans="1:8" s="2" customFormat="1" ht="16.8" customHeight="1">
      <c r="A1057" s="39"/>
      <c r="B1057" s="45"/>
      <c r="C1057" s="326" t="s">
        <v>5904</v>
      </c>
      <c r="D1057" s="326" t="s">
        <v>5905</v>
      </c>
      <c r="E1057" s="18" t="s">
        <v>203</v>
      </c>
      <c r="F1057" s="327">
        <v>1433.3</v>
      </c>
      <c r="G1057" s="39"/>
      <c r="H1057" s="45"/>
    </row>
    <row r="1058" spans="1:8" s="2" customFormat="1" ht="12">
      <c r="A1058" s="39"/>
      <c r="B1058" s="45"/>
      <c r="C1058" s="326" t="s">
        <v>5908</v>
      </c>
      <c r="D1058" s="326" t="s">
        <v>5909</v>
      </c>
      <c r="E1058" s="18" t="s">
        <v>203</v>
      </c>
      <c r="F1058" s="327">
        <v>716.65</v>
      </c>
      <c r="G1058" s="39"/>
      <c r="H1058" s="45"/>
    </row>
    <row r="1059" spans="1:8" s="2" customFormat="1" ht="16.8" customHeight="1">
      <c r="A1059" s="39"/>
      <c r="B1059" s="45"/>
      <c r="C1059" s="322" t="s">
        <v>5678</v>
      </c>
      <c r="D1059" s="323" t="s">
        <v>5676</v>
      </c>
      <c r="E1059" s="324" t="s">
        <v>203</v>
      </c>
      <c r="F1059" s="325">
        <v>223.74</v>
      </c>
      <c r="G1059" s="39"/>
      <c r="H1059" s="45"/>
    </row>
    <row r="1060" spans="1:8" s="2" customFormat="1" ht="16.8" customHeight="1">
      <c r="A1060" s="39"/>
      <c r="B1060" s="45"/>
      <c r="C1060" s="326" t="s">
        <v>1</v>
      </c>
      <c r="D1060" s="326" t="s">
        <v>6646</v>
      </c>
      <c r="E1060" s="18" t="s">
        <v>1</v>
      </c>
      <c r="F1060" s="327">
        <v>0</v>
      </c>
      <c r="G1060" s="39"/>
      <c r="H1060" s="45"/>
    </row>
    <row r="1061" spans="1:8" s="2" customFormat="1" ht="16.8" customHeight="1">
      <c r="A1061" s="39"/>
      <c r="B1061" s="45"/>
      <c r="C1061" s="326" t="s">
        <v>1</v>
      </c>
      <c r="D1061" s="326" t="s">
        <v>6647</v>
      </c>
      <c r="E1061" s="18" t="s">
        <v>1</v>
      </c>
      <c r="F1061" s="327">
        <v>0</v>
      </c>
      <c r="G1061" s="39"/>
      <c r="H1061" s="45"/>
    </row>
    <row r="1062" spans="1:8" s="2" customFormat="1" ht="16.8" customHeight="1">
      <c r="A1062" s="39"/>
      <c r="B1062" s="45"/>
      <c r="C1062" s="326" t="s">
        <v>1</v>
      </c>
      <c r="D1062" s="326" t="s">
        <v>6648</v>
      </c>
      <c r="E1062" s="18" t="s">
        <v>1</v>
      </c>
      <c r="F1062" s="327">
        <v>223.74</v>
      </c>
      <c r="G1062" s="39"/>
      <c r="H1062" s="45"/>
    </row>
    <row r="1063" spans="1:8" s="2" customFormat="1" ht="16.8" customHeight="1">
      <c r="A1063" s="39"/>
      <c r="B1063" s="45"/>
      <c r="C1063" s="328" t="s">
        <v>6519</v>
      </c>
      <c r="D1063" s="39"/>
      <c r="E1063" s="39"/>
      <c r="F1063" s="39"/>
      <c r="G1063" s="39"/>
      <c r="H1063" s="45"/>
    </row>
    <row r="1064" spans="1:8" s="2" customFormat="1" ht="16.8" customHeight="1">
      <c r="A1064" s="39"/>
      <c r="B1064" s="45"/>
      <c r="C1064" s="326" t="s">
        <v>1037</v>
      </c>
      <c r="D1064" s="326" t="s">
        <v>1038</v>
      </c>
      <c r="E1064" s="18" t="s">
        <v>203</v>
      </c>
      <c r="F1064" s="327">
        <v>1099.34</v>
      </c>
      <c r="G1064" s="39"/>
      <c r="H1064" s="45"/>
    </row>
    <row r="1065" spans="1:8" s="2" customFormat="1" ht="16.8" customHeight="1">
      <c r="A1065" s="39"/>
      <c r="B1065" s="45"/>
      <c r="C1065" s="326" t="s">
        <v>5881</v>
      </c>
      <c r="D1065" s="326" t="s">
        <v>5882</v>
      </c>
      <c r="E1065" s="18" t="s">
        <v>203</v>
      </c>
      <c r="F1065" s="327">
        <v>246.95</v>
      </c>
      <c r="G1065" s="39"/>
      <c r="H1065" s="45"/>
    </row>
    <row r="1066" spans="1:8" s="2" customFormat="1" ht="16.8" customHeight="1">
      <c r="A1066" s="39"/>
      <c r="B1066" s="45"/>
      <c r="C1066" s="326" t="s">
        <v>5885</v>
      </c>
      <c r="D1066" s="326" t="s">
        <v>5886</v>
      </c>
      <c r="E1066" s="18" t="s">
        <v>203</v>
      </c>
      <c r="F1066" s="327">
        <v>1084.16</v>
      </c>
      <c r="G1066" s="39"/>
      <c r="H1066" s="45"/>
    </row>
    <row r="1067" spans="1:8" s="2" customFormat="1" ht="16.8" customHeight="1">
      <c r="A1067" s="39"/>
      <c r="B1067" s="45"/>
      <c r="C1067" s="326" t="s">
        <v>5889</v>
      </c>
      <c r="D1067" s="326" t="s">
        <v>5890</v>
      </c>
      <c r="E1067" s="18" t="s">
        <v>203</v>
      </c>
      <c r="F1067" s="327">
        <v>246.95</v>
      </c>
      <c r="G1067" s="39"/>
      <c r="H1067" s="45"/>
    </row>
    <row r="1068" spans="1:8" s="2" customFormat="1" ht="12">
      <c r="A1068" s="39"/>
      <c r="B1068" s="45"/>
      <c r="C1068" s="326" t="s">
        <v>5915</v>
      </c>
      <c r="D1068" s="326" t="s">
        <v>5916</v>
      </c>
      <c r="E1068" s="18" t="s">
        <v>203</v>
      </c>
      <c r="F1068" s="327">
        <v>263.01</v>
      </c>
      <c r="G1068" s="39"/>
      <c r="H1068" s="45"/>
    </row>
    <row r="1069" spans="1:8" s="2" customFormat="1" ht="16.8" customHeight="1">
      <c r="A1069" s="39"/>
      <c r="B1069" s="45"/>
      <c r="C1069" s="326" t="s">
        <v>5918</v>
      </c>
      <c r="D1069" s="326" t="s">
        <v>5919</v>
      </c>
      <c r="E1069" s="18" t="s">
        <v>203</v>
      </c>
      <c r="F1069" s="327">
        <v>234.927</v>
      </c>
      <c r="G1069" s="39"/>
      <c r="H1069" s="45"/>
    </row>
    <row r="1070" spans="1:8" s="2" customFormat="1" ht="16.8" customHeight="1">
      <c r="A1070" s="39"/>
      <c r="B1070" s="45"/>
      <c r="C1070" s="322" t="s">
        <v>5680</v>
      </c>
      <c r="D1070" s="323" t="s">
        <v>5676</v>
      </c>
      <c r="E1070" s="324" t="s">
        <v>203</v>
      </c>
      <c r="F1070" s="325">
        <v>23.21</v>
      </c>
      <c r="G1070" s="39"/>
      <c r="H1070" s="45"/>
    </row>
    <row r="1071" spans="1:8" s="2" customFormat="1" ht="16.8" customHeight="1">
      <c r="A1071" s="39"/>
      <c r="B1071" s="45"/>
      <c r="C1071" s="326" t="s">
        <v>1</v>
      </c>
      <c r="D1071" s="326" t="s">
        <v>1179</v>
      </c>
      <c r="E1071" s="18" t="s">
        <v>1</v>
      </c>
      <c r="F1071" s="327">
        <v>0</v>
      </c>
      <c r="G1071" s="39"/>
      <c r="H1071" s="45"/>
    </row>
    <row r="1072" spans="1:8" s="2" customFormat="1" ht="16.8" customHeight="1">
      <c r="A1072" s="39"/>
      <c r="B1072" s="45"/>
      <c r="C1072" s="326" t="s">
        <v>1</v>
      </c>
      <c r="D1072" s="326" t="s">
        <v>6649</v>
      </c>
      <c r="E1072" s="18" t="s">
        <v>1</v>
      </c>
      <c r="F1072" s="327">
        <v>0</v>
      </c>
      <c r="G1072" s="39"/>
      <c r="H1072" s="45"/>
    </row>
    <row r="1073" spans="1:8" s="2" customFormat="1" ht="16.8" customHeight="1">
      <c r="A1073" s="39"/>
      <c r="B1073" s="45"/>
      <c r="C1073" s="326" t="s">
        <v>1</v>
      </c>
      <c r="D1073" s="326" t="s">
        <v>2380</v>
      </c>
      <c r="E1073" s="18" t="s">
        <v>1</v>
      </c>
      <c r="F1073" s="327">
        <v>23.21</v>
      </c>
      <c r="G1073" s="39"/>
      <c r="H1073" s="45"/>
    </row>
    <row r="1074" spans="1:8" s="2" customFormat="1" ht="16.8" customHeight="1">
      <c r="A1074" s="39"/>
      <c r="B1074" s="45"/>
      <c r="C1074" s="328" t="s">
        <v>6519</v>
      </c>
      <c r="D1074" s="39"/>
      <c r="E1074" s="39"/>
      <c r="F1074" s="39"/>
      <c r="G1074" s="39"/>
      <c r="H1074" s="45"/>
    </row>
    <row r="1075" spans="1:8" s="2" customFormat="1" ht="16.8" customHeight="1">
      <c r="A1075" s="39"/>
      <c r="B1075" s="45"/>
      <c r="C1075" s="326" t="s">
        <v>1037</v>
      </c>
      <c r="D1075" s="326" t="s">
        <v>1038</v>
      </c>
      <c r="E1075" s="18" t="s">
        <v>203</v>
      </c>
      <c r="F1075" s="327">
        <v>1099.34</v>
      </c>
      <c r="G1075" s="39"/>
      <c r="H1075" s="45"/>
    </row>
    <row r="1076" spans="1:8" s="2" customFormat="1" ht="16.8" customHeight="1">
      <c r="A1076" s="39"/>
      <c r="B1076" s="45"/>
      <c r="C1076" s="326" t="s">
        <v>5881</v>
      </c>
      <c r="D1076" s="326" t="s">
        <v>5882</v>
      </c>
      <c r="E1076" s="18" t="s">
        <v>203</v>
      </c>
      <c r="F1076" s="327">
        <v>246.95</v>
      </c>
      <c r="G1076" s="39"/>
      <c r="H1076" s="45"/>
    </row>
    <row r="1077" spans="1:8" s="2" customFormat="1" ht="16.8" customHeight="1">
      <c r="A1077" s="39"/>
      <c r="B1077" s="45"/>
      <c r="C1077" s="326" t="s">
        <v>5885</v>
      </c>
      <c r="D1077" s="326" t="s">
        <v>5886</v>
      </c>
      <c r="E1077" s="18" t="s">
        <v>203</v>
      </c>
      <c r="F1077" s="327">
        <v>1084.16</v>
      </c>
      <c r="G1077" s="39"/>
      <c r="H1077" s="45"/>
    </row>
    <row r="1078" spans="1:8" s="2" customFormat="1" ht="16.8" customHeight="1">
      <c r="A1078" s="39"/>
      <c r="B1078" s="45"/>
      <c r="C1078" s="326" t="s">
        <v>5889</v>
      </c>
      <c r="D1078" s="326" t="s">
        <v>5890</v>
      </c>
      <c r="E1078" s="18" t="s">
        <v>203</v>
      </c>
      <c r="F1078" s="327">
        <v>246.95</v>
      </c>
      <c r="G1078" s="39"/>
      <c r="H1078" s="45"/>
    </row>
    <row r="1079" spans="1:8" s="2" customFormat="1" ht="12">
      <c r="A1079" s="39"/>
      <c r="B1079" s="45"/>
      <c r="C1079" s="326" t="s">
        <v>5915</v>
      </c>
      <c r="D1079" s="326" t="s">
        <v>5916</v>
      </c>
      <c r="E1079" s="18" t="s">
        <v>203</v>
      </c>
      <c r="F1079" s="327">
        <v>263.01</v>
      </c>
      <c r="G1079" s="39"/>
      <c r="H1079" s="45"/>
    </row>
    <row r="1080" spans="1:8" s="2" customFormat="1" ht="16.8" customHeight="1">
      <c r="A1080" s="39"/>
      <c r="B1080" s="45"/>
      <c r="C1080" s="326" t="s">
        <v>5922</v>
      </c>
      <c r="D1080" s="326" t="s">
        <v>5923</v>
      </c>
      <c r="E1080" s="18" t="s">
        <v>203</v>
      </c>
      <c r="F1080" s="327">
        <v>24.371</v>
      </c>
      <c r="G1080" s="39"/>
      <c r="H1080" s="45"/>
    </row>
    <row r="1081" spans="1:8" s="2" customFormat="1" ht="16.8" customHeight="1">
      <c r="A1081" s="39"/>
      <c r="B1081" s="45"/>
      <c r="C1081" s="322" t="s">
        <v>5681</v>
      </c>
      <c r="D1081" s="323" t="s">
        <v>5676</v>
      </c>
      <c r="E1081" s="324" t="s">
        <v>203</v>
      </c>
      <c r="F1081" s="325">
        <v>15.18</v>
      </c>
      <c r="G1081" s="39"/>
      <c r="H1081" s="45"/>
    </row>
    <row r="1082" spans="1:8" s="2" customFormat="1" ht="16.8" customHeight="1">
      <c r="A1082" s="39"/>
      <c r="B1082" s="45"/>
      <c r="C1082" s="326" t="s">
        <v>1</v>
      </c>
      <c r="D1082" s="326" t="s">
        <v>1179</v>
      </c>
      <c r="E1082" s="18" t="s">
        <v>1</v>
      </c>
      <c r="F1082" s="327">
        <v>0</v>
      </c>
      <c r="G1082" s="39"/>
      <c r="H1082" s="45"/>
    </row>
    <row r="1083" spans="1:8" s="2" customFormat="1" ht="16.8" customHeight="1">
      <c r="A1083" s="39"/>
      <c r="B1083" s="45"/>
      <c r="C1083" s="326" t="s">
        <v>1</v>
      </c>
      <c r="D1083" s="326" t="s">
        <v>6650</v>
      </c>
      <c r="E1083" s="18" t="s">
        <v>1</v>
      </c>
      <c r="F1083" s="327">
        <v>15.18</v>
      </c>
      <c r="G1083" s="39"/>
      <c r="H1083" s="45"/>
    </row>
    <row r="1084" spans="1:8" s="2" customFormat="1" ht="16.8" customHeight="1">
      <c r="A1084" s="39"/>
      <c r="B1084" s="45"/>
      <c r="C1084" s="328" t="s">
        <v>6519</v>
      </c>
      <c r="D1084" s="39"/>
      <c r="E1084" s="39"/>
      <c r="F1084" s="39"/>
      <c r="G1084" s="39"/>
      <c r="H1084" s="45"/>
    </row>
    <row r="1085" spans="1:8" s="2" customFormat="1" ht="16.8" customHeight="1">
      <c r="A1085" s="39"/>
      <c r="B1085" s="45"/>
      <c r="C1085" s="326" t="s">
        <v>1037</v>
      </c>
      <c r="D1085" s="326" t="s">
        <v>1038</v>
      </c>
      <c r="E1085" s="18" t="s">
        <v>203</v>
      </c>
      <c r="F1085" s="327">
        <v>1099.34</v>
      </c>
      <c r="G1085" s="39"/>
      <c r="H1085" s="45"/>
    </row>
    <row r="1086" spans="1:8" s="2" customFormat="1" ht="12">
      <c r="A1086" s="39"/>
      <c r="B1086" s="45"/>
      <c r="C1086" s="326" t="s">
        <v>5996</v>
      </c>
      <c r="D1086" s="326" t="s">
        <v>5997</v>
      </c>
      <c r="E1086" s="18" t="s">
        <v>416</v>
      </c>
      <c r="F1086" s="327">
        <v>60.72</v>
      </c>
      <c r="G1086" s="39"/>
      <c r="H1086" s="45"/>
    </row>
    <row r="1087" spans="1:8" s="2" customFormat="1" ht="16.8" customHeight="1">
      <c r="A1087" s="39"/>
      <c r="B1087" s="45"/>
      <c r="C1087" s="326" t="s">
        <v>5926</v>
      </c>
      <c r="D1087" s="326" t="s">
        <v>5927</v>
      </c>
      <c r="E1087" s="18" t="s">
        <v>1933</v>
      </c>
      <c r="F1087" s="327">
        <v>263</v>
      </c>
      <c r="G1087" s="39"/>
      <c r="H1087" s="45"/>
    </row>
    <row r="1088" spans="1:8" s="2" customFormat="1" ht="16.8" customHeight="1">
      <c r="A1088" s="39"/>
      <c r="B1088" s="45"/>
      <c r="C1088" s="322" t="s">
        <v>5683</v>
      </c>
      <c r="D1088" s="323" t="s">
        <v>5676</v>
      </c>
      <c r="E1088" s="324" t="s">
        <v>203</v>
      </c>
      <c r="F1088" s="325">
        <v>16.06</v>
      </c>
      <c r="G1088" s="39"/>
      <c r="H1088" s="45"/>
    </row>
    <row r="1089" spans="1:8" s="2" customFormat="1" ht="16.8" customHeight="1">
      <c r="A1089" s="39"/>
      <c r="B1089" s="45"/>
      <c r="C1089" s="326" t="s">
        <v>1</v>
      </c>
      <c r="D1089" s="326" t="s">
        <v>1179</v>
      </c>
      <c r="E1089" s="18" t="s">
        <v>1</v>
      </c>
      <c r="F1089" s="327">
        <v>0</v>
      </c>
      <c r="G1089" s="39"/>
      <c r="H1089" s="45"/>
    </row>
    <row r="1090" spans="1:8" s="2" customFormat="1" ht="16.8" customHeight="1">
      <c r="A1090" s="39"/>
      <c r="B1090" s="45"/>
      <c r="C1090" s="326" t="s">
        <v>1</v>
      </c>
      <c r="D1090" s="326" t="s">
        <v>6651</v>
      </c>
      <c r="E1090" s="18" t="s">
        <v>1</v>
      </c>
      <c r="F1090" s="327">
        <v>16.06</v>
      </c>
      <c r="G1090" s="39"/>
      <c r="H1090" s="45"/>
    </row>
    <row r="1091" spans="1:8" s="2" customFormat="1" ht="16.8" customHeight="1">
      <c r="A1091" s="39"/>
      <c r="B1091" s="45"/>
      <c r="C1091" s="328" t="s">
        <v>6519</v>
      </c>
      <c r="D1091" s="39"/>
      <c r="E1091" s="39"/>
      <c r="F1091" s="39"/>
      <c r="G1091" s="39"/>
      <c r="H1091" s="45"/>
    </row>
    <row r="1092" spans="1:8" s="2" customFormat="1" ht="16.8" customHeight="1">
      <c r="A1092" s="39"/>
      <c r="B1092" s="45"/>
      <c r="C1092" s="326" t="s">
        <v>1037</v>
      </c>
      <c r="D1092" s="326" t="s">
        <v>1038</v>
      </c>
      <c r="E1092" s="18" t="s">
        <v>203</v>
      </c>
      <c r="F1092" s="327">
        <v>1099.34</v>
      </c>
      <c r="G1092" s="39"/>
      <c r="H1092" s="45"/>
    </row>
    <row r="1093" spans="1:8" s="2" customFormat="1" ht="16.8" customHeight="1">
      <c r="A1093" s="39"/>
      <c r="B1093" s="45"/>
      <c r="C1093" s="326" t="s">
        <v>5885</v>
      </c>
      <c r="D1093" s="326" t="s">
        <v>5886</v>
      </c>
      <c r="E1093" s="18" t="s">
        <v>203</v>
      </c>
      <c r="F1093" s="327">
        <v>1084.16</v>
      </c>
      <c r="G1093" s="39"/>
      <c r="H1093" s="45"/>
    </row>
    <row r="1094" spans="1:8" s="2" customFormat="1" ht="12">
      <c r="A1094" s="39"/>
      <c r="B1094" s="45"/>
      <c r="C1094" s="326" t="s">
        <v>5915</v>
      </c>
      <c r="D1094" s="326" t="s">
        <v>5916</v>
      </c>
      <c r="E1094" s="18" t="s">
        <v>203</v>
      </c>
      <c r="F1094" s="327">
        <v>263.01</v>
      </c>
      <c r="G1094" s="39"/>
      <c r="H1094" s="45"/>
    </row>
    <row r="1095" spans="1:8" s="2" customFormat="1" ht="16.8" customHeight="1">
      <c r="A1095" s="39"/>
      <c r="B1095" s="45"/>
      <c r="C1095" s="326" t="s">
        <v>5926</v>
      </c>
      <c r="D1095" s="326" t="s">
        <v>5927</v>
      </c>
      <c r="E1095" s="18" t="s">
        <v>1933</v>
      </c>
      <c r="F1095" s="327">
        <v>263</v>
      </c>
      <c r="G1095" s="39"/>
      <c r="H1095" s="45"/>
    </row>
    <row r="1096" spans="1:8" s="2" customFormat="1" ht="16.8" customHeight="1">
      <c r="A1096" s="39"/>
      <c r="B1096" s="45"/>
      <c r="C1096" s="322" t="s">
        <v>3657</v>
      </c>
      <c r="D1096" s="323" t="s">
        <v>5676</v>
      </c>
      <c r="E1096" s="324" t="s">
        <v>203</v>
      </c>
      <c r="F1096" s="325">
        <v>104.5</v>
      </c>
      <c r="G1096" s="39"/>
      <c r="H1096" s="45"/>
    </row>
    <row r="1097" spans="1:8" s="2" customFormat="1" ht="16.8" customHeight="1">
      <c r="A1097" s="39"/>
      <c r="B1097" s="45"/>
      <c r="C1097" s="326" t="s">
        <v>1</v>
      </c>
      <c r="D1097" s="326" t="s">
        <v>1179</v>
      </c>
      <c r="E1097" s="18" t="s">
        <v>1</v>
      </c>
      <c r="F1097" s="327">
        <v>0</v>
      </c>
      <c r="G1097" s="39"/>
      <c r="H1097" s="45"/>
    </row>
    <row r="1098" spans="1:8" s="2" customFormat="1" ht="16.8" customHeight="1">
      <c r="A1098" s="39"/>
      <c r="B1098" s="45"/>
      <c r="C1098" s="326" t="s">
        <v>1</v>
      </c>
      <c r="D1098" s="326" t="s">
        <v>6652</v>
      </c>
      <c r="E1098" s="18" t="s">
        <v>1</v>
      </c>
      <c r="F1098" s="327">
        <v>104.5</v>
      </c>
      <c r="G1098" s="39"/>
      <c r="H1098" s="45"/>
    </row>
    <row r="1099" spans="1:8" s="2" customFormat="1" ht="16.8" customHeight="1">
      <c r="A1099" s="39"/>
      <c r="B1099" s="45"/>
      <c r="C1099" s="328" t="s">
        <v>6519</v>
      </c>
      <c r="D1099" s="39"/>
      <c r="E1099" s="39"/>
      <c r="F1099" s="39"/>
      <c r="G1099" s="39"/>
      <c r="H1099" s="45"/>
    </row>
    <row r="1100" spans="1:8" s="2" customFormat="1" ht="16.8" customHeight="1">
      <c r="A1100" s="39"/>
      <c r="B1100" s="45"/>
      <c r="C1100" s="326" t="s">
        <v>1037</v>
      </c>
      <c r="D1100" s="326" t="s">
        <v>1038</v>
      </c>
      <c r="E1100" s="18" t="s">
        <v>203</v>
      </c>
      <c r="F1100" s="327">
        <v>1099.34</v>
      </c>
      <c r="G1100" s="39"/>
      <c r="H1100" s="45"/>
    </row>
    <row r="1101" spans="1:8" s="2" customFormat="1" ht="16.8" customHeight="1">
      <c r="A1101" s="39"/>
      <c r="B1101" s="45"/>
      <c r="C1101" s="326" t="s">
        <v>5885</v>
      </c>
      <c r="D1101" s="326" t="s">
        <v>5886</v>
      </c>
      <c r="E1101" s="18" t="s">
        <v>203</v>
      </c>
      <c r="F1101" s="327">
        <v>1084.16</v>
      </c>
      <c r="G1101" s="39"/>
      <c r="H1101" s="45"/>
    </row>
    <row r="1102" spans="1:8" s="2" customFormat="1" ht="12">
      <c r="A1102" s="39"/>
      <c r="B1102" s="45"/>
      <c r="C1102" s="326" t="s">
        <v>5931</v>
      </c>
      <c r="D1102" s="326" t="s">
        <v>5932</v>
      </c>
      <c r="E1102" s="18" t="s">
        <v>203</v>
      </c>
      <c r="F1102" s="327">
        <v>104.5</v>
      </c>
      <c r="G1102" s="39"/>
      <c r="H1102" s="45"/>
    </row>
    <row r="1103" spans="1:8" s="2" customFormat="1" ht="16.8" customHeight="1">
      <c r="A1103" s="39"/>
      <c r="B1103" s="45"/>
      <c r="C1103" s="326" t="s">
        <v>5934</v>
      </c>
      <c r="D1103" s="326" t="s">
        <v>5935</v>
      </c>
      <c r="E1103" s="18" t="s">
        <v>203</v>
      </c>
      <c r="F1103" s="327">
        <v>109.725</v>
      </c>
      <c r="G1103" s="39"/>
      <c r="H1103" s="45"/>
    </row>
    <row r="1104" spans="1:8" s="2" customFormat="1" ht="16.8" customHeight="1">
      <c r="A1104" s="39"/>
      <c r="B1104" s="45"/>
      <c r="C1104" s="322" t="s">
        <v>5686</v>
      </c>
      <c r="D1104" s="323" t="s">
        <v>1</v>
      </c>
      <c r="E1104" s="324" t="s">
        <v>1</v>
      </c>
      <c r="F1104" s="325">
        <v>3.52</v>
      </c>
      <c r="G1104" s="39"/>
      <c r="H1104" s="45"/>
    </row>
    <row r="1105" spans="1:8" s="2" customFormat="1" ht="16.8" customHeight="1">
      <c r="A1105" s="39"/>
      <c r="B1105" s="45"/>
      <c r="C1105" s="326" t="s">
        <v>1</v>
      </c>
      <c r="D1105" s="326" t="s">
        <v>5706</v>
      </c>
      <c r="E1105" s="18" t="s">
        <v>1</v>
      </c>
      <c r="F1105" s="327">
        <v>0</v>
      </c>
      <c r="G1105" s="39"/>
      <c r="H1105" s="45"/>
    </row>
    <row r="1106" spans="1:8" s="2" customFormat="1" ht="16.8" customHeight="1">
      <c r="A1106" s="39"/>
      <c r="B1106" s="45"/>
      <c r="C1106" s="326" t="s">
        <v>1</v>
      </c>
      <c r="D1106" s="326" t="s">
        <v>5707</v>
      </c>
      <c r="E1106" s="18" t="s">
        <v>1</v>
      </c>
      <c r="F1106" s="327">
        <v>3.52</v>
      </c>
      <c r="G1106" s="39"/>
      <c r="H1106" s="45"/>
    </row>
    <row r="1107" spans="1:8" s="2" customFormat="1" ht="16.8" customHeight="1">
      <c r="A1107" s="39"/>
      <c r="B1107" s="45"/>
      <c r="C1107" s="326" t="s">
        <v>5686</v>
      </c>
      <c r="D1107" s="326" t="s">
        <v>295</v>
      </c>
      <c r="E1107" s="18" t="s">
        <v>1</v>
      </c>
      <c r="F1107" s="327">
        <v>3.52</v>
      </c>
      <c r="G1107" s="39"/>
      <c r="H1107" s="45"/>
    </row>
    <row r="1108" spans="1:8" s="2" customFormat="1" ht="16.8" customHeight="1">
      <c r="A1108" s="39"/>
      <c r="B1108" s="45"/>
      <c r="C1108" s="328" t="s">
        <v>6519</v>
      </c>
      <c r="D1108" s="39"/>
      <c r="E1108" s="39"/>
      <c r="F1108" s="39"/>
      <c r="G1108" s="39"/>
      <c r="H1108" s="45"/>
    </row>
    <row r="1109" spans="1:8" s="2" customFormat="1" ht="16.8" customHeight="1">
      <c r="A1109" s="39"/>
      <c r="B1109" s="45"/>
      <c r="C1109" s="326" t="s">
        <v>5703</v>
      </c>
      <c r="D1109" s="326" t="s">
        <v>5704</v>
      </c>
      <c r="E1109" s="18" t="s">
        <v>203</v>
      </c>
      <c r="F1109" s="327">
        <v>3.52</v>
      </c>
      <c r="G1109" s="39"/>
      <c r="H1109" s="45"/>
    </row>
    <row r="1110" spans="1:8" s="2" customFormat="1" ht="16.8" customHeight="1">
      <c r="A1110" s="39"/>
      <c r="B1110" s="45"/>
      <c r="C1110" s="326" t="s">
        <v>5898</v>
      </c>
      <c r="D1110" s="326" t="s">
        <v>5899</v>
      </c>
      <c r="E1110" s="18" t="s">
        <v>203</v>
      </c>
      <c r="F1110" s="327">
        <v>3.52</v>
      </c>
      <c r="G1110" s="39"/>
      <c r="H1110" s="45"/>
    </row>
    <row r="1111" spans="1:8" s="2" customFormat="1" ht="16.8" customHeight="1">
      <c r="A1111" s="39"/>
      <c r="B1111" s="45"/>
      <c r="C1111" s="326" t="s">
        <v>5911</v>
      </c>
      <c r="D1111" s="326" t="s">
        <v>5912</v>
      </c>
      <c r="E1111" s="18" t="s">
        <v>203</v>
      </c>
      <c r="F1111" s="327">
        <v>3.52</v>
      </c>
      <c r="G1111" s="39"/>
      <c r="H1111" s="45"/>
    </row>
    <row r="1112" spans="1:8" s="2" customFormat="1" ht="12">
      <c r="A1112" s="39"/>
      <c r="B1112" s="45"/>
      <c r="C1112" s="326" t="s">
        <v>6045</v>
      </c>
      <c r="D1112" s="326" t="s">
        <v>6046</v>
      </c>
      <c r="E1112" s="18" t="s">
        <v>203</v>
      </c>
      <c r="F1112" s="327">
        <v>3.52</v>
      </c>
      <c r="G1112" s="39"/>
      <c r="H1112" s="45"/>
    </row>
    <row r="1113" spans="1:8" s="2" customFormat="1" ht="16.8" customHeight="1">
      <c r="A1113" s="39"/>
      <c r="B1113" s="45"/>
      <c r="C1113" s="322" t="s">
        <v>5688</v>
      </c>
      <c r="D1113" s="323" t="s">
        <v>1</v>
      </c>
      <c r="E1113" s="324" t="s">
        <v>1</v>
      </c>
      <c r="F1113" s="325">
        <v>12.006</v>
      </c>
      <c r="G1113" s="39"/>
      <c r="H1113" s="45"/>
    </row>
    <row r="1114" spans="1:8" s="2" customFormat="1" ht="16.8" customHeight="1">
      <c r="A1114" s="39"/>
      <c r="B1114" s="45"/>
      <c r="C1114" s="326" t="s">
        <v>1</v>
      </c>
      <c r="D1114" s="326" t="s">
        <v>5873</v>
      </c>
      <c r="E1114" s="18" t="s">
        <v>1</v>
      </c>
      <c r="F1114" s="327">
        <v>0</v>
      </c>
      <c r="G1114" s="39"/>
      <c r="H1114" s="45"/>
    </row>
    <row r="1115" spans="1:8" s="2" customFormat="1" ht="16.8" customHeight="1">
      <c r="A1115" s="39"/>
      <c r="B1115" s="45"/>
      <c r="C1115" s="326" t="s">
        <v>1</v>
      </c>
      <c r="D1115" s="326" t="s">
        <v>5874</v>
      </c>
      <c r="E1115" s="18" t="s">
        <v>1</v>
      </c>
      <c r="F1115" s="327">
        <v>12.006</v>
      </c>
      <c r="G1115" s="39"/>
      <c r="H1115" s="45"/>
    </row>
    <row r="1116" spans="1:8" s="2" customFormat="1" ht="16.8" customHeight="1">
      <c r="A1116" s="39"/>
      <c r="B1116" s="45"/>
      <c r="C1116" s="326" t="s">
        <v>5688</v>
      </c>
      <c r="D1116" s="326" t="s">
        <v>295</v>
      </c>
      <c r="E1116" s="18" t="s">
        <v>1</v>
      </c>
      <c r="F1116" s="327">
        <v>12.006</v>
      </c>
      <c r="G1116" s="39"/>
      <c r="H1116" s="45"/>
    </row>
    <row r="1117" spans="1:8" s="2" customFormat="1" ht="16.8" customHeight="1">
      <c r="A1117" s="39"/>
      <c r="B1117" s="45"/>
      <c r="C1117" s="328" t="s">
        <v>6519</v>
      </c>
      <c r="D1117" s="39"/>
      <c r="E1117" s="39"/>
      <c r="F1117" s="39"/>
      <c r="G1117" s="39"/>
      <c r="H1117" s="45"/>
    </row>
    <row r="1118" spans="1:8" s="2" customFormat="1" ht="16.8" customHeight="1">
      <c r="A1118" s="39"/>
      <c r="B1118" s="45"/>
      <c r="C1118" s="326" t="s">
        <v>4553</v>
      </c>
      <c r="D1118" s="326" t="s">
        <v>5871</v>
      </c>
      <c r="E1118" s="18" t="s">
        <v>289</v>
      </c>
      <c r="F1118" s="327">
        <v>12.006</v>
      </c>
      <c r="G1118" s="39"/>
      <c r="H1118" s="45"/>
    </row>
    <row r="1119" spans="1:8" s="2" customFormat="1" ht="16.8" customHeight="1">
      <c r="A1119" s="39"/>
      <c r="B1119" s="45"/>
      <c r="C1119" s="326" t="s">
        <v>1032</v>
      </c>
      <c r="D1119" s="326" t="s">
        <v>1033</v>
      </c>
      <c r="E1119" s="18" t="s">
        <v>289</v>
      </c>
      <c r="F1119" s="327">
        <v>94.612</v>
      </c>
      <c r="G1119" s="39"/>
      <c r="H1119" s="45"/>
    </row>
    <row r="1120" spans="1:8" s="2" customFormat="1" ht="16.8" customHeight="1">
      <c r="A1120" s="39"/>
      <c r="B1120" s="45"/>
      <c r="C1120" s="322" t="s">
        <v>6653</v>
      </c>
      <c r="D1120" s="323" t="s">
        <v>1</v>
      </c>
      <c r="E1120" s="324" t="s">
        <v>1</v>
      </c>
      <c r="F1120" s="325">
        <v>-45.994</v>
      </c>
      <c r="G1120" s="39"/>
      <c r="H1120" s="45"/>
    </row>
    <row r="1121" spans="1:8" s="2" customFormat="1" ht="16.8" customHeight="1">
      <c r="A1121" s="39"/>
      <c r="B1121" s="45"/>
      <c r="C1121" s="326" t="s">
        <v>1</v>
      </c>
      <c r="D1121" s="326" t="s">
        <v>6654</v>
      </c>
      <c r="E1121" s="18" t="s">
        <v>1</v>
      </c>
      <c r="F1121" s="327">
        <v>-45.994</v>
      </c>
      <c r="G1121" s="39"/>
      <c r="H1121" s="45"/>
    </row>
    <row r="1122" spans="1:8" s="2" customFormat="1" ht="16.8" customHeight="1">
      <c r="A1122" s="39"/>
      <c r="B1122" s="45"/>
      <c r="C1122" s="326" t="s">
        <v>6653</v>
      </c>
      <c r="D1122" s="326" t="s">
        <v>295</v>
      </c>
      <c r="E1122" s="18" t="s">
        <v>1</v>
      </c>
      <c r="F1122" s="327">
        <v>-45.994</v>
      </c>
      <c r="G1122" s="39"/>
      <c r="H1122" s="45"/>
    </row>
    <row r="1123" spans="1:8" s="2" customFormat="1" ht="16.8" customHeight="1">
      <c r="A1123" s="39"/>
      <c r="B1123" s="45"/>
      <c r="C1123" s="322" t="s">
        <v>5690</v>
      </c>
      <c r="D1123" s="323" t="s">
        <v>1</v>
      </c>
      <c r="E1123" s="324" t="s">
        <v>1</v>
      </c>
      <c r="F1123" s="325">
        <v>43.318</v>
      </c>
      <c r="G1123" s="39"/>
      <c r="H1123" s="45"/>
    </row>
    <row r="1124" spans="1:8" s="2" customFormat="1" ht="16.8" customHeight="1">
      <c r="A1124" s="39"/>
      <c r="B1124" s="45"/>
      <c r="C1124" s="326" t="s">
        <v>1</v>
      </c>
      <c r="D1124" s="326" t="s">
        <v>5740</v>
      </c>
      <c r="E1124" s="18" t="s">
        <v>1</v>
      </c>
      <c r="F1124" s="327">
        <v>0</v>
      </c>
      <c r="G1124" s="39"/>
      <c r="H1124" s="45"/>
    </row>
    <row r="1125" spans="1:8" s="2" customFormat="1" ht="16.8" customHeight="1">
      <c r="A1125" s="39"/>
      <c r="B1125" s="45"/>
      <c r="C1125" s="326" t="s">
        <v>1</v>
      </c>
      <c r="D1125" s="326" t="s">
        <v>5741</v>
      </c>
      <c r="E1125" s="18" t="s">
        <v>1</v>
      </c>
      <c r="F1125" s="327">
        <v>37.818</v>
      </c>
      <c r="G1125" s="39"/>
      <c r="H1125" s="45"/>
    </row>
    <row r="1126" spans="1:8" s="2" customFormat="1" ht="16.8" customHeight="1">
      <c r="A1126" s="39"/>
      <c r="B1126" s="45"/>
      <c r="C1126" s="326" t="s">
        <v>1</v>
      </c>
      <c r="D1126" s="326" t="s">
        <v>5742</v>
      </c>
      <c r="E1126" s="18" t="s">
        <v>1</v>
      </c>
      <c r="F1126" s="327">
        <v>0</v>
      </c>
      <c r="G1126" s="39"/>
      <c r="H1126" s="45"/>
    </row>
    <row r="1127" spans="1:8" s="2" customFormat="1" ht="16.8" customHeight="1">
      <c r="A1127" s="39"/>
      <c r="B1127" s="45"/>
      <c r="C1127" s="326" t="s">
        <v>1</v>
      </c>
      <c r="D1127" s="326" t="s">
        <v>5743</v>
      </c>
      <c r="E1127" s="18" t="s">
        <v>1</v>
      </c>
      <c r="F1127" s="327">
        <v>5.5</v>
      </c>
      <c r="G1127" s="39"/>
      <c r="H1127" s="45"/>
    </row>
    <row r="1128" spans="1:8" s="2" customFormat="1" ht="16.8" customHeight="1">
      <c r="A1128" s="39"/>
      <c r="B1128" s="45"/>
      <c r="C1128" s="326" t="s">
        <v>5690</v>
      </c>
      <c r="D1128" s="326" t="s">
        <v>295</v>
      </c>
      <c r="E1128" s="18" t="s">
        <v>1</v>
      </c>
      <c r="F1128" s="327">
        <v>43.318</v>
      </c>
      <c r="G1128" s="39"/>
      <c r="H1128" s="45"/>
    </row>
    <row r="1129" spans="1:8" s="2" customFormat="1" ht="16.8" customHeight="1">
      <c r="A1129" s="39"/>
      <c r="B1129" s="45"/>
      <c r="C1129" s="328" t="s">
        <v>6519</v>
      </c>
      <c r="D1129" s="39"/>
      <c r="E1129" s="39"/>
      <c r="F1129" s="39"/>
      <c r="G1129" s="39"/>
      <c r="H1129" s="45"/>
    </row>
    <row r="1130" spans="1:8" s="2" customFormat="1" ht="12">
      <c r="A1130" s="39"/>
      <c r="B1130" s="45"/>
      <c r="C1130" s="326" t="s">
        <v>5737</v>
      </c>
      <c r="D1130" s="326" t="s">
        <v>5738</v>
      </c>
      <c r="E1130" s="18" t="s">
        <v>289</v>
      </c>
      <c r="F1130" s="327">
        <v>43.318</v>
      </c>
      <c r="G1130" s="39"/>
      <c r="H1130" s="45"/>
    </row>
    <row r="1131" spans="1:8" s="2" customFormat="1" ht="16.8" customHeight="1">
      <c r="A1131" s="39"/>
      <c r="B1131" s="45"/>
      <c r="C1131" s="326" t="s">
        <v>1032</v>
      </c>
      <c r="D1131" s="326" t="s">
        <v>1033</v>
      </c>
      <c r="E1131" s="18" t="s">
        <v>289</v>
      </c>
      <c r="F1131" s="327">
        <v>94.612</v>
      </c>
      <c r="G1131" s="39"/>
      <c r="H1131" s="45"/>
    </row>
    <row r="1132" spans="1:8" s="2" customFormat="1" ht="16.8" customHeight="1">
      <c r="A1132" s="39"/>
      <c r="B1132" s="45"/>
      <c r="C1132" s="322" t="s">
        <v>5693</v>
      </c>
      <c r="D1132" s="323" t="s">
        <v>1</v>
      </c>
      <c r="E1132" s="324" t="s">
        <v>1</v>
      </c>
      <c r="F1132" s="325">
        <v>19.91</v>
      </c>
      <c r="G1132" s="39"/>
      <c r="H1132" s="45"/>
    </row>
    <row r="1133" spans="1:8" s="2" customFormat="1" ht="16.8" customHeight="1">
      <c r="A1133" s="39"/>
      <c r="B1133" s="45"/>
      <c r="C1133" s="326" t="s">
        <v>1</v>
      </c>
      <c r="D1133" s="326" t="s">
        <v>5802</v>
      </c>
      <c r="E1133" s="18" t="s">
        <v>1</v>
      </c>
      <c r="F1133" s="327">
        <v>0</v>
      </c>
      <c r="G1133" s="39"/>
      <c r="H1133" s="45"/>
    </row>
    <row r="1134" spans="1:8" s="2" customFormat="1" ht="16.8" customHeight="1">
      <c r="A1134" s="39"/>
      <c r="B1134" s="45"/>
      <c r="C1134" s="326" t="s">
        <v>1</v>
      </c>
      <c r="D1134" s="326" t="s">
        <v>6103</v>
      </c>
      <c r="E1134" s="18" t="s">
        <v>1</v>
      </c>
      <c r="F1134" s="327">
        <v>0</v>
      </c>
      <c r="G1134" s="39"/>
      <c r="H1134" s="45"/>
    </row>
    <row r="1135" spans="1:8" s="2" customFormat="1" ht="16.8" customHeight="1">
      <c r="A1135" s="39"/>
      <c r="B1135" s="45"/>
      <c r="C1135" s="326" t="s">
        <v>1</v>
      </c>
      <c r="D1135" s="326" t="s">
        <v>6104</v>
      </c>
      <c r="E1135" s="18" t="s">
        <v>1</v>
      </c>
      <c r="F1135" s="327">
        <v>19.91</v>
      </c>
      <c r="G1135" s="39"/>
      <c r="H1135" s="45"/>
    </row>
    <row r="1136" spans="1:8" s="2" customFormat="1" ht="16.8" customHeight="1">
      <c r="A1136" s="39"/>
      <c r="B1136" s="45"/>
      <c r="C1136" s="326" t="s">
        <v>5693</v>
      </c>
      <c r="D1136" s="326" t="s">
        <v>1109</v>
      </c>
      <c r="E1136" s="18" t="s">
        <v>1</v>
      </c>
      <c r="F1136" s="327">
        <v>19.91</v>
      </c>
      <c r="G1136" s="39"/>
      <c r="H1136" s="45"/>
    </row>
    <row r="1137" spans="1:8" s="2" customFormat="1" ht="16.8" customHeight="1">
      <c r="A1137" s="39"/>
      <c r="B1137" s="45"/>
      <c r="C1137" s="328" t="s">
        <v>6519</v>
      </c>
      <c r="D1137" s="39"/>
      <c r="E1137" s="39"/>
      <c r="F1137" s="39"/>
      <c r="G1137" s="39"/>
      <c r="H1137" s="45"/>
    </row>
    <row r="1138" spans="1:8" s="2" customFormat="1" ht="12">
      <c r="A1138" s="39"/>
      <c r="B1138" s="45"/>
      <c r="C1138" s="326" t="s">
        <v>6099</v>
      </c>
      <c r="D1138" s="326" t="s">
        <v>6100</v>
      </c>
      <c r="E1138" s="18" t="s">
        <v>203</v>
      </c>
      <c r="F1138" s="327">
        <v>19.91</v>
      </c>
      <c r="G1138" s="39"/>
      <c r="H1138" s="45"/>
    </row>
    <row r="1139" spans="1:8" s="2" customFormat="1" ht="16.8" customHeight="1">
      <c r="A1139" s="39"/>
      <c r="B1139" s="45"/>
      <c r="C1139" s="326" t="s">
        <v>6092</v>
      </c>
      <c r="D1139" s="326" t="s">
        <v>6093</v>
      </c>
      <c r="E1139" s="18" t="s">
        <v>203</v>
      </c>
      <c r="F1139" s="327">
        <v>23.906</v>
      </c>
      <c r="G1139" s="39"/>
      <c r="H1139" s="45"/>
    </row>
    <row r="1140" spans="1:8" s="2" customFormat="1" ht="16.8" customHeight="1">
      <c r="A1140" s="39"/>
      <c r="B1140" s="45"/>
      <c r="C1140" s="326" t="s">
        <v>6126</v>
      </c>
      <c r="D1140" s="326" t="s">
        <v>6127</v>
      </c>
      <c r="E1140" s="18" t="s">
        <v>203</v>
      </c>
      <c r="F1140" s="327">
        <v>19.91</v>
      </c>
      <c r="G1140" s="39"/>
      <c r="H1140" s="45"/>
    </row>
    <row r="1141" spans="1:8" s="2" customFormat="1" ht="16.8" customHeight="1">
      <c r="A1141" s="39"/>
      <c r="B1141" s="45"/>
      <c r="C1141" s="326" t="s">
        <v>6157</v>
      </c>
      <c r="D1141" s="326" t="s">
        <v>6158</v>
      </c>
      <c r="E1141" s="18" t="s">
        <v>203</v>
      </c>
      <c r="F1141" s="327">
        <v>19.91</v>
      </c>
      <c r="G1141" s="39"/>
      <c r="H1141" s="45"/>
    </row>
    <row r="1142" spans="1:8" s="2" customFormat="1" ht="16.8" customHeight="1">
      <c r="A1142" s="39"/>
      <c r="B1142" s="45"/>
      <c r="C1142" s="326" t="s">
        <v>6160</v>
      </c>
      <c r="D1142" s="326" t="s">
        <v>6161</v>
      </c>
      <c r="E1142" s="18" t="s">
        <v>203</v>
      </c>
      <c r="F1142" s="327">
        <v>21.901</v>
      </c>
      <c r="G1142" s="39"/>
      <c r="H1142" s="45"/>
    </row>
    <row r="1143" spans="1:8" s="2" customFormat="1" ht="16.8" customHeight="1">
      <c r="A1143" s="39"/>
      <c r="B1143" s="45"/>
      <c r="C1143" s="326" t="s">
        <v>6129</v>
      </c>
      <c r="D1143" s="326" t="s">
        <v>6130</v>
      </c>
      <c r="E1143" s="18" t="s">
        <v>203</v>
      </c>
      <c r="F1143" s="327">
        <v>21.901</v>
      </c>
      <c r="G1143" s="39"/>
      <c r="H1143" s="45"/>
    </row>
    <row r="1144" spans="1:8" s="2" customFormat="1" ht="16.8" customHeight="1">
      <c r="A1144" s="39"/>
      <c r="B1144" s="45"/>
      <c r="C1144" s="322" t="s">
        <v>5695</v>
      </c>
      <c r="D1144" s="323" t="s">
        <v>1</v>
      </c>
      <c r="E1144" s="324" t="s">
        <v>1</v>
      </c>
      <c r="F1144" s="325">
        <v>89.43</v>
      </c>
      <c r="G1144" s="39"/>
      <c r="H1144" s="45"/>
    </row>
    <row r="1145" spans="1:8" s="2" customFormat="1" ht="16.8" customHeight="1">
      <c r="A1145" s="39"/>
      <c r="B1145" s="45"/>
      <c r="C1145" s="326" t="s">
        <v>1</v>
      </c>
      <c r="D1145" s="326" t="s">
        <v>5759</v>
      </c>
      <c r="E1145" s="18" t="s">
        <v>1</v>
      </c>
      <c r="F1145" s="327">
        <v>89.43</v>
      </c>
      <c r="G1145" s="39"/>
      <c r="H1145" s="45"/>
    </row>
    <row r="1146" spans="1:8" s="2" customFormat="1" ht="16.8" customHeight="1">
      <c r="A1146" s="39"/>
      <c r="B1146" s="45"/>
      <c r="C1146" s="326" t="s">
        <v>5695</v>
      </c>
      <c r="D1146" s="326" t="s">
        <v>295</v>
      </c>
      <c r="E1146" s="18" t="s">
        <v>1</v>
      </c>
      <c r="F1146" s="327">
        <v>89.43</v>
      </c>
      <c r="G1146" s="39"/>
      <c r="H1146" s="45"/>
    </row>
    <row r="1147" spans="1:8" s="2" customFormat="1" ht="16.8" customHeight="1">
      <c r="A1147" s="39"/>
      <c r="B1147" s="45"/>
      <c r="C1147" s="328" t="s">
        <v>6519</v>
      </c>
      <c r="D1147" s="39"/>
      <c r="E1147" s="39"/>
      <c r="F1147" s="39"/>
      <c r="G1147" s="39"/>
      <c r="H1147" s="45"/>
    </row>
    <row r="1148" spans="1:8" s="2" customFormat="1" ht="16.8" customHeight="1">
      <c r="A1148" s="39"/>
      <c r="B1148" s="45"/>
      <c r="C1148" s="326" t="s">
        <v>5756</v>
      </c>
      <c r="D1148" s="326" t="s">
        <v>5757</v>
      </c>
      <c r="E1148" s="18" t="s">
        <v>203</v>
      </c>
      <c r="F1148" s="327">
        <v>89.43</v>
      </c>
      <c r="G1148" s="39"/>
      <c r="H1148" s="45"/>
    </row>
    <row r="1149" spans="1:8" s="2" customFormat="1" ht="12">
      <c r="A1149" s="39"/>
      <c r="B1149" s="45"/>
      <c r="C1149" s="326" t="s">
        <v>5753</v>
      </c>
      <c r="D1149" s="326" t="s">
        <v>5754</v>
      </c>
      <c r="E1149" s="18" t="s">
        <v>203</v>
      </c>
      <c r="F1149" s="327">
        <v>89.43</v>
      </c>
      <c r="G1149" s="39"/>
      <c r="H1149" s="45"/>
    </row>
    <row r="1150" spans="1:8" s="2" customFormat="1" ht="16.8" customHeight="1">
      <c r="A1150" s="39"/>
      <c r="B1150" s="45"/>
      <c r="C1150" s="326" t="s">
        <v>5760</v>
      </c>
      <c r="D1150" s="326" t="s">
        <v>5761</v>
      </c>
      <c r="E1150" s="18" t="s">
        <v>203</v>
      </c>
      <c r="F1150" s="327">
        <v>89.43</v>
      </c>
      <c r="G1150" s="39"/>
      <c r="H1150" s="45"/>
    </row>
    <row r="1151" spans="1:8" s="2" customFormat="1" ht="16.8" customHeight="1">
      <c r="A1151" s="39"/>
      <c r="B1151" s="45"/>
      <c r="C1151" s="326" t="s">
        <v>5763</v>
      </c>
      <c r="D1151" s="326" t="s">
        <v>5764</v>
      </c>
      <c r="E1151" s="18" t="s">
        <v>1561</v>
      </c>
      <c r="F1151" s="327">
        <v>3.13</v>
      </c>
      <c r="G1151" s="39"/>
      <c r="H1151" s="45"/>
    </row>
    <row r="1152" spans="1:8" s="2" customFormat="1" ht="16.8" customHeight="1">
      <c r="A1152" s="39"/>
      <c r="B1152" s="45"/>
      <c r="C1152" s="322" t="s">
        <v>929</v>
      </c>
      <c r="D1152" s="323" t="s">
        <v>1</v>
      </c>
      <c r="E1152" s="324" t="s">
        <v>1</v>
      </c>
      <c r="F1152" s="325">
        <v>94.612</v>
      </c>
      <c r="G1152" s="39"/>
      <c r="H1152" s="45"/>
    </row>
    <row r="1153" spans="1:8" s="2" customFormat="1" ht="16.8" customHeight="1">
      <c r="A1153" s="39"/>
      <c r="B1153" s="45"/>
      <c r="C1153" s="326" t="s">
        <v>1</v>
      </c>
      <c r="D1153" s="326" t="s">
        <v>5750</v>
      </c>
      <c r="E1153" s="18" t="s">
        <v>1</v>
      </c>
      <c r="F1153" s="327">
        <v>31.312</v>
      </c>
      <c r="G1153" s="39"/>
      <c r="H1153" s="45"/>
    </row>
    <row r="1154" spans="1:8" s="2" customFormat="1" ht="16.8" customHeight="1">
      <c r="A1154" s="39"/>
      <c r="B1154" s="45"/>
      <c r="C1154" s="326" t="s">
        <v>1</v>
      </c>
      <c r="D1154" s="326" t="s">
        <v>5751</v>
      </c>
      <c r="E1154" s="18" t="s">
        <v>1</v>
      </c>
      <c r="F1154" s="327">
        <v>58</v>
      </c>
      <c r="G1154" s="39"/>
      <c r="H1154" s="45"/>
    </row>
    <row r="1155" spans="1:8" s="2" customFormat="1" ht="16.8" customHeight="1">
      <c r="A1155" s="39"/>
      <c r="B1155" s="45"/>
      <c r="C1155" s="326" t="s">
        <v>1</v>
      </c>
      <c r="D1155" s="326" t="s">
        <v>5752</v>
      </c>
      <c r="E1155" s="18" t="s">
        <v>1</v>
      </c>
      <c r="F1155" s="327">
        <v>5.3</v>
      </c>
      <c r="G1155" s="39"/>
      <c r="H1155" s="45"/>
    </row>
    <row r="1156" spans="1:8" s="2" customFormat="1" ht="16.8" customHeight="1">
      <c r="A1156" s="39"/>
      <c r="B1156" s="45"/>
      <c r="C1156" s="326" t="s">
        <v>929</v>
      </c>
      <c r="D1156" s="326" t="s">
        <v>295</v>
      </c>
      <c r="E1156" s="18" t="s">
        <v>1</v>
      </c>
      <c r="F1156" s="327">
        <v>94.612</v>
      </c>
      <c r="G1156" s="39"/>
      <c r="H1156" s="45"/>
    </row>
    <row r="1157" spans="1:8" s="2" customFormat="1" ht="7.4" customHeight="1">
      <c r="A1157" s="39"/>
      <c r="B1157" s="181"/>
      <c r="C1157" s="182"/>
      <c r="D1157" s="182"/>
      <c r="E1157" s="182"/>
      <c r="F1157" s="182"/>
      <c r="G1157" s="182"/>
      <c r="H1157" s="45"/>
    </row>
    <row r="1158" spans="1:8" s="2" customFormat="1" ht="12">
      <c r="A1158" s="39"/>
      <c r="B1158" s="39"/>
      <c r="C1158" s="39"/>
      <c r="D1158" s="39"/>
      <c r="E1158" s="39"/>
      <c r="F1158" s="39"/>
      <c r="G1158" s="39"/>
      <c r="H1158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16.5" customHeight="1">
      <c r="B7" s="21"/>
      <c r="E7" s="153" t="str">
        <f>'Rekapitulace stavby'!K6</f>
        <v>Centrum odborného vzdělávání Volanovská, Trutnov</v>
      </c>
      <c r="F7" s="152"/>
      <c r="G7" s="152"/>
      <c r="H7" s="152"/>
      <c r="L7" s="21"/>
    </row>
    <row r="8" spans="2:12" s="1" customFormat="1" ht="12" customHeight="1">
      <c r="B8" s="21"/>
      <c r="D8" s="152" t="s">
        <v>139</v>
      </c>
      <c r="L8" s="21"/>
    </row>
    <row r="9" spans="1:31" s="2" customFormat="1" ht="16.5" customHeight="1">
      <c r="A9" s="39"/>
      <c r="B9" s="45"/>
      <c r="C9" s="39"/>
      <c r="D9" s="39"/>
      <c r="E9" s="153" t="s">
        <v>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142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23. 3. 2022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ROUND((SUM(BE124:BE137)),2)</f>
        <v>0</v>
      </c>
      <c r="G35" s="39"/>
      <c r="H35" s="39"/>
      <c r="I35" s="166">
        <v>0.21</v>
      </c>
      <c r="J35" s="165">
        <f>ROUND(((SUM(BE124:BE137))*I35),2)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ROUND((SUM(BF124:BF137)),2)</f>
        <v>0</v>
      </c>
      <c r="G36" s="39"/>
      <c r="H36" s="39"/>
      <c r="I36" s="166">
        <v>0.15</v>
      </c>
      <c r="J36" s="165">
        <f>ROUND(((SUM(BF124:BF137))*I36),2)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ROUND((SUM(BG124:BG137)),2)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ROUND((SUM(BH124:BH137)),2)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ROUND((SUM(BI124:BI137)),2)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01-000 - Vedlejší a ostatní náklady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Trutnov</v>
      </c>
      <c r="G91" s="41"/>
      <c r="H91" s="41"/>
      <c r="I91" s="33" t="s">
        <v>22</v>
      </c>
      <c r="J91" s="80" t="str">
        <f>IF(J14="","",J14)</f>
        <v>23. 3. 2022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Královehradecký kraj, Hrade Králové</v>
      </c>
      <c r="G93" s="41"/>
      <c r="H93" s="41"/>
      <c r="I93" s="33" t="s">
        <v>30</v>
      </c>
      <c r="J93" s="37" t="str">
        <f>E23</f>
        <v>ATIP a.s. Trutnov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Lenka Kasperová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144</v>
      </c>
      <c r="D96" s="187"/>
      <c r="E96" s="187"/>
      <c r="F96" s="187"/>
      <c r="G96" s="187"/>
      <c r="H96" s="187"/>
      <c r="I96" s="187"/>
      <c r="J96" s="188" t="s">
        <v>145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146</v>
      </c>
      <c r="D98" s="41"/>
      <c r="E98" s="41"/>
      <c r="F98" s="41"/>
      <c r="G98" s="41"/>
      <c r="H98" s="41"/>
      <c r="I98" s="41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147</v>
      </c>
    </row>
    <row r="99" spans="1:31" s="9" customFormat="1" ht="24.95" customHeight="1">
      <c r="A99" s="9"/>
      <c r="B99" s="190"/>
      <c r="C99" s="191"/>
      <c r="D99" s="192" t="s">
        <v>148</v>
      </c>
      <c r="E99" s="193"/>
      <c r="F99" s="193"/>
      <c r="G99" s="193"/>
      <c r="H99" s="193"/>
      <c r="I99" s="193"/>
      <c r="J99" s="194">
        <f>J125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149</v>
      </c>
      <c r="E100" s="198"/>
      <c r="F100" s="198"/>
      <c r="G100" s="198"/>
      <c r="H100" s="198"/>
      <c r="I100" s="198"/>
      <c r="J100" s="199">
        <f>J126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150</v>
      </c>
      <c r="E101" s="198"/>
      <c r="F101" s="198"/>
      <c r="G101" s="198"/>
      <c r="H101" s="198"/>
      <c r="I101" s="198"/>
      <c r="J101" s="199">
        <f>J132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151</v>
      </c>
      <c r="E102" s="198"/>
      <c r="F102" s="198"/>
      <c r="G102" s="198"/>
      <c r="H102" s="198"/>
      <c r="I102" s="198"/>
      <c r="J102" s="199">
        <f>J135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152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5" t="str">
        <f>E7</f>
        <v>Centrum odborného vzdělávání Volanovská, Trutnov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139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85" t="s">
        <v>140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141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>01-000 - Vedlejší a ostatní náklady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F14</f>
        <v>Trutnov</v>
      </c>
      <c r="G118" s="41"/>
      <c r="H118" s="41"/>
      <c r="I118" s="33" t="s">
        <v>22</v>
      </c>
      <c r="J118" s="80" t="str">
        <f>IF(J14="","",J14)</f>
        <v>23. 3. 2022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E17</f>
        <v>Královehradecký kraj, Hrade Králové</v>
      </c>
      <c r="G120" s="41"/>
      <c r="H120" s="41"/>
      <c r="I120" s="33" t="s">
        <v>30</v>
      </c>
      <c r="J120" s="37" t="str">
        <f>E23</f>
        <v>ATIP a.s. Trutnov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IF(E20="","",E20)</f>
        <v>Vyplň údaj</v>
      </c>
      <c r="G121" s="41"/>
      <c r="H121" s="41"/>
      <c r="I121" s="33" t="s">
        <v>33</v>
      </c>
      <c r="J121" s="37" t="str">
        <f>E26</f>
        <v>Ing. Lenka Kasperová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1"/>
      <c r="B123" s="202"/>
      <c r="C123" s="203" t="s">
        <v>153</v>
      </c>
      <c r="D123" s="204" t="s">
        <v>62</v>
      </c>
      <c r="E123" s="204" t="s">
        <v>58</v>
      </c>
      <c r="F123" s="204" t="s">
        <v>59</v>
      </c>
      <c r="G123" s="204" t="s">
        <v>154</v>
      </c>
      <c r="H123" s="204" t="s">
        <v>155</v>
      </c>
      <c r="I123" s="204" t="s">
        <v>156</v>
      </c>
      <c r="J123" s="204" t="s">
        <v>145</v>
      </c>
      <c r="K123" s="205" t="s">
        <v>157</v>
      </c>
      <c r="L123" s="206"/>
      <c r="M123" s="101" t="s">
        <v>1</v>
      </c>
      <c r="N123" s="102" t="s">
        <v>41</v>
      </c>
      <c r="O123" s="102" t="s">
        <v>158</v>
      </c>
      <c r="P123" s="102" t="s">
        <v>159</v>
      </c>
      <c r="Q123" s="102" t="s">
        <v>160</v>
      </c>
      <c r="R123" s="102" t="s">
        <v>161</v>
      </c>
      <c r="S123" s="102" t="s">
        <v>162</v>
      </c>
      <c r="T123" s="103" t="s">
        <v>163</v>
      </c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</row>
    <row r="124" spans="1:63" s="2" customFormat="1" ht="22.8" customHeight="1">
      <c r="A124" s="39"/>
      <c r="B124" s="40"/>
      <c r="C124" s="108" t="s">
        <v>164</v>
      </c>
      <c r="D124" s="41"/>
      <c r="E124" s="41"/>
      <c r="F124" s="41"/>
      <c r="G124" s="41"/>
      <c r="H124" s="41"/>
      <c r="I124" s="41"/>
      <c r="J124" s="207">
        <f>BK124</f>
        <v>0</v>
      </c>
      <c r="K124" s="41"/>
      <c r="L124" s="45"/>
      <c r="M124" s="104"/>
      <c r="N124" s="208"/>
      <c r="O124" s="105"/>
      <c r="P124" s="209">
        <f>P125</f>
        <v>0</v>
      </c>
      <c r="Q124" s="105"/>
      <c r="R124" s="209">
        <f>R125</f>
        <v>0</v>
      </c>
      <c r="S124" s="105"/>
      <c r="T124" s="210">
        <f>T125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76</v>
      </c>
      <c r="AU124" s="18" t="s">
        <v>147</v>
      </c>
      <c r="BK124" s="211">
        <f>BK125</f>
        <v>0</v>
      </c>
    </row>
    <row r="125" spans="1:63" s="12" customFormat="1" ht="25.9" customHeight="1">
      <c r="A125" s="12"/>
      <c r="B125" s="212"/>
      <c r="C125" s="213"/>
      <c r="D125" s="214" t="s">
        <v>76</v>
      </c>
      <c r="E125" s="215" t="s">
        <v>165</v>
      </c>
      <c r="F125" s="215" t="s">
        <v>166</v>
      </c>
      <c r="G125" s="213"/>
      <c r="H125" s="213"/>
      <c r="I125" s="216"/>
      <c r="J125" s="217">
        <f>BK125</f>
        <v>0</v>
      </c>
      <c r="K125" s="213"/>
      <c r="L125" s="218"/>
      <c r="M125" s="219"/>
      <c r="N125" s="220"/>
      <c r="O125" s="220"/>
      <c r="P125" s="221">
        <f>P126+P132+P135</f>
        <v>0</v>
      </c>
      <c r="Q125" s="220"/>
      <c r="R125" s="221">
        <f>R126+R132+R135</f>
        <v>0</v>
      </c>
      <c r="S125" s="220"/>
      <c r="T125" s="222">
        <f>T126+T132+T135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3" t="s">
        <v>167</v>
      </c>
      <c r="AT125" s="224" t="s">
        <v>76</v>
      </c>
      <c r="AU125" s="224" t="s">
        <v>77</v>
      </c>
      <c r="AY125" s="223" t="s">
        <v>168</v>
      </c>
      <c r="BK125" s="225">
        <f>BK126+BK132+BK135</f>
        <v>0</v>
      </c>
    </row>
    <row r="126" spans="1:63" s="12" customFormat="1" ht="22.8" customHeight="1">
      <c r="A126" s="12"/>
      <c r="B126" s="212"/>
      <c r="C126" s="213"/>
      <c r="D126" s="214" t="s">
        <v>76</v>
      </c>
      <c r="E126" s="226" t="s">
        <v>169</v>
      </c>
      <c r="F126" s="226" t="s">
        <v>170</v>
      </c>
      <c r="G126" s="213"/>
      <c r="H126" s="213"/>
      <c r="I126" s="216"/>
      <c r="J126" s="227">
        <f>BK126</f>
        <v>0</v>
      </c>
      <c r="K126" s="213"/>
      <c r="L126" s="218"/>
      <c r="M126" s="219"/>
      <c r="N126" s="220"/>
      <c r="O126" s="220"/>
      <c r="P126" s="221">
        <f>SUM(P127:P131)</f>
        <v>0</v>
      </c>
      <c r="Q126" s="220"/>
      <c r="R126" s="221">
        <f>SUM(R127:R131)</f>
        <v>0</v>
      </c>
      <c r="S126" s="220"/>
      <c r="T126" s="222">
        <f>SUM(T127:T131)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167</v>
      </c>
      <c r="AT126" s="224" t="s">
        <v>76</v>
      </c>
      <c r="AU126" s="224" t="s">
        <v>84</v>
      </c>
      <c r="AY126" s="223" t="s">
        <v>168</v>
      </c>
      <c r="BK126" s="225">
        <f>SUM(BK127:BK131)</f>
        <v>0</v>
      </c>
    </row>
    <row r="127" spans="1:65" s="2" customFormat="1" ht="16.5" customHeight="1">
      <c r="A127" s="39"/>
      <c r="B127" s="40"/>
      <c r="C127" s="228" t="s">
        <v>84</v>
      </c>
      <c r="D127" s="228" t="s">
        <v>171</v>
      </c>
      <c r="E127" s="229" t="s">
        <v>172</v>
      </c>
      <c r="F127" s="230" t="s">
        <v>173</v>
      </c>
      <c r="G127" s="231" t="s">
        <v>174</v>
      </c>
      <c r="H127" s="232">
        <v>1</v>
      </c>
      <c r="I127" s="233"/>
      <c r="J127" s="234">
        <f>ROUND(I127*H127,2)</f>
        <v>0</v>
      </c>
      <c r="K127" s="230" t="s">
        <v>175</v>
      </c>
      <c r="L127" s="45"/>
      <c r="M127" s="235" t="s">
        <v>1</v>
      </c>
      <c r="N127" s="236" t="s">
        <v>42</v>
      </c>
      <c r="O127" s="92"/>
      <c r="P127" s="237">
        <f>O127*H127</f>
        <v>0</v>
      </c>
      <c r="Q127" s="237">
        <v>0</v>
      </c>
      <c r="R127" s="237">
        <f>Q127*H127</f>
        <v>0</v>
      </c>
      <c r="S127" s="237">
        <v>0</v>
      </c>
      <c r="T127" s="238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9" t="s">
        <v>176</v>
      </c>
      <c r="AT127" s="239" t="s">
        <v>171</v>
      </c>
      <c r="AU127" s="239" t="s">
        <v>86</v>
      </c>
      <c r="AY127" s="18" t="s">
        <v>168</v>
      </c>
      <c r="BE127" s="240">
        <f>IF(N127="základní",J127,0)</f>
        <v>0</v>
      </c>
      <c r="BF127" s="240">
        <f>IF(N127="snížená",J127,0)</f>
        <v>0</v>
      </c>
      <c r="BG127" s="240">
        <f>IF(N127="zákl. přenesená",J127,0)</f>
        <v>0</v>
      </c>
      <c r="BH127" s="240">
        <f>IF(N127="sníž. přenesená",J127,0)</f>
        <v>0</v>
      </c>
      <c r="BI127" s="240">
        <f>IF(N127="nulová",J127,0)</f>
        <v>0</v>
      </c>
      <c r="BJ127" s="18" t="s">
        <v>84</v>
      </c>
      <c r="BK127" s="240">
        <f>ROUND(I127*H127,2)</f>
        <v>0</v>
      </c>
      <c r="BL127" s="18" t="s">
        <v>176</v>
      </c>
      <c r="BM127" s="239" t="s">
        <v>177</v>
      </c>
    </row>
    <row r="128" spans="1:47" s="2" customFormat="1" ht="12">
      <c r="A128" s="39"/>
      <c r="B128" s="40"/>
      <c r="C128" s="41"/>
      <c r="D128" s="241" t="s">
        <v>178</v>
      </c>
      <c r="E128" s="41"/>
      <c r="F128" s="242" t="s">
        <v>179</v>
      </c>
      <c r="G128" s="41"/>
      <c r="H128" s="41"/>
      <c r="I128" s="243"/>
      <c r="J128" s="41"/>
      <c r="K128" s="41"/>
      <c r="L128" s="45"/>
      <c r="M128" s="244"/>
      <c r="N128" s="245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178</v>
      </c>
      <c r="AU128" s="18" t="s">
        <v>86</v>
      </c>
    </row>
    <row r="129" spans="1:65" s="2" customFormat="1" ht="16.5" customHeight="1">
      <c r="A129" s="39"/>
      <c r="B129" s="40"/>
      <c r="C129" s="228" t="s">
        <v>86</v>
      </c>
      <c r="D129" s="228" t="s">
        <v>171</v>
      </c>
      <c r="E129" s="229" t="s">
        <v>180</v>
      </c>
      <c r="F129" s="230" t="s">
        <v>181</v>
      </c>
      <c r="G129" s="231" t="s">
        <v>174</v>
      </c>
      <c r="H129" s="232">
        <v>1</v>
      </c>
      <c r="I129" s="233"/>
      <c r="J129" s="234">
        <f>ROUND(I129*H129,2)</f>
        <v>0</v>
      </c>
      <c r="K129" s="230" t="s">
        <v>175</v>
      </c>
      <c r="L129" s="45"/>
      <c r="M129" s="235" t="s">
        <v>1</v>
      </c>
      <c r="N129" s="236" t="s">
        <v>42</v>
      </c>
      <c r="O129" s="92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9" t="s">
        <v>176</v>
      </c>
      <c r="AT129" s="239" t="s">
        <v>171</v>
      </c>
      <c r="AU129" s="239" t="s">
        <v>86</v>
      </c>
      <c r="AY129" s="18" t="s">
        <v>168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8" t="s">
        <v>84</v>
      </c>
      <c r="BK129" s="240">
        <f>ROUND(I129*H129,2)</f>
        <v>0</v>
      </c>
      <c r="BL129" s="18" t="s">
        <v>176</v>
      </c>
      <c r="BM129" s="239" t="s">
        <v>182</v>
      </c>
    </row>
    <row r="130" spans="1:47" s="2" customFormat="1" ht="12">
      <c r="A130" s="39"/>
      <c r="B130" s="40"/>
      <c r="C130" s="41"/>
      <c r="D130" s="241" t="s">
        <v>178</v>
      </c>
      <c r="E130" s="41"/>
      <c r="F130" s="242" t="s">
        <v>183</v>
      </c>
      <c r="G130" s="41"/>
      <c r="H130" s="41"/>
      <c r="I130" s="243"/>
      <c r="J130" s="41"/>
      <c r="K130" s="41"/>
      <c r="L130" s="45"/>
      <c r="M130" s="244"/>
      <c r="N130" s="245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178</v>
      </c>
      <c r="AU130" s="18" t="s">
        <v>86</v>
      </c>
    </row>
    <row r="131" spans="1:65" s="2" customFormat="1" ht="16.5" customHeight="1">
      <c r="A131" s="39"/>
      <c r="B131" s="40"/>
      <c r="C131" s="228" t="s">
        <v>106</v>
      </c>
      <c r="D131" s="228" t="s">
        <v>171</v>
      </c>
      <c r="E131" s="229" t="s">
        <v>184</v>
      </c>
      <c r="F131" s="230" t="s">
        <v>185</v>
      </c>
      <c r="G131" s="231" t="s">
        <v>174</v>
      </c>
      <c r="H131" s="232">
        <v>1</v>
      </c>
      <c r="I131" s="233"/>
      <c r="J131" s="234">
        <f>ROUND(I131*H131,2)</f>
        <v>0</v>
      </c>
      <c r="K131" s="230" t="s">
        <v>175</v>
      </c>
      <c r="L131" s="45"/>
      <c r="M131" s="235" t="s">
        <v>1</v>
      </c>
      <c r="N131" s="236" t="s">
        <v>42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176</v>
      </c>
      <c r="AT131" s="239" t="s">
        <v>171</v>
      </c>
      <c r="AU131" s="239" t="s">
        <v>86</v>
      </c>
      <c r="AY131" s="18" t="s">
        <v>168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84</v>
      </c>
      <c r="BK131" s="240">
        <f>ROUND(I131*H131,2)</f>
        <v>0</v>
      </c>
      <c r="BL131" s="18" t="s">
        <v>176</v>
      </c>
      <c r="BM131" s="239" t="s">
        <v>186</v>
      </c>
    </row>
    <row r="132" spans="1:63" s="12" customFormat="1" ht="22.8" customHeight="1">
      <c r="A132" s="12"/>
      <c r="B132" s="212"/>
      <c r="C132" s="213"/>
      <c r="D132" s="214" t="s">
        <v>76</v>
      </c>
      <c r="E132" s="226" t="s">
        <v>187</v>
      </c>
      <c r="F132" s="226" t="s">
        <v>188</v>
      </c>
      <c r="G132" s="213"/>
      <c r="H132" s="213"/>
      <c r="I132" s="216"/>
      <c r="J132" s="227">
        <f>BK132</f>
        <v>0</v>
      </c>
      <c r="K132" s="213"/>
      <c r="L132" s="218"/>
      <c r="M132" s="219"/>
      <c r="N132" s="220"/>
      <c r="O132" s="220"/>
      <c r="P132" s="221">
        <f>SUM(P133:P134)</f>
        <v>0</v>
      </c>
      <c r="Q132" s="220"/>
      <c r="R132" s="221">
        <f>SUM(R133:R134)</f>
        <v>0</v>
      </c>
      <c r="S132" s="220"/>
      <c r="T132" s="222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3" t="s">
        <v>167</v>
      </c>
      <c r="AT132" s="224" t="s">
        <v>76</v>
      </c>
      <c r="AU132" s="224" t="s">
        <v>84</v>
      </c>
      <c r="AY132" s="223" t="s">
        <v>168</v>
      </c>
      <c r="BK132" s="225">
        <f>SUM(BK133:BK134)</f>
        <v>0</v>
      </c>
    </row>
    <row r="133" spans="1:65" s="2" customFormat="1" ht="16.5" customHeight="1">
      <c r="A133" s="39"/>
      <c r="B133" s="40"/>
      <c r="C133" s="228" t="s">
        <v>189</v>
      </c>
      <c r="D133" s="228" t="s">
        <v>171</v>
      </c>
      <c r="E133" s="229" t="s">
        <v>190</v>
      </c>
      <c r="F133" s="230" t="s">
        <v>188</v>
      </c>
      <c r="G133" s="231" t="s">
        <v>174</v>
      </c>
      <c r="H133" s="232">
        <v>1</v>
      </c>
      <c r="I133" s="233"/>
      <c r="J133" s="234">
        <f>ROUND(I133*H133,2)</f>
        <v>0</v>
      </c>
      <c r="K133" s="230" t="s">
        <v>175</v>
      </c>
      <c r="L133" s="45"/>
      <c r="M133" s="235" t="s">
        <v>1</v>
      </c>
      <c r="N133" s="236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176</v>
      </c>
      <c r="AT133" s="239" t="s">
        <v>171</v>
      </c>
      <c r="AU133" s="239" t="s">
        <v>86</v>
      </c>
      <c r="AY133" s="18" t="s">
        <v>168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176</v>
      </c>
      <c r="BM133" s="239" t="s">
        <v>191</v>
      </c>
    </row>
    <row r="134" spans="1:47" s="2" customFormat="1" ht="12">
      <c r="A134" s="39"/>
      <c r="B134" s="40"/>
      <c r="C134" s="41"/>
      <c r="D134" s="241" t="s">
        <v>178</v>
      </c>
      <c r="E134" s="41"/>
      <c r="F134" s="242" t="s">
        <v>192</v>
      </c>
      <c r="G134" s="41"/>
      <c r="H134" s="41"/>
      <c r="I134" s="243"/>
      <c r="J134" s="41"/>
      <c r="K134" s="41"/>
      <c r="L134" s="45"/>
      <c r="M134" s="244"/>
      <c r="N134" s="245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178</v>
      </c>
      <c r="AU134" s="18" t="s">
        <v>86</v>
      </c>
    </row>
    <row r="135" spans="1:63" s="12" customFormat="1" ht="22.8" customHeight="1">
      <c r="A135" s="12"/>
      <c r="B135" s="212"/>
      <c r="C135" s="213"/>
      <c r="D135" s="214" t="s">
        <v>76</v>
      </c>
      <c r="E135" s="226" t="s">
        <v>193</v>
      </c>
      <c r="F135" s="226" t="s">
        <v>194</v>
      </c>
      <c r="G135" s="213"/>
      <c r="H135" s="213"/>
      <c r="I135" s="216"/>
      <c r="J135" s="227">
        <f>BK135</f>
        <v>0</v>
      </c>
      <c r="K135" s="213"/>
      <c r="L135" s="218"/>
      <c r="M135" s="219"/>
      <c r="N135" s="220"/>
      <c r="O135" s="220"/>
      <c r="P135" s="221">
        <f>SUM(P136:P137)</f>
        <v>0</v>
      </c>
      <c r="Q135" s="220"/>
      <c r="R135" s="221">
        <f>SUM(R136:R137)</f>
        <v>0</v>
      </c>
      <c r="S135" s="220"/>
      <c r="T135" s="222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3" t="s">
        <v>167</v>
      </c>
      <c r="AT135" s="224" t="s">
        <v>76</v>
      </c>
      <c r="AU135" s="224" t="s">
        <v>84</v>
      </c>
      <c r="AY135" s="223" t="s">
        <v>168</v>
      </c>
      <c r="BK135" s="225">
        <f>SUM(BK136:BK137)</f>
        <v>0</v>
      </c>
    </row>
    <row r="136" spans="1:65" s="2" customFormat="1" ht="16.5" customHeight="1">
      <c r="A136" s="39"/>
      <c r="B136" s="40"/>
      <c r="C136" s="228" t="s">
        <v>167</v>
      </c>
      <c r="D136" s="228" t="s">
        <v>171</v>
      </c>
      <c r="E136" s="229" t="s">
        <v>195</v>
      </c>
      <c r="F136" s="230" t="s">
        <v>194</v>
      </c>
      <c r="G136" s="231" t="s">
        <v>174</v>
      </c>
      <c r="H136" s="232">
        <v>1</v>
      </c>
      <c r="I136" s="233"/>
      <c r="J136" s="234">
        <f>ROUND(I136*H136,2)</f>
        <v>0</v>
      </c>
      <c r="K136" s="230" t="s">
        <v>175</v>
      </c>
      <c r="L136" s="45"/>
      <c r="M136" s="235" t="s">
        <v>1</v>
      </c>
      <c r="N136" s="236" t="s">
        <v>42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176</v>
      </c>
      <c r="AT136" s="239" t="s">
        <v>171</v>
      </c>
      <c r="AU136" s="239" t="s">
        <v>86</v>
      </c>
      <c r="AY136" s="18" t="s">
        <v>168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176</v>
      </c>
      <c r="BM136" s="239" t="s">
        <v>196</v>
      </c>
    </row>
    <row r="137" spans="1:47" s="2" customFormat="1" ht="12">
      <c r="A137" s="39"/>
      <c r="B137" s="40"/>
      <c r="C137" s="41"/>
      <c r="D137" s="241" t="s">
        <v>178</v>
      </c>
      <c r="E137" s="41"/>
      <c r="F137" s="242" t="s">
        <v>197</v>
      </c>
      <c r="G137" s="41"/>
      <c r="H137" s="41"/>
      <c r="I137" s="243"/>
      <c r="J137" s="41"/>
      <c r="K137" s="41"/>
      <c r="L137" s="45"/>
      <c r="M137" s="246"/>
      <c r="N137" s="247"/>
      <c r="O137" s="248"/>
      <c r="P137" s="248"/>
      <c r="Q137" s="248"/>
      <c r="R137" s="248"/>
      <c r="S137" s="248"/>
      <c r="T137" s="24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178</v>
      </c>
      <c r="AU137" s="18" t="s">
        <v>86</v>
      </c>
    </row>
    <row r="138" spans="1:31" s="2" customFormat="1" ht="6.95" customHeight="1">
      <c r="A138" s="39"/>
      <c r="B138" s="67"/>
      <c r="C138" s="68"/>
      <c r="D138" s="68"/>
      <c r="E138" s="68"/>
      <c r="F138" s="68"/>
      <c r="G138" s="68"/>
      <c r="H138" s="68"/>
      <c r="I138" s="68"/>
      <c r="J138" s="68"/>
      <c r="K138" s="68"/>
      <c r="L138" s="45"/>
      <c r="M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</sheetData>
  <sheetProtection password="CC35" sheet="1" objects="1" scenarios="1" formatColumns="0" formatRows="0" autoFilter="0"/>
  <autoFilter ref="C123:K13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  <c r="AZ2" s="250" t="s">
        <v>198</v>
      </c>
      <c r="BA2" s="250" t="s">
        <v>1</v>
      </c>
      <c r="BB2" s="250" t="s">
        <v>1</v>
      </c>
      <c r="BC2" s="250" t="s">
        <v>199</v>
      </c>
      <c r="BD2" s="250" t="s">
        <v>86</v>
      </c>
    </row>
    <row r="3" spans="2:5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  <c r="AZ3" s="250" t="s">
        <v>200</v>
      </c>
      <c r="BA3" s="250" t="s">
        <v>1</v>
      </c>
      <c r="BB3" s="250" t="s">
        <v>1</v>
      </c>
      <c r="BC3" s="250" t="s">
        <v>201</v>
      </c>
      <c r="BD3" s="250" t="s">
        <v>86</v>
      </c>
    </row>
    <row r="4" spans="2:5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  <c r="AZ4" s="250" t="s">
        <v>202</v>
      </c>
      <c r="BA4" s="250" t="s">
        <v>1</v>
      </c>
      <c r="BB4" s="250" t="s">
        <v>203</v>
      </c>
      <c r="BC4" s="250" t="s">
        <v>204</v>
      </c>
      <c r="BD4" s="250" t="s">
        <v>106</v>
      </c>
    </row>
    <row r="5" spans="2:56" s="1" customFormat="1" ht="6.95" customHeight="1">
      <c r="B5" s="21"/>
      <c r="L5" s="21"/>
      <c r="AZ5" s="250" t="s">
        <v>205</v>
      </c>
      <c r="BA5" s="250" t="s">
        <v>1</v>
      </c>
      <c r="BB5" s="250" t="s">
        <v>203</v>
      </c>
      <c r="BC5" s="250" t="s">
        <v>206</v>
      </c>
      <c r="BD5" s="250" t="s">
        <v>106</v>
      </c>
    </row>
    <row r="6" spans="2:56" s="1" customFormat="1" ht="12" customHeight="1">
      <c r="B6" s="21"/>
      <c r="D6" s="152" t="s">
        <v>16</v>
      </c>
      <c r="L6" s="21"/>
      <c r="AZ6" s="250" t="s">
        <v>207</v>
      </c>
      <c r="BA6" s="250" t="s">
        <v>1</v>
      </c>
      <c r="BB6" s="250" t="s">
        <v>203</v>
      </c>
      <c r="BC6" s="250" t="s">
        <v>208</v>
      </c>
      <c r="BD6" s="250" t="s">
        <v>106</v>
      </c>
    </row>
    <row r="7" spans="2:56" s="1" customFormat="1" ht="16.5" customHeight="1">
      <c r="B7" s="21"/>
      <c r="E7" s="153" t="str">
        <f>'Rekapitulace stavby'!K6</f>
        <v>Centrum odborného vzdělávání Volanovská, Trutnov</v>
      </c>
      <c r="F7" s="152"/>
      <c r="G7" s="152"/>
      <c r="H7" s="152"/>
      <c r="L7" s="21"/>
      <c r="AZ7" s="250" t="s">
        <v>209</v>
      </c>
      <c r="BA7" s="250" t="s">
        <v>1</v>
      </c>
      <c r="BB7" s="250" t="s">
        <v>203</v>
      </c>
      <c r="BC7" s="250" t="s">
        <v>210</v>
      </c>
      <c r="BD7" s="250" t="s">
        <v>106</v>
      </c>
    </row>
    <row r="8" spans="2:56" s="1" customFormat="1" ht="12" customHeight="1">
      <c r="B8" s="21"/>
      <c r="D8" s="152" t="s">
        <v>139</v>
      </c>
      <c r="L8" s="21"/>
      <c r="AZ8" s="250" t="s">
        <v>211</v>
      </c>
      <c r="BA8" s="250" t="s">
        <v>1</v>
      </c>
      <c r="BB8" s="250" t="s">
        <v>203</v>
      </c>
      <c r="BC8" s="250" t="s">
        <v>212</v>
      </c>
      <c r="BD8" s="250" t="s">
        <v>106</v>
      </c>
    </row>
    <row r="9" spans="1:56" s="2" customFormat="1" ht="16.5" customHeight="1">
      <c r="A9" s="39"/>
      <c r="B9" s="45"/>
      <c r="C9" s="39"/>
      <c r="D9" s="39"/>
      <c r="E9" s="153" t="s">
        <v>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50" t="s">
        <v>213</v>
      </c>
      <c r="BA9" s="250" t="s">
        <v>1</v>
      </c>
      <c r="BB9" s="250" t="s">
        <v>203</v>
      </c>
      <c r="BC9" s="250" t="s">
        <v>214</v>
      </c>
      <c r="BD9" s="250" t="s">
        <v>106</v>
      </c>
    </row>
    <row r="10" spans="1:56" s="2" customFormat="1" ht="12" customHeight="1">
      <c r="A10" s="39"/>
      <c r="B10" s="45"/>
      <c r="C10" s="39"/>
      <c r="D10" s="152" t="s">
        <v>141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250" t="s">
        <v>215</v>
      </c>
      <c r="BA10" s="250" t="s">
        <v>1</v>
      </c>
      <c r="BB10" s="250" t="s">
        <v>203</v>
      </c>
      <c r="BC10" s="250" t="s">
        <v>216</v>
      </c>
      <c r="BD10" s="250" t="s">
        <v>106</v>
      </c>
    </row>
    <row r="11" spans="1:56" s="2" customFormat="1" ht="16.5" customHeight="1">
      <c r="A11" s="39"/>
      <c r="B11" s="45"/>
      <c r="C11" s="39"/>
      <c r="D11" s="39"/>
      <c r="E11" s="154" t="s">
        <v>217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250" t="s">
        <v>218</v>
      </c>
      <c r="BA11" s="250" t="s">
        <v>1</v>
      </c>
      <c r="BB11" s="250" t="s">
        <v>203</v>
      </c>
      <c r="BC11" s="250" t="s">
        <v>219</v>
      </c>
      <c r="BD11" s="250" t="s">
        <v>106</v>
      </c>
    </row>
    <row r="12" spans="1:56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250" t="s">
        <v>220</v>
      </c>
      <c r="BA12" s="250" t="s">
        <v>1</v>
      </c>
      <c r="BB12" s="250" t="s">
        <v>203</v>
      </c>
      <c r="BC12" s="250" t="s">
        <v>221</v>
      </c>
      <c r="BD12" s="250" t="s">
        <v>106</v>
      </c>
    </row>
    <row r="13" spans="1:56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250" t="s">
        <v>222</v>
      </c>
      <c r="BA13" s="250" t="s">
        <v>1</v>
      </c>
      <c r="BB13" s="250" t="s">
        <v>203</v>
      </c>
      <c r="BC13" s="250" t="s">
        <v>223</v>
      </c>
      <c r="BD13" s="250" t="s">
        <v>106</v>
      </c>
    </row>
    <row r="14" spans="1:56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23. 3. 2022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250" t="s">
        <v>224</v>
      </c>
      <c r="BA14" s="250" t="s">
        <v>1</v>
      </c>
      <c r="BB14" s="250" t="s">
        <v>203</v>
      </c>
      <c r="BC14" s="250" t="s">
        <v>225</v>
      </c>
      <c r="BD14" s="250" t="s">
        <v>106</v>
      </c>
    </row>
    <row r="15" spans="1:56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250" t="s">
        <v>226</v>
      </c>
      <c r="BA15" s="250" t="s">
        <v>1</v>
      </c>
      <c r="BB15" s="250" t="s">
        <v>203</v>
      </c>
      <c r="BC15" s="250" t="s">
        <v>227</v>
      </c>
      <c r="BD15" s="250" t="s">
        <v>106</v>
      </c>
    </row>
    <row r="16" spans="1:56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250" t="s">
        <v>228</v>
      </c>
      <c r="BA16" s="250" t="s">
        <v>1</v>
      </c>
      <c r="BB16" s="250" t="s">
        <v>203</v>
      </c>
      <c r="BC16" s="250" t="s">
        <v>229</v>
      </c>
      <c r="BD16" s="250" t="s">
        <v>106</v>
      </c>
    </row>
    <row r="17" spans="1:56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Z17" s="250" t="s">
        <v>230</v>
      </c>
      <c r="BA17" s="250" t="s">
        <v>1</v>
      </c>
      <c r="BB17" s="250" t="s">
        <v>203</v>
      </c>
      <c r="BC17" s="250" t="s">
        <v>231</v>
      </c>
      <c r="BD17" s="250" t="s">
        <v>106</v>
      </c>
    </row>
    <row r="18" spans="1:56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Z18" s="250" t="s">
        <v>232</v>
      </c>
      <c r="BA18" s="250" t="s">
        <v>1</v>
      </c>
      <c r="BB18" s="250" t="s">
        <v>203</v>
      </c>
      <c r="BC18" s="250" t="s">
        <v>233</v>
      </c>
      <c r="BD18" s="250" t="s">
        <v>106</v>
      </c>
    </row>
    <row r="19" spans="1:56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Z19" s="250" t="s">
        <v>234</v>
      </c>
      <c r="BA19" s="250" t="s">
        <v>1</v>
      </c>
      <c r="BB19" s="250" t="s">
        <v>203</v>
      </c>
      <c r="BC19" s="250" t="s">
        <v>235</v>
      </c>
      <c r="BD19" s="250" t="s">
        <v>106</v>
      </c>
    </row>
    <row r="20" spans="1:56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Z20" s="250" t="s">
        <v>236</v>
      </c>
      <c r="BA20" s="250" t="s">
        <v>1</v>
      </c>
      <c r="BB20" s="250" t="s">
        <v>203</v>
      </c>
      <c r="BC20" s="250" t="s">
        <v>237</v>
      </c>
      <c r="BD20" s="250" t="s">
        <v>106</v>
      </c>
    </row>
    <row r="21" spans="1:56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Z21" s="250" t="s">
        <v>238</v>
      </c>
      <c r="BA21" s="250" t="s">
        <v>1</v>
      </c>
      <c r="BB21" s="250" t="s">
        <v>203</v>
      </c>
      <c r="BC21" s="250" t="s">
        <v>239</v>
      </c>
      <c r="BD21" s="250" t="s">
        <v>106</v>
      </c>
    </row>
    <row r="22" spans="1:56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Z22" s="250" t="s">
        <v>240</v>
      </c>
      <c r="BA22" s="250" t="s">
        <v>1</v>
      </c>
      <c r="BB22" s="250" t="s">
        <v>203</v>
      </c>
      <c r="BC22" s="250" t="s">
        <v>241</v>
      </c>
      <c r="BD22" s="250" t="s">
        <v>106</v>
      </c>
    </row>
    <row r="23" spans="1:56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Z23" s="250" t="s">
        <v>242</v>
      </c>
      <c r="BA23" s="250" t="s">
        <v>1</v>
      </c>
      <c r="BB23" s="250" t="s">
        <v>203</v>
      </c>
      <c r="BC23" s="250" t="s">
        <v>243</v>
      </c>
      <c r="BD23" s="250" t="s">
        <v>106</v>
      </c>
    </row>
    <row r="24" spans="1:56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Z24" s="250" t="s">
        <v>244</v>
      </c>
      <c r="BA24" s="250" t="s">
        <v>1</v>
      </c>
      <c r="BB24" s="250" t="s">
        <v>203</v>
      </c>
      <c r="BC24" s="250" t="s">
        <v>245</v>
      </c>
      <c r="BD24" s="250" t="s">
        <v>106</v>
      </c>
    </row>
    <row r="25" spans="1:56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Z25" s="250" t="s">
        <v>246</v>
      </c>
      <c r="BA25" s="250" t="s">
        <v>1</v>
      </c>
      <c r="BB25" s="250" t="s">
        <v>203</v>
      </c>
      <c r="BC25" s="250" t="s">
        <v>247</v>
      </c>
      <c r="BD25" s="250" t="s">
        <v>106</v>
      </c>
    </row>
    <row r="26" spans="1:56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Z26" s="250" t="s">
        <v>248</v>
      </c>
      <c r="BA26" s="250" t="s">
        <v>1</v>
      </c>
      <c r="BB26" s="250" t="s">
        <v>203</v>
      </c>
      <c r="BC26" s="250" t="s">
        <v>239</v>
      </c>
      <c r="BD26" s="250" t="s">
        <v>106</v>
      </c>
    </row>
    <row r="27" spans="1:56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Z27" s="250" t="s">
        <v>249</v>
      </c>
      <c r="BA27" s="250" t="s">
        <v>1</v>
      </c>
      <c r="BB27" s="250" t="s">
        <v>203</v>
      </c>
      <c r="BC27" s="250" t="s">
        <v>250</v>
      </c>
      <c r="BD27" s="250" t="s">
        <v>106</v>
      </c>
    </row>
    <row r="28" spans="1:56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Z28" s="250" t="s">
        <v>251</v>
      </c>
      <c r="BA28" s="250" t="s">
        <v>1</v>
      </c>
      <c r="BB28" s="250" t="s">
        <v>203</v>
      </c>
      <c r="BC28" s="250" t="s">
        <v>252</v>
      </c>
      <c r="BD28" s="250" t="s">
        <v>106</v>
      </c>
    </row>
    <row r="29" spans="1:56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Z29" s="251" t="s">
        <v>253</v>
      </c>
      <c r="BA29" s="251" t="s">
        <v>1</v>
      </c>
      <c r="BB29" s="251" t="s">
        <v>203</v>
      </c>
      <c r="BC29" s="251" t="s">
        <v>254</v>
      </c>
      <c r="BD29" s="251" t="s">
        <v>106</v>
      </c>
    </row>
    <row r="30" spans="1:56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Z30" s="250" t="s">
        <v>255</v>
      </c>
      <c r="BA30" s="250" t="s">
        <v>1</v>
      </c>
      <c r="BB30" s="250" t="s">
        <v>203</v>
      </c>
      <c r="BC30" s="250" t="s">
        <v>256</v>
      </c>
      <c r="BD30" s="250" t="s">
        <v>106</v>
      </c>
    </row>
    <row r="31" spans="1:56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Z31" s="250" t="s">
        <v>257</v>
      </c>
      <c r="BA31" s="250" t="s">
        <v>1</v>
      </c>
      <c r="BB31" s="250" t="s">
        <v>203</v>
      </c>
      <c r="BC31" s="250" t="s">
        <v>258</v>
      </c>
      <c r="BD31" s="250" t="s">
        <v>106</v>
      </c>
    </row>
    <row r="32" spans="1:56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ROUND(J135,2)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Z32" s="250" t="s">
        <v>259</v>
      </c>
      <c r="BA32" s="250" t="s">
        <v>1</v>
      </c>
      <c r="BB32" s="250" t="s">
        <v>203</v>
      </c>
      <c r="BC32" s="250" t="s">
        <v>260</v>
      </c>
      <c r="BD32" s="250" t="s">
        <v>106</v>
      </c>
    </row>
    <row r="33" spans="1:56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Z33" s="250" t="s">
        <v>261</v>
      </c>
      <c r="BA33" s="250" t="s">
        <v>1</v>
      </c>
      <c r="BB33" s="250" t="s">
        <v>203</v>
      </c>
      <c r="BC33" s="250" t="s">
        <v>262</v>
      </c>
      <c r="BD33" s="250" t="s">
        <v>106</v>
      </c>
    </row>
    <row r="34" spans="1:56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Z34" s="250" t="s">
        <v>263</v>
      </c>
      <c r="BA34" s="250" t="s">
        <v>1</v>
      </c>
      <c r="BB34" s="250" t="s">
        <v>203</v>
      </c>
      <c r="BC34" s="250" t="s">
        <v>264</v>
      </c>
      <c r="BD34" s="250" t="s">
        <v>106</v>
      </c>
    </row>
    <row r="35" spans="1:56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ROUND((SUM(BE135:BE596)),2)</f>
        <v>0</v>
      </c>
      <c r="G35" s="39"/>
      <c r="H35" s="39"/>
      <c r="I35" s="166">
        <v>0.21</v>
      </c>
      <c r="J35" s="165">
        <f>ROUND(((SUM(BE135:BE596))*I35),2)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Z35" s="250" t="s">
        <v>265</v>
      </c>
      <c r="BA35" s="250" t="s">
        <v>1</v>
      </c>
      <c r="BB35" s="250" t="s">
        <v>203</v>
      </c>
      <c r="BC35" s="250" t="s">
        <v>266</v>
      </c>
      <c r="BD35" s="250" t="s">
        <v>106</v>
      </c>
    </row>
    <row r="36" spans="1:56" s="2" customFormat="1" ht="14.4" customHeight="1">
      <c r="A36" s="39"/>
      <c r="B36" s="45"/>
      <c r="C36" s="39"/>
      <c r="D36" s="39"/>
      <c r="E36" s="152" t="s">
        <v>43</v>
      </c>
      <c r="F36" s="165">
        <f>ROUND((SUM(BF135:BF596)),2)</f>
        <v>0</v>
      </c>
      <c r="G36" s="39"/>
      <c r="H36" s="39"/>
      <c r="I36" s="166">
        <v>0.15</v>
      </c>
      <c r="J36" s="165">
        <f>ROUND(((SUM(BF135:BF596))*I36),2)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Z36" s="250" t="s">
        <v>267</v>
      </c>
      <c r="BA36" s="250" t="s">
        <v>1</v>
      </c>
      <c r="BB36" s="250" t="s">
        <v>1</v>
      </c>
      <c r="BC36" s="250" t="s">
        <v>268</v>
      </c>
      <c r="BD36" s="250" t="s">
        <v>86</v>
      </c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ROUND((SUM(BG135:BG596)),2)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ROUND((SUM(BH135:BH596)),2)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ROUND((SUM(BI135:BI596)),2)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01-001 - Bourací práce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Trutnov</v>
      </c>
      <c r="G91" s="41"/>
      <c r="H91" s="41"/>
      <c r="I91" s="33" t="s">
        <v>22</v>
      </c>
      <c r="J91" s="80" t="str">
        <f>IF(J14="","",J14)</f>
        <v>23. 3. 2022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Královehradecký kraj, Hrade Králové</v>
      </c>
      <c r="G93" s="41"/>
      <c r="H93" s="41"/>
      <c r="I93" s="33" t="s">
        <v>30</v>
      </c>
      <c r="J93" s="37" t="str">
        <f>E23</f>
        <v>ATIP a.s. Trutnov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Lenka Kasperová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144</v>
      </c>
      <c r="D96" s="187"/>
      <c r="E96" s="187"/>
      <c r="F96" s="187"/>
      <c r="G96" s="187"/>
      <c r="H96" s="187"/>
      <c r="I96" s="187"/>
      <c r="J96" s="188" t="s">
        <v>145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146</v>
      </c>
      <c r="D98" s="41"/>
      <c r="E98" s="41"/>
      <c r="F98" s="41"/>
      <c r="G98" s="41"/>
      <c r="H98" s="41"/>
      <c r="I98" s="41"/>
      <c r="J98" s="111">
        <f>J135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147</v>
      </c>
    </row>
    <row r="99" spans="1:31" s="9" customFormat="1" ht="24.95" customHeight="1">
      <c r="A99" s="9"/>
      <c r="B99" s="190"/>
      <c r="C99" s="191"/>
      <c r="D99" s="192" t="s">
        <v>269</v>
      </c>
      <c r="E99" s="193"/>
      <c r="F99" s="193"/>
      <c r="G99" s="193"/>
      <c r="H99" s="193"/>
      <c r="I99" s="193"/>
      <c r="J99" s="194">
        <f>J136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270</v>
      </c>
      <c r="E100" s="198"/>
      <c r="F100" s="198"/>
      <c r="G100" s="198"/>
      <c r="H100" s="198"/>
      <c r="I100" s="198"/>
      <c r="J100" s="199">
        <f>J137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271</v>
      </c>
      <c r="E101" s="198"/>
      <c r="F101" s="198"/>
      <c r="G101" s="198"/>
      <c r="H101" s="198"/>
      <c r="I101" s="198"/>
      <c r="J101" s="199">
        <f>J156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272</v>
      </c>
      <c r="E102" s="198"/>
      <c r="F102" s="198"/>
      <c r="G102" s="198"/>
      <c r="H102" s="198"/>
      <c r="I102" s="198"/>
      <c r="J102" s="199">
        <f>J477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0"/>
      <c r="C103" s="191"/>
      <c r="D103" s="192" t="s">
        <v>273</v>
      </c>
      <c r="E103" s="193"/>
      <c r="F103" s="193"/>
      <c r="G103" s="193"/>
      <c r="H103" s="193"/>
      <c r="I103" s="193"/>
      <c r="J103" s="194">
        <f>J484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6"/>
      <c r="C104" s="134"/>
      <c r="D104" s="197" t="s">
        <v>274</v>
      </c>
      <c r="E104" s="198"/>
      <c r="F104" s="198"/>
      <c r="G104" s="198"/>
      <c r="H104" s="198"/>
      <c r="I104" s="198"/>
      <c r="J104" s="199">
        <f>J485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275</v>
      </c>
      <c r="E105" s="198"/>
      <c r="F105" s="198"/>
      <c r="G105" s="198"/>
      <c r="H105" s="198"/>
      <c r="I105" s="198"/>
      <c r="J105" s="199">
        <f>J493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276</v>
      </c>
      <c r="E106" s="198"/>
      <c r="F106" s="198"/>
      <c r="G106" s="198"/>
      <c r="H106" s="198"/>
      <c r="I106" s="198"/>
      <c r="J106" s="199">
        <f>J502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6"/>
      <c r="C107" s="134"/>
      <c r="D107" s="197" t="s">
        <v>277</v>
      </c>
      <c r="E107" s="198"/>
      <c r="F107" s="198"/>
      <c r="G107" s="198"/>
      <c r="H107" s="198"/>
      <c r="I107" s="198"/>
      <c r="J107" s="199">
        <f>J508</f>
        <v>0</v>
      </c>
      <c r="K107" s="134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6"/>
      <c r="C108" s="134"/>
      <c r="D108" s="197" t="s">
        <v>278</v>
      </c>
      <c r="E108" s="198"/>
      <c r="F108" s="198"/>
      <c r="G108" s="198"/>
      <c r="H108" s="198"/>
      <c r="I108" s="198"/>
      <c r="J108" s="199">
        <f>J543</f>
        <v>0</v>
      </c>
      <c r="K108" s="134"/>
      <c r="L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6"/>
      <c r="C109" s="134"/>
      <c r="D109" s="197" t="s">
        <v>279</v>
      </c>
      <c r="E109" s="198"/>
      <c r="F109" s="198"/>
      <c r="G109" s="198"/>
      <c r="H109" s="198"/>
      <c r="I109" s="198"/>
      <c r="J109" s="199">
        <f>J557</f>
        <v>0</v>
      </c>
      <c r="K109" s="134"/>
      <c r="L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6"/>
      <c r="C110" s="134"/>
      <c r="D110" s="197" t="s">
        <v>280</v>
      </c>
      <c r="E110" s="198"/>
      <c r="F110" s="198"/>
      <c r="G110" s="198"/>
      <c r="H110" s="198"/>
      <c r="I110" s="198"/>
      <c r="J110" s="199">
        <f>J564</f>
        <v>0</v>
      </c>
      <c r="K110" s="134"/>
      <c r="L110" s="20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6"/>
      <c r="C111" s="134"/>
      <c r="D111" s="197" t="s">
        <v>281</v>
      </c>
      <c r="E111" s="198"/>
      <c r="F111" s="198"/>
      <c r="G111" s="198"/>
      <c r="H111" s="198"/>
      <c r="I111" s="198"/>
      <c r="J111" s="199">
        <f>J576</f>
        <v>0</v>
      </c>
      <c r="K111" s="134"/>
      <c r="L111" s="20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6"/>
      <c r="C112" s="134"/>
      <c r="D112" s="197" t="s">
        <v>282</v>
      </c>
      <c r="E112" s="198"/>
      <c r="F112" s="198"/>
      <c r="G112" s="198"/>
      <c r="H112" s="198"/>
      <c r="I112" s="198"/>
      <c r="J112" s="199">
        <f>J582</f>
        <v>0</v>
      </c>
      <c r="K112" s="134"/>
      <c r="L112" s="20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6"/>
      <c r="C113" s="134"/>
      <c r="D113" s="197" t="s">
        <v>283</v>
      </c>
      <c r="E113" s="198"/>
      <c r="F113" s="198"/>
      <c r="G113" s="198"/>
      <c r="H113" s="198"/>
      <c r="I113" s="198"/>
      <c r="J113" s="199">
        <f>J585</f>
        <v>0</v>
      </c>
      <c r="K113" s="134"/>
      <c r="L113" s="20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9" spans="1:31" s="2" customFormat="1" ht="6.95" customHeight="1">
      <c r="A119" s="39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4.95" customHeight="1">
      <c r="A120" s="39"/>
      <c r="B120" s="40"/>
      <c r="C120" s="24" t="s">
        <v>152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16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185" t="str">
        <f>E7</f>
        <v>Centrum odborného vzdělávání Volanovská, Trutnov</v>
      </c>
      <c r="F123" s="33"/>
      <c r="G123" s="33"/>
      <c r="H123" s="33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2:12" s="1" customFormat="1" ht="12" customHeight="1">
      <c r="B124" s="22"/>
      <c r="C124" s="33" t="s">
        <v>139</v>
      </c>
      <c r="D124" s="23"/>
      <c r="E124" s="23"/>
      <c r="F124" s="23"/>
      <c r="G124" s="23"/>
      <c r="H124" s="23"/>
      <c r="I124" s="23"/>
      <c r="J124" s="23"/>
      <c r="K124" s="23"/>
      <c r="L124" s="21"/>
    </row>
    <row r="125" spans="1:31" s="2" customFormat="1" ht="16.5" customHeight="1">
      <c r="A125" s="39"/>
      <c r="B125" s="40"/>
      <c r="C125" s="41"/>
      <c r="D125" s="41"/>
      <c r="E125" s="185" t="s">
        <v>140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141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77" t="str">
        <f>E11</f>
        <v>01-001 - Bourací práce</v>
      </c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20</v>
      </c>
      <c r="D129" s="41"/>
      <c r="E129" s="41"/>
      <c r="F129" s="28" t="str">
        <f>F14</f>
        <v>Trutnov</v>
      </c>
      <c r="G129" s="41"/>
      <c r="H129" s="41"/>
      <c r="I129" s="33" t="s">
        <v>22</v>
      </c>
      <c r="J129" s="80" t="str">
        <f>IF(J14="","",J14)</f>
        <v>23. 3. 2022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5.15" customHeight="1">
      <c r="A131" s="39"/>
      <c r="B131" s="40"/>
      <c r="C131" s="33" t="s">
        <v>24</v>
      </c>
      <c r="D131" s="41"/>
      <c r="E131" s="41"/>
      <c r="F131" s="28" t="str">
        <f>E17</f>
        <v>Královehradecký kraj, Hrade Králové</v>
      </c>
      <c r="G131" s="41"/>
      <c r="H131" s="41"/>
      <c r="I131" s="33" t="s">
        <v>30</v>
      </c>
      <c r="J131" s="37" t="str">
        <f>E23</f>
        <v>ATIP a.s. Trutnov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28</v>
      </c>
      <c r="D132" s="41"/>
      <c r="E132" s="41"/>
      <c r="F132" s="28" t="str">
        <f>IF(E20="","",E20)</f>
        <v>Vyplň údaj</v>
      </c>
      <c r="G132" s="41"/>
      <c r="H132" s="41"/>
      <c r="I132" s="33" t="s">
        <v>33</v>
      </c>
      <c r="J132" s="37" t="str">
        <f>E26</f>
        <v>Ing. Lenka Kasperová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0.3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11" customFormat="1" ht="29.25" customHeight="1">
      <c r="A134" s="201"/>
      <c r="B134" s="202"/>
      <c r="C134" s="203" t="s">
        <v>153</v>
      </c>
      <c r="D134" s="204" t="s">
        <v>62</v>
      </c>
      <c r="E134" s="204" t="s">
        <v>58</v>
      </c>
      <c r="F134" s="204" t="s">
        <v>59</v>
      </c>
      <c r="G134" s="204" t="s">
        <v>154</v>
      </c>
      <c r="H134" s="204" t="s">
        <v>155</v>
      </c>
      <c r="I134" s="204" t="s">
        <v>156</v>
      </c>
      <c r="J134" s="204" t="s">
        <v>145</v>
      </c>
      <c r="K134" s="205" t="s">
        <v>157</v>
      </c>
      <c r="L134" s="206"/>
      <c r="M134" s="101" t="s">
        <v>1</v>
      </c>
      <c r="N134" s="102" t="s">
        <v>41</v>
      </c>
      <c r="O134" s="102" t="s">
        <v>158</v>
      </c>
      <c r="P134" s="102" t="s">
        <v>159</v>
      </c>
      <c r="Q134" s="102" t="s">
        <v>160</v>
      </c>
      <c r="R134" s="102" t="s">
        <v>161</v>
      </c>
      <c r="S134" s="102" t="s">
        <v>162</v>
      </c>
      <c r="T134" s="103" t="s">
        <v>163</v>
      </c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</row>
    <row r="135" spans="1:63" s="2" customFormat="1" ht="22.8" customHeight="1">
      <c r="A135" s="39"/>
      <c r="B135" s="40"/>
      <c r="C135" s="108" t="s">
        <v>164</v>
      </c>
      <c r="D135" s="41"/>
      <c r="E135" s="41"/>
      <c r="F135" s="41"/>
      <c r="G135" s="41"/>
      <c r="H135" s="41"/>
      <c r="I135" s="41"/>
      <c r="J135" s="207">
        <f>BK135</f>
        <v>0</v>
      </c>
      <c r="K135" s="41"/>
      <c r="L135" s="45"/>
      <c r="M135" s="104"/>
      <c r="N135" s="208"/>
      <c r="O135" s="105"/>
      <c r="P135" s="209">
        <f>P136+P484</f>
        <v>0</v>
      </c>
      <c r="Q135" s="105"/>
      <c r="R135" s="209">
        <f>R136+R484</f>
        <v>0</v>
      </c>
      <c r="S135" s="105"/>
      <c r="T135" s="210">
        <f>T136+T484</f>
        <v>763.1515915599998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76</v>
      </c>
      <c r="AU135" s="18" t="s">
        <v>147</v>
      </c>
      <c r="BK135" s="211">
        <f>BK136+BK484</f>
        <v>0</v>
      </c>
    </row>
    <row r="136" spans="1:63" s="12" customFormat="1" ht="25.9" customHeight="1">
      <c r="A136" s="12"/>
      <c r="B136" s="212"/>
      <c r="C136" s="213"/>
      <c r="D136" s="214" t="s">
        <v>76</v>
      </c>
      <c r="E136" s="215" t="s">
        <v>284</v>
      </c>
      <c r="F136" s="215" t="s">
        <v>285</v>
      </c>
      <c r="G136" s="213"/>
      <c r="H136" s="213"/>
      <c r="I136" s="216"/>
      <c r="J136" s="217">
        <f>BK136</f>
        <v>0</v>
      </c>
      <c r="K136" s="213"/>
      <c r="L136" s="218"/>
      <c r="M136" s="219"/>
      <c r="N136" s="220"/>
      <c r="O136" s="220"/>
      <c r="P136" s="221">
        <f>P137+P156+P477</f>
        <v>0</v>
      </c>
      <c r="Q136" s="220"/>
      <c r="R136" s="221">
        <f>R137+R156+R477</f>
        <v>0</v>
      </c>
      <c r="S136" s="220"/>
      <c r="T136" s="222">
        <f>T137+T156+T477</f>
        <v>660.6252277999998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3" t="s">
        <v>84</v>
      </c>
      <c r="AT136" s="224" t="s">
        <v>76</v>
      </c>
      <c r="AU136" s="224" t="s">
        <v>77</v>
      </c>
      <c r="AY136" s="223" t="s">
        <v>168</v>
      </c>
      <c r="BK136" s="225">
        <f>BK137+BK156+BK477</f>
        <v>0</v>
      </c>
    </row>
    <row r="137" spans="1:63" s="12" customFormat="1" ht="22.8" customHeight="1">
      <c r="A137" s="12"/>
      <c r="B137" s="212"/>
      <c r="C137" s="213"/>
      <c r="D137" s="214" t="s">
        <v>76</v>
      </c>
      <c r="E137" s="226" t="s">
        <v>84</v>
      </c>
      <c r="F137" s="226" t="s">
        <v>286</v>
      </c>
      <c r="G137" s="213"/>
      <c r="H137" s="213"/>
      <c r="I137" s="216"/>
      <c r="J137" s="227">
        <f>BK137</f>
        <v>0</v>
      </c>
      <c r="K137" s="213"/>
      <c r="L137" s="218"/>
      <c r="M137" s="219"/>
      <c r="N137" s="220"/>
      <c r="O137" s="220"/>
      <c r="P137" s="221">
        <f>SUM(P138:P155)</f>
        <v>0</v>
      </c>
      <c r="Q137" s="220"/>
      <c r="R137" s="221">
        <f>SUM(R138:R155)</f>
        <v>0</v>
      </c>
      <c r="S137" s="220"/>
      <c r="T137" s="222">
        <f>SUM(T138:T155)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3" t="s">
        <v>84</v>
      </c>
      <c r="AT137" s="224" t="s">
        <v>76</v>
      </c>
      <c r="AU137" s="224" t="s">
        <v>84</v>
      </c>
      <c r="AY137" s="223" t="s">
        <v>168</v>
      </c>
      <c r="BK137" s="225">
        <f>SUM(BK138:BK155)</f>
        <v>0</v>
      </c>
    </row>
    <row r="138" spans="1:65" s="2" customFormat="1" ht="24.15" customHeight="1">
      <c r="A138" s="39"/>
      <c r="B138" s="40"/>
      <c r="C138" s="228" t="s">
        <v>84</v>
      </c>
      <c r="D138" s="228" t="s">
        <v>171</v>
      </c>
      <c r="E138" s="229" t="s">
        <v>287</v>
      </c>
      <c r="F138" s="230" t="s">
        <v>288</v>
      </c>
      <c r="G138" s="231" t="s">
        <v>289</v>
      </c>
      <c r="H138" s="232">
        <v>51.362</v>
      </c>
      <c r="I138" s="233"/>
      <c r="J138" s="234">
        <f>ROUND(I138*H138,2)</f>
        <v>0</v>
      </c>
      <c r="K138" s="230" t="s">
        <v>175</v>
      </c>
      <c r="L138" s="45"/>
      <c r="M138" s="235" t="s">
        <v>1</v>
      </c>
      <c r="N138" s="236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189</v>
      </c>
      <c r="AT138" s="239" t="s">
        <v>171</v>
      </c>
      <c r="AU138" s="239" t="s">
        <v>86</v>
      </c>
      <c r="AY138" s="18" t="s">
        <v>168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189</v>
      </c>
      <c r="BM138" s="239" t="s">
        <v>290</v>
      </c>
    </row>
    <row r="139" spans="1:51" s="13" customFormat="1" ht="12">
      <c r="A139" s="13"/>
      <c r="B139" s="252"/>
      <c r="C139" s="253"/>
      <c r="D139" s="241" t="s">
        <v>291</v>
      </c>
      <c r="E139" s="254" t="s">
        <v>1</v>
      </c>
      <c r="F139" s="255" t="s">
        <v>292</v>
      </c>
      <c r="G139" s="253"/>
      <c r="H139" s="256">
        <v>7.211</v>
      </c>
      <c r="I139" s="257"/>
      <c r="J139" s="253"/>
      <c r="K139" s="253"/>
      <c r="L139" s="258"/>
      <c r="M139" s="259"/>
      <c r="N139" s="260"/>
      <c r="O139" s="260"/>
      <c r="P139" s="260"/>
      <c r="Q139" s="260"/>
      <c r="R139" s="260"/>
      <c r="S139" s="260"/>
      <c r="T139" s="26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2" t="s">
        <v>291</v>
      </c>
      <c r="AU139" s="262" t="s">
        <v>86</v>
      </c>
      <c r="AV139" s="13" t="s">
        <v>86</v>
      </c>
      <c r="AW139" s="13" t="s">
        <v>32</v>
      </c>
      <c r="AX139" s="13" t="s">
        <v>77</v>
      </c>
      <c r="AY139" s="262" t="s">
        <v>168</v>
      </c>
    </row>
    <row r="140" spans="1:51" s="13" customFormat="1" ht="12">
      <c r="A140" s="13"/>
      <c r="B140" s="252"/>
      <c r="C140" s="253"/>
      <c r="D140" s="241" t="s">
        <v>291</v>
      </c>
      <c r="E140" s="254" t="s">
        <v>1</v>
      </c>
      <c r="F140" s="255" t="s">
        <v>293</v>
      </c>
      <c r="G140" s="253"/>
      <c r="H140" s="256">
        <v>19.919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2" t="s">
        <v>291</v>
      </c>
      <c r="AU140" s="262" t="s">
        <v>86</v>
      </c>
      <c r="AV140" s="13" t="s">
        <v>86</v>
      </c>
      <c r="AW140" s="13" t="s">
        <v>32</v>
      </c>
      <c r="AX140" s="13" t="s">
        <v>77</v>
      </c>
      <c r="AY140" s="262" t="s">
        <v>168</v>
      </c>
    </row>
    <row r="141" spans="1:51" s="13" customFormat="1" ht="12">
      <c r="A141" s="13"/>
      <c r="B141" s="252"/>
      <c r="C141" s="253"/>
      <c r="D141" s="241" t="s">
        <v>291</v>
      </c>
      <c r="E141" s="254" t="s">
        <v>1</v>
      </c>
      <c r="F141" s="255" t="s">
        <v>294</v>
      </c>
      <c r="G141" s="253"/>
      <c r="H141" s="256">
        <v>37.073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2" t="s">
        <v>291</v>
      </c>
      <c r="AU141" s="262" t="s">
        <v>86</v>
      </c>
      <c r="AV141" s="13" t="s">
        <v>86</v>
      </c>
      <c r="AW141" s="13" t="s">
        <v>32</v>
      </c>
      <c r="AX141" s="13" t="s">
        <v>77</v>
      </c>
      <c r="AY141" s="262" t="s">
        <v>168</v>
      </c>
    </row>
    <row r="142" spans="1:51" s="14" customFormat="1" ht="12">
      <c r="A142" s="14"/>
      <c r="B142" s="263"/>
      <c r="C142" s="264"/>
      <c r="D142" s="241" t="s">
        <v>291</v>
      </c>
      <c r="E142" s="265" t="s">
        <v>267</v>
      </c>
      <c r="F142" s="266" t="s">
        <v>295</v>
      </c>
      <c r="G142" s="264"/>
      <c r="H142" s="267">
        <v>64.203</v>
      </c>
      <c r="I142" s="268"/>
      <c r="J142" s="264"/>
      <c r="K142" s="264"/>
      <c r="L142" s="269"/>
      <c r="M142" s="270"/>
      <c r="N142" s="271"/>
      <c r="O142" s="271"/>
      <c r="P142" s="271"/>
      <c r="Q142" s="271"/>
      <c r="R142" s="271"/>
      <c r="S142" s="271"/>
      <c r="T142" s="27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3" t="s">
        <v>291</v>
      </c>
      <c r="AU142" s="273" t="s">
        <v>86</v>
      </c>
      <c r="AV142" s="14" t="s">
        <v>189</v>
      </c>
      <c r="AW142" s="14" t="s">
        <v>32</v>
      </c>
      <c r="AX142" s="14" t="s">
        <v>77</v>
      </c>
      <c r="AY142" s="273" t="s">
        <v>168</v>
      </c>
    </row>
    <row r="143" spans="1:51" s="13" customFormat="1" ht="12">
      <c r="A143" s="13"/>
      <c r="B143" s="252"/>
      <c r="C143" s="253"/>
      <c r="D143" s="241" t="s">
        <v>291</v>
      </c>
      <c r="E143" s="254" t="s">
        <v>1</v>
      </c>
      <c r="F143" s="255" t="s">
        <v>296</v>
      </c>
      <c r="G143" s="253"/>
      <c r="H143" s="256">
        <v>51.362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2" t="s">
        <v>291</v>
      </c>
      <c r="AU143" s="262" t="s">
        <v>86</v>
      </c>
      <c r="AV143" s="13" t="s">
        <v>86</v>
      </c>
      <c r="AW143" s="13" t="s">
        <v>32</v>
      </c>
      <c r="AX143" s="13" t="s">
        <v>84</v>
      </c>
      <c r="AY143" s="262" t="s">
        <v>168</v>
      </c>
    </row>
    <row r="144" spans="1:65" s="2" customFormat="1" ht="24.15" customHeight="1">
      <c r="A144" s="39"/>
      <c r="B144" s="40"/>
      <c r="C144" s="228" t="s">
        <v>86</v>
      </c>
      <c r="D144" s="228" t="s">
        <v>171</v>
      </c>
      <c r="E144" s="229" t="s">
        <v>297</v>
      </c>
      <c r="F144" s="230" t="s">
        <v>298</v>
      </c>
      <c r="G144" s="231" t="s">
        <v>289</v>
      </c>
      <c r="H144" s="232">
        <v>12.841</v>
      </c>
      <c r="I144" s="233"/>
      <c r="J144" s="234">
        <f>ROUND(I144*H144,2)</f>
        <v>0</v>
      </c>
      <c r="K144" s="230" t="s">
        <v>175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189</v>
      </c>
      <c r="AT144" s="239" t="s">
        <v>171</v>
      </c>
      <c r="AU144" s="239" t="s">
        <v>86</v>
      </c>
      <c r="AY144" s="18" t="s">
        <v>168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189</v>
      </c>
      <c r="BM144" s="239" t="s">
        <v>299</v>
      </c>
    </row>
    <row r="145" spans="1:51" s="13" customFormat="1" ht="12">
      <c r="A145" s="13"/>
      <c r="B145" s="252"/>
      <c r="C145" s="253"/>
      <c r="D145" s="241" t="s">
        <v>291</v>
      </c>
      <c r="E145" s="254" t="s">
        <v>1</v>
      </c>
      <c r="F145" s="255" t="s">
        <v>300</v>
      </c>
      <c r="G145" s="253"/>
      <c r="H145" s="256">
        <v>12.841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2" t="s">
        <v>291</v>
      </c>
      <c r="AU145" s="262" t="s">
        <v>86</v>
      </c>
      <c r="AV145" s="13" t="s">
        <v>86</v>
      </c>
      <c r="AW145" s="13" t="s">
        <v>32</v>
      </c>
      <c r="AX145" s="13" t="s">
        <v>84</v>
      </c>
      <c r="AY145" s="262" t="s">
        <v>168</v>
      </c>
    </row>
    <row r="146" spans="1:65" s="2" customFormat="1" ht="37.8" customHeight="1">
      <c r="A146" s="39"/>
      <c r="B146" s="40"/>
      <c r="C146" s="228" t="s">
        <v>106</v>
      </c>
      <c r="D146" s="228" t="s">
        <v>171</v>
      </c>
      <c r="E146" s="229" t="s">
        <v>301</v>
      </c>
      <c r="F146" s="230" t="s">
        <v>302</v>
      </c>
      <c r="G146" s="231" t="s">
        <v>289</v>
      </c>
      <c r="H146" s="232">
        <v>51.362</v>
      </c>
      <c r="I146" s="233"/>
      <c r="J146" s="234">
        <f>ROUND(I146*H146,2)</f>
        <v>0</v>
      </c>
      <c r="K146" s="230" t="s">
        <v>175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189</v>
      </c>
      <c r="AT146" s="239" t="s">
        <v>171</v>
      </c>
      <c r="AU146" s="239" t="s">
        <v>86</v>
      </c>
      <c r="AY146" s="18" t="s">
        <v>168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189</v>
      </c>
      <c r="BM146" s="239" t="s">
        <v>303</v>
      </c>
    </row>
    <row r="147" spans="1:51" s="13" customFormat="1" ht="12">
      <c r="A147" s="13"/>
      <c r="B147" s="252"/>
      <c r="C147" s="253"/>
      <c r="D147" s="241" t="s">
        <v>291</v>
      </c>
      <c r="E147" s="254" t="s">
        <v>1</v>
      </c>
      <c r="F147" s="255" t="s">
        <v>304</v>
      </c>
      <c r="G147" s="253"/>
      <c r="H147" s="256">
        <v>51.362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2" t="s">
        <v>291</v>
      </c>
      <c r="AU147" s="262" t="s">
        <v>86</v>
      </c>
      <c r="AV147" s="13" t="s">
        <v>86</v>
      </c>
      <c r="AW147" s="13" t="s">
        <v>32</v>
      </c>
      <c r="AX147" s="13" t="s">
        <v>77</v>
      </c>
      <c r="AY147" s="262" t="s">
        <v>168</v>
      </c>
    </row>
    <row r="148" spans="1:51" s="14" customFormat="1" ht="12">
      <c r="A148" s="14"/>
      <c r="B148" s="263"/>
      <c r="C148" s="264"/>
      <c r="D148" s="241" t="s">
        <v>291</v>
      </c>
      <c r="E148" s="265" t="s">
        <v>198</v>
      </c>
      <c r="F148" s="266" t="s">
        <v>295</v>
      </c>
      <c r="G148" s="264"/>
      <c r="H148" s="267">
        <v>51.362</v>
      </c>
      <c r="I148" s="268"/>
      <c r="J148" s="264"/>
      <c r="K148" s="264"/>
      <c r="L148" s="269"/>
      <c r="M148" s="270"/>
      <c r="N148" s="271"/>
      <c r="O148" s="271"/>
      <c r="P148" s="271"/>
      <c r="Q148" s="271"/>
      <c r="R148" s="271"/>
      <c r="S148" s="271"/>
      <c r="T148" s="27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3" t="s">
        <v>291</v>
      </c>
      <c r="AU148" s="273" t="s">
        <v>86</v>
      </c>
      <c r="AV148" s="14" t="s">
        <v>189</v>
      </c>
      <c r="AW148" s="14" t="s">
        <v>32</v>
      </c>
      <c r="AX148" s="14" t="s">
        <v>84</v>
      </c>
      <c r="AY148" s="273" t="s">
        <v>168</v>
      </c>
    </row>
    <row r="149" spans="1:65" s="2" customFormat="1" ht="37.8" customHeight="1">
      <c r="A149" s="39"/>
      <c r="B149" s="40"/>
      <c r="C149" s="228" t="s">
        <v>189</v>
      </c>
      <c r="D149" s="228" t="s">
        <v>171</v>
      </c>
      <c r="E149" s="229" t="s">
        <v>305</v>
      </c>
      <c r="F149" s="230" t="s">
        <v>306</v>
      </c>
      <c r="G149" s="231" t="s">
        <v>289</v>
      </c>
      <c r="H149" s="232">
        <v>12.841</v>
      </c>
      <c r="I149" s="233"/>
      <c r="J149" s="234">
        <f>ROUND(I149*H149,2)</f>
        <v>0</v>
      </c>
      <c r="K149" s="230" t="s">
        <v>175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189</v>
      </c>
      <c r="AT149" s="239" t="s">
        <v>171</v>
      </c>
      <c r="AU149" s="239" t="s">
        <v>86</v>
      </c>
      <c r="AY149" s="18" t="s">
        <v>168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189</v>
      </c>
      <c r="BM149" s="239" t="s">
        <v>307</v>
      </c>
    </row>
    <row r="150" spans="1:51" s="13" customFormat="1" ht="12">
      <c r="A150" s="13"/>
      <c r="B150" s="252"/>
      <c r="C150" s="253"/>
      <c r="D150" s="241" t="s">
        <v>291</v>
      </c>
      <c r="E150" s="254" t="s">
        <v>1</v>
      </c>
      <c r="F150" s="255" t="s">
        <v>308</v>
      </c>
      <c r="G150" s="253"/>
      <c r="H150" s="256">
        <v>12.841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2" t="s">
        <v>291</v>
      </c>
      <c r="AU150" s="262" t="s">
        <v>86</v>
      </c>
      <c r="AV150" s="13" t="s">
        <v>86</v>
      </c>
      <c r="AW150" s="13" t="s">
        <v>32</v>
      </c>
      <c r="AX150" s="13" t="s">
        <v>77</v>
      </c>
      <c r="AY150" s="262" t="s">
        <v>168</v>
      </c>
    </row>
    <row r="151" spans="1:51" s="14" customFormat="1" ht="12">
      <c r="A151" s="14"/>
      <c r="B151" s="263"/>
      <c r="C151" s="264"/>
      <c r="D151" s="241" t="s">
        <v>291</v>
      </c>
      <c r="E151" s="265" t="s">
        <v>200</v>
      </c>
      <c r="F151" s="266" t="s">
        <v>295</v>
      </c>
      <c r="G151" s="264"/>
      <c r="H151" s="267">
        <v>12.841</v>
      </c>
      <c r="I151" s="268"/>
      <c r="J151" s="264"/>
      <c r="K151" s="264"/>
      <c r="L151" s="269"/>
      <c r="M151" s="270"/>
      <c r="N151" s="271"/>
      <c r="O151" s="271"/>
      <c r="P151" s="271"/>
      <c r="Q151" s="271"/>
      <c r="R151" s="271"/>
      <c r="S151" s="271"/>
      <c r="T151" s="27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3" t="s">
        <v>291</v>
      </c>
      <c r="AU151" s="273" t="s">
        <v>86</v>
      </c>
      <c r="AV151" s="14" t="s">
        <v>189</v>
      </c>
      <c r="AW151" s="14" t="s">
        <v>32</v>
      </c>
      <c r="AX151" s="14" t="s">
        <v>84</v>
      </c>
      <c r="AY151" s="273" t="s">
        <v>168</v>
      </c>
    </row>
    <row r="152" spans="1:65" s="2" customFormat="1" ht="24.15" customHeight="1">
      <c r="A152" s="39"/>
      <c r="B152" s="40"/>
      <c r="C152" s="228" t="s">
        <v>167</v>
      </c>
      <c r="D152" s="228" t="s">
        <v>171</v>
      </c>
      <c r="E152" s="229" t="s">
        <v>309</v>
      </c>
      <c r="F152" s="230" t="s">
        <v>310</v>
      </c>
      <c r="G152" s="231" t="s">
        <v>311</v>
      </c>
      <c r="H152" s="232">
        <v>115.565</v>
      </c>
      <c r="I152" s="233"/>
      <c r="J152" s="234">
        <f>ROUND(I152*H152,2)</f>
        <v>0</v>
      </c>
      <c r="K152" s="230" t="s">
        <v>175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189</v>
      </c>
      <c r="AT152" s="239" t="s">
        <v>171</v>
      </c>
      <c r="AU152" s="239" t="s">
        <v>86</v>
      </c>
      <c r="AY152" s="18" t="s">
        <v>168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189</v>
      </c>
      <c r="BM152" s="239" t="s">
        <v>312</v>
      </c>
    </row>
    <row r="153" spans="1:51" s="13" customFormat="1" ht="12">
      <c r="A153" s="13"/>
      <c r="B153" s="252"/>
      <c r="C153" s="253"/>
      <c r="D153" s="241" t="s">
        <v>291</v>
      </c>
      <c r="E153" s="254" t="s">
        <v>1</v>
      </c>
      <c r="F153" s="255" t="s">
        <v>313</v>
      </c>
      <c r="G153" s="253"/>
      <c r="H153" s="256">
        <v>115.565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2" t="s">
        <v>291</v>
      </c>
      <c r="AU153" s="262" t="s">
        <v>86</v>
      </c>
      <c r="AV153" s="13" t="s">
        <v>86</v>
      </c>
      <c r="AW153" s="13" t="s">
        <v>32</v>
      </c>
      <c r="AX153" s="13" t="s">
        <v>84</v>
      </c>
      <c r="AY153" s="262" t="s">
        <v>168</v>
      </c>
    </row>
    <row r="154" spans="1:65" s="2" customFormat="1" ht="16.5" customHeight="1">
      <c r="A154" s="39"/>
      <c r="B154" s="40"/>
      <c r="C154" s="228" t="s">
        <v>314</v>
      </c>
      <c r="D154" s="228" t="s">
        <v>171</v>
      </c>
      <c r="E154" s="229" t="s">
        <v>315</v>
      </c>
      <c r="F154" s="230" t="s">
        <v>316</v>
      </c>
      <c r="G154" s="231" t="s">
        <v>289</v>
      </c>
      <c r="H154" s="232">
        <v>64.203</v>
      </c>
      <c r="I154" s="233"/>
      <c r="J154" s="234">
        <f>ROUND(I154*H154,2)</f>
        <v>0</v>
      </c>
      <c r="K154" s="230" t="s">
        <v>175</v>
      </c>
      <c r="L154" s="45"/>
      <c r="M154" s="235" t="s">
        <v>1</v>
      </c>
      <c r="N154" s="236" t="s">
        <v>42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189</v>
      </c>
      <c r="AT154" s="239" t="s">
        <v>171</v>
      </c>
      <c r="AU154" s="239" t="s">
        <v>86</v>
      </c>
      <c r="AY154" s="18" t="s">
        <v>168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84</v>
      </c>
      <c r="BK154" s="240">
        <f>ROUND(I154*H154,2)</f>
        <v>0</v>
      </c>
      <c r="BL154" s="18" t="s">
        <v>189</v>
      </c>
      <c r="BM154" s="239" t="s">
        <v>317</v>
      </c>
    </row>
    <row r="155" spans="1:51" s="13" customFormat="1" ht="12">
      <c r="A155" s="13"/>
      <c r="B155" s="252"/>
      <c r="C155" s="253"/>
      <c r="D155" s="241" t="s">
        <v>291</v>
      </c>
      <c r="E155" s="254" t="s">
        <v>1</v>
      </c>
      <c r="F155" s="255" t="s">
        <v>318</v>
      </c>
      <c r="G155" s="253"/>
      <c r="H155" s="256">
        <v>64.203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2" t="s">
        <v>291</v>
      </c>
      <c r="AU155" s="262" t="s">
        <v>86</v>
      </c>
      <c r="AV155" s="13" t="s">
        <v>86</v>
      </c>
      <c r="AW155" s="13" t="s">
        <v>32</v>
      </c>
      <c r="AX155" s="13" t="s">
        <v>84</v>
      </c>
      <c r="AY155" s="262" t="s">
        <v>168</v>
      </c>
    </row>
    <row r="156" spans="1:63" s="12" customFormat="1" ht="22.8" customHeight="1">
      <c r="A156" s="12"/>
      <c r="B156" s="212"/>
      <c r="C156" s="213"/>
      <c r="D156" s="214" t="s">
        <v>76</v>
      </c>
      <c r="E156" s="226" t="s">
        <v>319</v>
      </c>
      <c r="F156" s="226" t="s">
        <v>320</v>
      </c>
      <c r="G156" s="213"/>
      <c r="H156" s="213"/>
      <c r="I156" s="216"/>
      <c r="J156" s="227">
        <f>BK156</f>
        <v>0</v>
      </c>
      <c r="K156" s="213"/>
      <c r="L156" s="218"/>
      <c r="M156" s="219"/>
      <c r="N156" s="220"/>
      <c r="O156" s="220"/>
      <c r="P156" s="221">
        <f>SUM(P157:P476)</f>
        <v>0</v>
      </c>
      <c r="Q156" s="220"/>
      <c r="R156" s="221">
        <f>SUM(R157:R476)</f>
        <v>0</v>
      </c>
      <c r="S156" s="220"/>
      <c r="T156" s="222">
        <f>SUM(T157:T476)</f>
        <v>660.6252277999998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3" t="s">
        <v>84</v>
      </c>
      <c r="AT156" s="224" t="s">
        <v>76</v>
      </c>
      <c r="AU156" s="224" t="s">
        <v>84</v>
      </c>
      <c r="AY156" s="223" t="s">
        <v>168</v>
      </c>
      <c r="BK156" s="225">
        <f>SUM(BK157:BK476)</f>
        <v>0</v>
      </c>
    </row>
    <row r="157" spans="1:65" s="2" customFormat="1" ht="16.5" customHeight="1">
      <c r="A157" s="39"/>
      <c r="B157" s="40"/>
      <c r="C157" s="228" t="s">
        <v>321</v>
      </c>
      <c r="D157" s="228" t="s">
        <v>171</v>
      </c>
      <c r="E157" s="229" t="s">
        <v>322</v>
      </c>
      <c r="F157" s="230" t="s">
        <v>323</v>
      </c>
      <c r="G157" s="231" t="s">
        <v>289</v>
      </c>
      <c r="H157" s="232">
        <v>0.765</v>
      </c>
      <c r="I157" s="233"/>
      <c r="J157" s="234">
        <f>ROUND(I157*H157,2)</f>
        <v>0</v>
      </c>
      <c r="K157" s="230" t="s">
        <v>175</v>
      </c>
      <c r="L157" s="45"/>
      <c r="M157" s="235" t="s">
        <v>1</v>
      </c>
      <c r="N157" s="236" t="s">
        <v>42</v>
      </c>
      <c r="O157" s="92"/>
      <c r="P157" s="237">
        <f>O157*H157</f>
        <v>0</v>
      </c>
      <c r="Q157" s="237">
        <v>0</v>
      </c>
      <c r="R157" s="237">
        <f>Q157*H157</f>
        <v>0</v>
      </c>
      <c r="S157" s="237">
        <v>2</v>
      </c>
      <c r="T157" s="238">
        <f>S157*H157</f>
        <v>1.53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189</v>
      </c>
      <c r="AT157" s="239" t="s">
        <v>171</v>
      </c>
      <c r="AU157" s="239" t="s">
        <v>86</v>
      </c>
      <c r="AY157" s="18" t="s">
        <v>168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84</v>
      </c>
      <c r="BK157" s="240">
        <f>ROUND(I157*H157,2)</f>
        <v>0</v>
      </c>
      <c r="BL157" s="18" t="s">
        <v>189</v>
      </c>
      <c r="BM157" s="239" t="s">
        <v>324</v>
      </c>
    </row>
    <row r="158" spans="1:51" s="13" customFormat="1" ht="12">
      <c r="A158" s="13"/>
      <c r="B158" s="252"/>
      <c r="C158" s="253"/>
      <c r="D158" s="241" t="s">
        <v>291</v>
      </c>
      <c r="E158" s="254" t="s">
        <v>1</v>
      </c>
      <c r="F158" s="255" t="s">
        <v>325</v>
      </c>
      <c r="G158" s="253"/>
      <c r="H158" s="256">
        <v>0.765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2" t="s">
        <v>291</v>
      </c>
      <c r="AU158" s="262" t="s">
        <v>86</v>
      </c>
      <c r="AV158" s="13" t="s">
        <v>86</v>
      </c>
      <c r="AW158" s="13" t="s">
        <v>32</v>
      </c>
      <c r="AX158" s="13" t="s">
        <v>84</v>
      </c>
      <c r="AY158" s="262" t="s">
        <v>168</v>
      </c>
    </row>
    <row r="159" spans="1:65" s="2" customFormat="1" ht="21.75" customHeight="1">
      <c r="A159" s="39"/>
      <c r="B159" s="40"/>
      <c r="C159" s="228" t="s">
        <v>326</v>
      </c>
      <c r="D159" s="228" t="s">
        <v>171</v>
      </c>
      <c r="E159" s="229" t="s">
        <v>327</v>
      </c>
      <c r="F159" s="230" t="s">
        <v>328</v>
      </c>
      <c r="G159" s="231" t="s">
        <v>203</v>
      </c>
      <c r="H159" s="232">
        <v>350.82</v>
      </c>
      <c r="I159" s="233"/>
      <c r="J159" s="234">
        <f>ROUND(I159*H159,2)</f>
        <v>0</v>
      </c>
      <c r="K159" s="230" t="s">
        <v>175</v>
      </c>
      <c r="L159" s="45"/>
      <c r="M159" s="235" t="s">
        <v>1</v>
      </c>
      <c r="N159" s="236" t="s">
        <v>42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0.131</v>
      </c>
      <c r="T159" s="238">
        <f>S159*H159</f>
        <v>45.95742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189</v>
      </c>
      <c r="AT159" s="239" t="s">
        <v>171</v>
      </c>
      <c r="AU159" s="239" t="s">
        <v>86</v>
      </c>
      <c r="AY159" s="18" t="s">
        <v>168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84</v>
      </c>
      <c r="BK159" s="240">
        <f>ROUND(I159*H159,2)</f>
        <v>0</v>
      </c>
      <c r="BL159" s="18" t="s">
        <v>189</v>
      </c>
      <c r="BM159" s="239" t="s">
        <v>329</v>
      </c>
    </row>
    <row r="160" spans="1:51" s="15" customFormat="1" ht="12">
      <c r="A160" s="15"/>
      <c r="B160" s="274"/>
      <c r="C160" s="275"/>
      <c r="D160" s="241" t="s">
        <v>291</v>
      </c>
      <c r="E160" s="276" t="s">
        <v>1</v>
      </c>
      <c r="F160" s="277" t="s">
        <v>330</v>
      </c>
      <c r="G160" s="275"/>
      <c r="H160" s="276" t="s">
        <v>1</v>
      </c>
      <c r="I160" s="278"/>
      <c r="J160" s="275"/>
      <c r="K160" s="275"/>
      <c r="L160" s="279"/>
      <c r="M160" s="280"/>
      <c r="N160" s="281"/>
      <c r="O160" s="281"/>
      <c r="P160" s="281"/>
      <c r="Q160" s="281"/>
      <c r="R160" s="281"/>
      <c r="S160" s="281"/>
      <c r="T160" s="282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83" t="s">
        <v>291</v>
      </c>
      <c r="AU160" s="283" t="s">
        <v>86</v>
      </c>
      <c r="AV160" s="15" t="s">
        <v>84</v>
      </c>
      <c r="AW160" s="15" t="s">
        <v>32</v>
      </c>
      <c r="AX160" s="15" t="s">
        <v>77</v>
      </c>
      <c r="AY160" s="283" t="s">
        <v>168</v>
      </c>
    </row>
    <row r="161" spans="1:51" s="13" customFormat="1" ht="12">
      <c r="A161" s="13"/>
      <c r="B161" s="252"/>
      <c r="C161" s="253"/>
      <c r="D161" s="241" t="s">
        <v>291</v>
      </c>
      <c r="E161" s="254" t="s">
        <v>1</v>
      </c>
      <c r="F161" s="255" t="s">
        <v>331</v>
      </c>
      <c r="G161" s="253"/>
      <c r="H161" s="256">
        <v>14.16</v>
      </c>
      <c r="I161" s="257"/>
      <c r="J161" s="253"/>
      <c r="K161" s="253"/>
      <c r="L161" s="258"/>
      <c r="M161" s="259"/>
      <c r="N161" s="260"/>
      <c r="O161" s="260"/>
      <c r="P161" s="260"/>
      <c r="Q161" s="260"/>
      <c r="R161" s="260"/>
      <c r="S161" s="260"/>
      <c r="T161" s="26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2" t="s">
        <v>291</v>
      </c>
      <c r="AU161" s="262" t="s">
        <v>86</v>
      </c>
      <c r="AV161" s="13" t="s">
        <v>86</v>
      </c>
      <c r="AW161" s="13" t="s">
        <v>32</v>
      </c>
      <c r="AX161" s="13" t="s">
        <v>77</v>
      </c>
      <c r="AY161" s="262" t="s">
        <v>168</v>
      </c>
    </row>
    <row r="162" spans="1:51" s="13" customFormat="1" ht="12">
      <c r="A162" s="13"/>
      <c r="B162" s="252"/>
      <c r="C162" s="253"/>
      <c r="D162" s="241" t="s">
        <v>291</v>
      </c>
      <c r="E162" s="254" t="s">
        <v>1</v>
      </c>
      <c r="F162" s="255" t="s">
        <v>332</v>
      </c>
      <c r="G162" s="253"/>
      <c r="H162" s="256">
        <v>6.48</v>
      </c>
      <c r="I162" s="257"/>
      <c r="J162" s="253"/>
      <c r="K162" s="253"/>
      <c r="L162" s="258"/>
      <c r="M162" s="259"/>
      <c r="N162" s="260"/>
      <c r="O162" s="260"/>
      <c r="P162" s="260"/>
      <c r="Q162" s="260"/>
      <c r="R162" s="260"/>
      <c r="S162" s="260"/>
      <c r="T162" s="26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2" t="s">
        <v>291</v>
      </c>
      <c r="AU162" s="262" t="s">
        <v>86</v>
      </c>
      <c r="AV162" s="13" t="s">
        <v>86</v>
      </c>
      <c r="AW162" s="13" t="s">
        <v>32</v>
      </c>
      <c r="AX162" s="13" t="s">
        <v>77</v>
      </c>
      <c r="AY162" s="262" t="s">
        <v>168</v>
      </c>
    </row>
    <row r="163" spans="1:51" s="13" customFormat="1" ht="12">
      <c r="A163" s="13"/>
      <c r="B163" s="252"/>
      <c r="C163" s="253"/>
      <c r="D163" s="241" t="s">
        <v>291</v>
      </c>
      <c r="E163" s="254" t="s">
        <v>1</v>
      </c>
      <c r="F163" s="255" t="s">
        <v>333</v>
      </c>
      <c r="G163" s="253"/>
      <c r="H163" s="256">
        <v>4.56</v>
      </c>
      <c r="I163" s="257"/>
      <c r="J163" s="253"/>
      <c r="K163" s="253"/>
      <c r="L163" s="258"/>
      <c r="M163" s="259"/>
      <c r="N163" s="260"/>
      <c r="O163" s="260"/>
      <c r="P163" s="260"/>
      <c r="Q163" s="260"/>
      <c r="R163" s="260"/>
      <c r="S163" s="260"/>
      <c r="T163" s="26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2" t="s">
        <v>291</v>
      </c>
      <c r="AU163" s="262" t="s">
        <v>86</v>
      </c>
      <c r="AV163" s="13" t="s">
        <v>86</v>
      </c>
      <c r="AW163" s="13" t="s">
        <v>32</v>
      </c>
      <c r="AX163" s="13" t="s">
        <v>77</v>
      </c>
      <c r="AY163" s="262" t="s">
        <v>168</v>
      </c>
    </row>
    <row r="164" spans="1:51" s="15" customFormat="1" ht="12">
      <c r="A164" s="15"/>
      <c r="B164" s="274"/>
      <c r="C164" s="275"/>
      <c r="D164" s="241" t="s">
        <v>291</v>
      </c>
      <c r="E164" s="276" t="s">
        <v>1</v>
      </c>
      <c r="F164" s="277" t="s">
        <v>334</v>
      </c>
      <c r="G164" s="275"/>
      <c r="H164" s="276" t="s">
        <v>1</v>
      </c>
      <c r="I164" s="278"/>
      <c r="J164" s="275"/>
      <c r="K164" s="275"/>
      <c r="L164" s="279"/>
      <c r="M164" s="280"/>
      <c r="N164" s="281"/>
      <c r="O164" s="281"/>
      <c r="P164" s="281"/>
      <c r="Q164" s="281"/>
      <c r="R164" s="281"/>
      <c r="S164" s="281"/>
      <c r="T164" s="282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83" t="s">
        <v>291</v>
      </c>
      <c r="AU164" s="283" t="s">
        <v>86</v>
      </c>
      <c r="AV164" s="15" t="s">
        <v>84</v>
      </c>
      <c r="AW164" s="15" t="s">
        <v>32</v>
      </c>
      <c r="AX164" s="15" t="s">
        <v>77</v>
      </c>
      <c r="AY164" s="283" t="s">
        <v>168</v>
      </c>
    </row>
    <row r="165" spans="1:51" s="13" customFormat="1" ht="12">
      <c r="A165" s="13"/>
      <c r="B165" s="252"/>
      <c r="C165" s="253"/>
      <c r="D165" s="241" t="s">
        <v>291</v>
      </c>
      <c r="E165" s="254" t="s">
        <v>1</v>
      </c>
      <c r="F165" s="255" t="s">
        <v>335</v>
      </c>
      <c r="G165" s="253"/>
      <c r="H165" s="256">
        <v>39.78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2" t="s">
        <v>291</v>
      </c>
      <c r="AU165" s="262" t="s">
        <v>86</v>
      </c>
      <c r="AV165" s="13" t="s">
        <v>86</v>
      </c>
      <c r="AW165" s="13" t="s">
        <v>32</v>
      </c>
      <c r="AX165" s="13" t="s">
        <v>77</v>
      </c>
      <c r="AY165" s="262" t="s">
        <v>168</v>
      </c>
    </row>
    <row r="166" spans="1:51" s="13" customFormat="1" ht="12">
      <c r="A166" s="13"/>
      <c r="B166" s="252"/>
      <c r="C166" s="253"/>
      <c r="D166" s="241" t="s">
        <v>291</v>
      </c>
      <c r="E166" s="254" t="s">
        <v>1</v>
      </c>
      <c r="F166" s="255" t="s">
        <v>336</v>
      </c>
      <c r="G166" s="253"/>
      <c r="H166" s="256">
        <v>5.9</v>
      </c>
      <c r="I166" s="257"/>
      <c r="J166" s="253"/>
      <c r="K166" s="253"/>
      <c r="L166" s="258"/>
      <c r="M166" s="259"/>
      <c r="N166" s="260"/>
      <c r="O166" s="260"/>
      <c r="P166" s="260"/>
      <c r="Q166" s="260"/>
      <c r="R166" s="260"/>
      <c r="S166" s="260"/>
      <c r="T166" s="26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2" t="s">
        <v>291</v>
      </c>
      <c r="AU166" s="262" t="s">
        <v>86</v>
      </c>
      <c r="AV166" s="13" t="s">
        <v>86</v>
      </c>
      <c r="AW166" s="13" t="s">
        <v>32</v>
      </c>
      <c r="AX166" s="13" t="s">
        <v>77</v>
      </c>
      <c r="AY166" s="262" t="s">
        <v>168</v>
      </c>
    </row>
    <row r="167" spans="1:51" s="13" customFormat="1" ht="12">
      <c r="A167" s="13"/>
      <c r="B167" s="252"/>
      <c r="C167" s="253"/>
      <c r="D167" s="241" t="s">
        <v>291</v>
      </c>
      <c r="E167" s="254" t="s">
        <v>1</v>
      </c>
      <c r="F167" s="255" t="s">
        <v>337</v>
      </c>
      <c r="G167" s="253"/>
      <c r="H167" s="256">
        <v>6.46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2" t="s">
        <v>291</v>
      </c>
      <c r="AU167" s="262" t="s">
        <v>86</v>
      </c>
      <c r="AV167" s="13" t="s">
        <v>86</v>
      </c>
      <c r="AW167" s="13" t="s">
        <v>32</v>
      </c>
      <c r="AX167" s="13" t="s">
        <v>77</v>
      </c>
      <c r="AY167" s="262" t="s">
        <v>168</v>
      </c>
    </row>
    <row r="168" spans="1:51" s="15" customFormat="1" ht="12">
      <c r="A168" s="15"/>
      <c r="B168" s="274"/>
      <c r="C168" s="275"/>
      <c r="D168" s="241" t="s">
        <v>291</v>
      </c>
      <c r="E168" s="276" t="s">
        <v>1</v>
      </c>
      <c r="F168" s="277" t="s">
        <v>338</v>
      </c>
      <c r="G168" s="275"/>
      <c r="H168" s="276" t="s">
        <v>1</v>
      </c>
      <c r="I168" s="278"/>
      <c r="J168" s="275"/>
      <c r="K168" s="275"/>
      <c r="L168" s="279"/>
      <c r="M168" s="280"/>
      <c r="N168" s="281"/>
      <c r="O168" s="281"/>
      <c r="P168" s="281"/>
      <c r="Q168" s="281"/>
      <c r="R168" s="281"/>
      <c r="S168" s="281"/>
      <c r="T168" s="282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83" t="s">
        <v>291</v>
      </c>
      <c r="AU168" s="283" t="s">
        <v>86</v>
      </c>
      <c r="AV168" s="15" t="s">
        <v>84</v>
      </c>
      <c r="AW168" s="15" t="s">
        <v>32</v>
      </c>
      <c r="AX168" s="15" t="s">
        <v>77</v>
      </c>
      <c r="AY168" s="283" t="s">
        <v>168</v>
      </c>
    </row>
    <row r="169" spans="1:51" s="13" customFormat="1" ht="12">
      <c r="A169" s="13"/>
      <c r="B169" s="252"/>
      <c r="C169" s="253"/>
      <c r="D169" s="241" t="s">
        <v>291</v>
      </c>
      <c r="E169" s="254" t="s">
        <v>1</v>
      </c>
      <c r="F169" s="255" t="s">
        <v>339</v>
      </c>
      <c r="G169" s="253"/>
      <c r="H169" s="256">
        <v>32.55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2" t="s">
        <v>291</v>
      </c>
      <c r="AU169" s="262" t="s">
        <v>86</v>
      </c>
      <c r="AV169" s="13" t="s">
        <v>86</v>
      </c>
      <c r="AW169" s="13" t="s">
        <v>32</v>
      </c>
      <c r="AX169" s="13" t="s">
        <v>77</v>
      </c>
      <c r="AY169" s="262" t="s">
        <v>168</v>
      </c>
    </row>
    <row r="170" spans="1:51" s="13" customFormat="1" ht="12">
      <c r="A170" s="13"/>
      <c r="B170" s="252"/>
      <c r="C170" s="253"/>
      <c r="D170" s="241" t="s">
        <v>291</v>
      </c>
      <c r="E170" s="254" t="s">
        <v>1</v>
      </c>
      <c r="F170" s="255" t="s">
        <v>340</v>
      </c>
      <c r="G170" s="253"/>
      <c r="H170" s="256">
        <v>26.97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2" t="s">
        <v>291</v>
      </c>
      <c r="AU170" s="262" t="s">
        <v>86</v>
      </c>
      <c r="AV170" s="13" t="s">
        <v>86</v>
      </c>
      <c r="AW170" s="13" t="s">
        <v>32</v>
      </c>
      <c r="AX170" s="13" t="s">
        <v>77</v>
      </c>
      <c r="AY170" s="262" t="s">
        <v>168</v>
      </c>
    </row>
    <row r="171" spans="1:51" s="13" customFormat="1" ht="12">
      <c r="A171" s="13"/>
      <c r="B171" s="252"/>
      <c r="C171" s="253"/>
      <c r="D171" s="241" t="s">
        <v>291</v>
      </c>
      <c r="E171" s="254" t="s">
        <v>1</v>
      </c>
      <c r="F171" s="255" t="s">
        <v>341</v>
      </c>
      <c r="G171" s="253"/>
      <c r="H171" s="256">
        <v>9.61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2" t="s">
        <v>291</v>
      </c>
      <c r="AU171" s="262" t="s">
        <v>86</v>
      </c>
      <c r="AV171" s="13" t="s">
        <v>86</v>
      </c>
      <c r="AW171" s="13" t="s">
        <v>32</v>
      </c>
      <c r="AX171" s="13" t="s">
        <v>77</v>
      </c>
      <c r="AY171" s="262" t="s">
        <v>168</v>
      </c>
    </row>
    <row r="172" spans="1:51" s="15" customFormat="1" ht="12">
      <c r="A172" s="15"/>
      <c r="B172" s="274"/>
      <c r="C172" s="275"/>
      <c r="D172" s="241" t="s">
        <v>291</v>
      </c>
      <c r="E172" s="276" t="s">
        <v>1</v>
      </c>
      <c r="F172" s="277" t="s">
        <v>342</v>
      </c>
      <c r="G172" s="275"/>
      <c r="H172" s="276" t="s">
        <v>1</v>
      </c>
      <c r="I172" s="278"/>
      <c r="J172" s="275"/>
      <c r="K172" s="275"/>
      <c r="L172" s="279"/>
      <c r="M172" s="280"/>
      <c r="N172" s="281"/>
      <c r="O172" s="281"/>
      <c r="P172" s="281"/>
      <c r="Q172" s="281"/>
      <c r="R172" s="281"/>
      <c r="S172" s="281"/>
      <c r="T172" s="282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83" t="s">
        <v>291</v>
      </c>
      <c r="AU172" s="283" t="s">
        <v>86</v>
      </c>
      <c r="AV172" s="15" t="s">
        <v>84</v>
      </c>
      <c r="AW172" s="15" t="s">
        <v>32</v>
      </c>
      <c r="AX172" s="15" t="s">
        <v>77</v>
      </c>
      <c r="AY172" s="283" t="s">
        <v>168</v>
      </c>
    </row>
    <row r="173" spans="1:51" s="13" customFormat="1" ht="12">
      <c r="A173" s="13"/>
      <c r="B173" s="252"/>
      <c r="C173" s="253"/>
      <c r="D173" s="241" t="s">
        <v>291</v>
      </c>
      <c r="E173" s="254" t="s">
        <v>1</v>
      </c>
      <c r="F173" s="255" t="s">
        <v>343</v>
      </c>
      <c r="G173" s="253"/>
      <c r="H173" s="256">
        <v>30.885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2" t="s">
        <v>291</v>
      </c>
      <c r="AU173" s="262" t="s">
        <v>86</v>
      </c>
      <c r="AV173" s="13" t="s">
        <v>86</v>
      </c>
      <c r="AW173" s="13" t="s">
        <v>32</v>
      </c>
      <c r="AX173" s="13" t="s">
        <v>77</v>
      </c>
      <c r="AY173" s="262" t="s">
        <v>168</v>
      </c>
    </row>
    <row r="174" spans="1:51" s="13" customFormat="1" ht="12">
      <c r="A174" s="13"/>
      <c r="B174" s="252"/>
      <c r="C174" s="253"/>
      <c r="D174" s="241" t="s">
        <v>291</v>
      </c>
      <c r="E174" s="254" t="s">
        <v>1</v>
      </c>
      <c r="F174" s="255" t="s">
        <v>344</v>
      </c>
      <c r="G174" s="253"/>
      <c r="H174" s="256">
        <v>42.9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2" t="s">
        <v>291</v>
      </c>
      <c r="AU174" s="262" t="s">
        <v>86</v>
      </c>
      <c r="AV174" s="13" t="s">
        <v>86</v>
      </c>
      <c r="AW174" s="13" t="s">
        <v>32</v>
      </c>
      <c r="AX174" s="13" t="s">
        <v>77</v>
      </c>
      <c r="AY174" s="262" t="s">
        <v>168</v>
      </c>
    </row>
    <row r="175" spans="1:51" s="13" customFormat="1" ht="12">
      <c r="A175" s="13"/>
      <c r="B175" s="252"/>
      <c r="C175" s="253"/>
      <c r="D175" s="241" t="s">
        <v>291</v>
      </c>
      <c r="E175" s="254" t="s">
        <v>1</v>
      </c>
      <c r="F175" s="255" t="s">
        <v>345</v>
      </c>
      <c r="G175" s="253"/>
      <c r="H175" s="256">
        <v>6.09</v>
      </c>
      <c r="I175" s="257"/>
      <c r="J175" s="253"/>
      <c r="K175" s="253"/>
      <c r="L175" s="258"/>
      <c r="M175" s="259"/>
      <c r="N175" s="260"/>
      <c r="O175" s="260"/>
      <c r="P175" s="260"/>
      <c r="Q175" s="260"/>
      <c r="R175" s="260"/>
      <c r="S175" s="260"/>
      <c r="T175" s="26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2" t="s">
        <v>291</v>
      </c>
      <c r="AU175" s="262" t="s">
        <v>86</v>
      </c>
      <c r="AV175" s="13" t="s">
        <v>86</v>
      </c>
      <c r="AW175" s="13" t="s">
        <v>32</v>
      </c>
      <c r="AX175" s="13" t="s">
        <v>77</v>
      </c>
      <c r="AY175" s="262" t="s">
        <v>168</v>
      </c>
    </row>
    <row r="176" spans="1:51" s="15" customFormat="1" ht="12">
      <c r="A176" s="15"/>
      <c r="B176" s="274"/>
      <c r="C176" s="275"/>
      <c r="D176" s="241" t="s">
        <v>291</v>
      </c>
      <c r="E176" s="276" t="s">
        <v>1</v>
      </c>
      <c r="F176" s="277" t="s">
        <v>346</v>
      </c>
      <c r="G176" s="275"/>
      <c r="H176" s="276" t="s">
        <v>1</v>
      </c>
      <c r="I176" s="278"/>
      <c r="J176" s="275"/>
      <c r="K176" s="275"/>
      <c r="L176" s="279"/>
      <c r="M176" s="280"/>
      <c r="N176" s="281"/>
      <c r="O176" s="281"/>
      <c r="P176" s="281"/>
      <c r="Q176" s="281"/>
      <c r="R176" s="281"/>
      <c r="S176" s="281"/>
      <c r="T176" s="282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83" t="s">
        <v>291</v>
      </c>
      <c r="AU176" s="283" t="s">
        <v>86</v>
      </c>
      <c r="AV176" s="15" t="s">
        <v>84</v>
      </c>
      <c r="AW176" s="15" t="s">
        <v>32</v>
      </c>
      <c r="AX176" s="15" t="s">
        <v>77</v>
      </c>
      <c r="AY176" s="283" t="s">
        <v>168</v>
      </c>
    </row>
    <row r="177" spans="1:51" s="13" customFormat="1" ht="12">
      <c r="A177" s="13"/>
      <c r="B177" s="252"/>
      <c r="C177" s="253"/>
      <c r="D177" s="241" t="s">
        <v>291</v>
      </c>
      <c r="E177" s="254" t="s">
        <v>1</v>
      </c>
      <c r="F177" s="255" t="s">
        <v>347</v>
      </c>
      <c r="G177" s="253"/>
      <c r="H177" s="256">
        <v>20.52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2" t="s">
        <v>291</v>
      </c>
      <c r="AU177" s="262" t="s">
        <v>86</v>
      </c>
      <c r="AV177" s="13" t="s">
        <v>86</v>
      </c>
      <c r="AW177" s="13" t="s">
        <v>32</v>
      </c>
      <c r="AX177" s="13" t="s">
        <v>77</v>
      </c>
      <c r="AY177" s="262" t="s">
        <v>168</v>
      </c>
    </row>
    <row r="178" spans="1:51" s="13" customFormat="1" ht="12">
      <c r="A178" s="13"/>
      <c r="B178" s="252"/>
      <c r="C178" s="253"/>
      <c r="D178" s="241" t="s">
        <v>291</v>
      </c>
      <c r="E178" s="254" t="s">
        <v>1</v>
      </c>
      <c r="F178" s="255" t="s">
        <v>348</v>
      </c>
      <c r="G178" s="253"/>
      <c r="H178" s="256">
        <v>8.91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2" t="s">
        <v>291</v>
      </c>
      <c r="AU178" s="262" t="s">
        <v>86</v>
      </c>
      <c r="AV178" s="13" t="s">
        <v>86</v>
      </c>
      <c r="AW178" s="13" t="s">
        <v>32</v>
      </c>
      <c r="AX178" s="13" t="s">
        <v>77</v>
      </c>
      <c r="AY178" s="262" t="s">
        <v>168</v>
      </c>
    </row>
    <row r="179" spans="1:51" s="13" customFormat="1" ht="12">
      <c r="A179" s="13"/>
      <c r="B179" s="252"/>
      <c r="C179" s="253"/>
      <c r="D179" s="241" t="s">
        <v>291</v>
      </c>
      <c r="E179" s="254" t="s">
        <v>1</v>
      </c>
      <c r="F179" s="255" t="s">
        <v>349</v>
      </c>
      <c r="G179" s="253"/>
      <c r="H179" s="256">
        <v>44.955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2" t="s">
        <v>291</v>
      </c>
      <c r="AU179" s="262" t="s">
        <v>86</v>
      </c>
      <c r="AV179" s="13" t="s">
        <v>86</v>
      </c>
      <c r="AW179" s="13" t="s">
        <v>32</v>
      </c>
      <c r="AX179" s="13" t="s">
        <v>77</v>
      </c>
      <c r="AY179" s="262" t="s">
        <v>168</v>
      </c>
    </row>
    <row r="180" spans="1:51" s="13" customFormat="1" ht="12">
      <c r="A180" s="13"/>
      <c r="B180" s="252"/>
      <c r="C180" s="253"/>
      <c r="D180" s="241" t="s">
        <v>291</v>
      </c>
      <c r="E180" s="254" t="s">
        <v>1</v>
      </c>
      <c r="F180" s="255" t="s">
        <v>350</v>
      </c>
      <c r="G180" s="253"/>
      <c r="H180" s="256">
        <v>12.42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2" t="s">
        <v>291</v>
      </c>
      <c r="AU180" s="262" t="s">
        <v>86</v>
      </c>
      <c r="AV180" s="13" t="s">
        <v>86</v>
      </c>
      <c r="AW180" s="13" t="s">
        <v>32</v>
      </c>
      <c r="AX180" s="13" t="s">
        <v>77</v>
      </c>
      <c r="AY180" s="262" t="s">
        <v>168</v>
      </c>
    </row>
    <row r="181" spans="1:51" s="13" customFormat="1" ht="12">
      <c r="A181" s="13"/>
      <c r="B181" s="252"/>
      <c r="C181" s="253"/>
      <c r="D181" s="241" t="s">
        <v>291</v>
      </c>
      <c r="E181" s="254" t="s">
        <v>1</v>
      </c>
      <c r="F181" s="255" t="s">
        <v>351</v>
      </c>
      <c r="G181" s="253"/>
      <c r="H181" s="256">
        <v>5.67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2" t="s">
        <v>291</v>
      </c>
      <c r="AU181" s="262" t="s">
        <v>86</v>
      </c>
      <c r="AV181" s="13" t="s">
        <v>86</v>
      </c>
      <c r="AW181" s="13" t="s">
        <v>32</v>
      </c>
      <c r="AX181" s="13" t="s">
        <v>77</v>
      </c>
      <c r="AY181" s="262" t="s">
        <v>168</v>
      </c>
    </row>
    <row r="182" spans="1:51" s="13" customFormat="1" ht="12">
      <c r="A182" s="13"/>
      <c r="B182" s="252"/>
      <c r="C182" s="253"/>
      <c r="D182" s="241" t="s">
        <v>291</v>
      </c>
      <c r="E182" s="254" t="s">
        <v>1</v>
      </c>
      <c r="F182" s="255" t="s">
        <v>352</v>
      </c>
      <c r="G182" s="253"/>
      <c r="H182" s="256">
        <v>32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2" t="s">
        <v>291</v>
      </c>
      <c r="AU182" s="262" t="s">
        <v>86</v>
      </c>
      <c r="AV182" s="13" t="s">
        <v>86</v>
      </c>
      <c r="AW182" s="13" t="s">
        <v>32</v>
      </c>
      <c r="AX182" s="13" t="s">
        <v>77</v>
      </c>
      <c r="AY182" s="262" t="s">
        <v>168</v>
      </c>
    </row>
    <row r="183" spans="1:51" s="14" customFormat="1" ht="12">
      <c r="A183" s="14"/>
      <c r="B183" s="263"/>
      <c r="C183" s="264"/>
      <c r="D183" s="241" t="s">
        <v>291</v>
      </c>
      <c r="E183" s="265" t="s">
        <v>1</v>
      </c>
      <c r="F183" s="266" t="s">
        <v>295</v>
      </c>
      <c r="G183" s="264"/>
      <c r="H183" s="267">
        <v>350.82</v>
      </c>
      <c r="I183" s="268"/>
      <c r="J183" s="264"/>
      <c r="K183" s="264"/>
      <c r="L183" s="269"/>
      <c r="M183" s="270"/>
      <c r="N183" s="271"/>
      <c r="O183" s="271"/>
      <c r="P183" s="271"/>
      <c r="Q183" s="271"/>
      <c r="R183" s="271"/>
      <c r="S183" s="271"/>
      <c r="T183" s="27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3" t="s">
        <v>291</v>
      </c>
      <c r="AU183" s="273" t="s">
        <v>86</v>
      </c>
      <c r="AV183" s="14" t="s">
        <v>189</v>
      </c>
      <c r="AW183" s="14" t="s">
        <v>32</v>
      </c>
      <c r="AX183" s="14" t="s">
        <v>84</v>
      </c>
      <c r="AY183" s="273" t="s">
        <v>168</v>
      </c>
    </row>
    <row r="184" spans="1:65" s="2" customFormat="1" ht="21.75" customHeight="1">
      <c r="A184" s="39"/>
      <c r="B184" s="40"/>
      <c r="C184" s="228" t="s">
        <v>319</v>
      </c>
      <c r="D184" s="228" t="s">
        <v>171</v>
      </c>
      <c r="E184" s="229" t="s">
        <v>353</v>
      </c>
      <c r="F184" s="230" t="s">
        <v>354</v>
      </c>
      <c r="G184" s="231" t="s">
        <v>203</v>
      </c>
      <c r="H184" s="232">
        <v>101.25</v>
      </c>
      <c r="I184" s="233"/>
      <c r="J184" s="234">
        <f>ROUND(I184*H184,2)</f>
        <v>0</v>
      </c>
      <c r="K184" s="230" t="s">
        <v>175</v>
      </c>
      <c r="L184" s="45"/>
      <c r="M184" s="235" t="s">
        <v>1</v>
      </c>
      <c r="N184" s="236" t="s">
        <v>42</v>
      </c>
      <c r="O184" s="92"/>
      <c r="P184" s="237">
        <f>O184*H184</f>
        <v>0</v>
      </c>
      <c r="Q184" s="237">
        <v>0</v>
      </c>
      <c r="R184" s="237">
        <f>Q184*H184</f>
        <v>0</v>
      </c>
      <c r="S184" s="237">
        <v>0.261</v>
      </c>
      <c r="T184" s="238">
        <f>S184*H184</f>
        <v>26.42625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189</v>
      </c>
      <c r="AT184" s="239" t="s">
        <v>171</v>
      </c>
      <c r="AU184" s="239" t="s">
        <v>86</v>
      </c>
      <c r="AY184" s="18" t="s">
        <v>168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84</v>
      </c>
      <c r="BK184" s="240">
        <f>ROUND(I184*H184,2)</f>
        <v>0</v>
      </c>
      <c r="BL184" s="18" t="s">
        <v>189</v>
      </c>
      <c r="BM184" s="239" t="s">
        <v>355</v>
      </c>
    </row>
    <row r="185" spans="1:51" s="15" customFormat="1" ht="12">
      <c r="A185" s="15"/>
      <c r="B185" s="274"/>
      <c r="C185" s="275"/>
      <c r="D185" s="241" t="s">
        <v>291</v>
      </c>
      <c r="E185" s="276" t="s">
        <v>1</v>
      </c>
      <c r="F185" s="277" t="s">
        <v>334</v>
      </c>
      <c r="G185" s="275"/>
      <c r="H185" s="276" t="s">
        <v>1</v>
      </c>
      <c r="I185" s="278"/>
      <c r="J185" s="275"/>
      <c r="K185" s="275"/>
      <c r="L185" s="279"/>
      <c r="M185" s="280"/>
      <c r="N185" s="281"/>
      <c r="O185" s="281"/>
      <c r="P185" s="281"/>
      <c r="Q185" s="281"/>
      <c r="R185" s="281"/>
      <c r="S185" s="281"/>
      <c r="T185" s="282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83" t="s">
        <v>291</v>
      </c>
      <c r="AU185" s="283" t="s">
        <v>86</v>
      </c>
      <c r="AV185" s="15" t="s">
        <v>84</v>
      </c>
      <c r="AW185" s="15" t="s">
        <v>32</v>
      </c>
      <c r="AX185" s="15" t="s">
        <v>77</v>
      </c>
      <c r="AY185" s="283" t="s">
        <v>168</v>
      </c>
    </row>
    <row r="186" spans="1:51" s="13" customFormat="1" ht="12">
      <c r="A186" s="13"/>
      <c r="B186" s="252"/>
      <c r="C186" s="253"/>
      <c r="D186" s="241" t="s">
        <v>291</v>
      </c>
      <c r="E186" s="254" t="s">
        <v>1</v>
      </c>
      <c r="F186" s="255" t="s">
        <v>356</v>
      </c>
      <c r="G186" s="253"/>
      <c r="H186" s="256">
        <v>4.42</v>
      </c>
      <c r="I186" s="257"/>
      <c r="J186" s="253"/>
      <c r="K186" s="253"/>
      <c r="L186" s="258"/>
      <c r="M186" s="259"/>
      <c r="N186" s="260"/>
      <c r="O186" s="260"/>
      <c r="P186" s="260"/>
      <c r="Q186" s="260"/>
      <c r="R186" s="260"/>
      <c r="S186" s="260"/>
      <c r="T186" s="26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2" t="s">
        <v>291</v>
      </c>
      <c r="AU186" s="262" t="s">
        <v>86</v>
      </c>
      <c r="AV186" s="13" t="s">
        <v>86</v>
      </c>
      <c r="AW186" s="13" t="s">
        <v>32</v>
      </c>
      <c r="AX186" s="13" t="s">
        <v>77</v>
      </c>
      <c r="AY186" s="262" t="s">
        <v>168</v>
      </c>
    </row>
    <row r="187" spans="1:51" s="13" customFormat="1" ht="12">
      <c r="A187" s="13"/>
      <c r="B187" s="252"/>
      <c r="C187" s="253"/>
      <c r="D187" s="241" t="s">
        <v>291</v>
      </c>
      <c r="E187" s="254" t="s">
        <v>1</v>
      </c>
      <c r="F187" s="255" t="s">
        <v>357</v>
      </c>
      <c r="G187" s="253"/>
      <c r="H187" s="256">
        <v>3.74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2" t="s">
        <v>291</v>
      </c>
      <c r="AU187" s="262" t="s">
        <v>86</v>
      </c>
      <c r="AV187" s="13" t="s">
        <v>86</v>
      </c>
      <c r="AW187" s="13" t="s">
        <v>32</v>
      </c>
      <c r="AX187" s="13" t="s">
        <v>77</v>
      </c>
      <c r="AY187" s="262" t="s">
        <v>168</v>
      </c>
    </row>
    <row r="188" spans="1:51" s="13" customFormat="1" ht="12">
      <c r="A188" s="13"/>
      <c r="B188" s="252"/>
      <c r="C188" s="253"/>
      <c r="D188" s="241" t="s">
        <v>291</v>
      </c>
      <c r="E188" s="254" t="s">
        <v>1</v>
      </c>
      <c r="F188" s="255" t="s">
        <v>358</v>
      </c>
      <c r="G188" s="253"/>
      <c r="H188" s="256">
        <v>9.18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2" t="s">
        <v>291</v>
      </c>
      <c r="AU188" s="262" t="s">
        <v>86</v>
      </c>
      <c r="AV188" s="13" t="s">
        <v>86</v>
      </c>
      <c r="AW188" s="13" t="s">
        <v>32</v>
      </c>
      <c r="AX188" s="13" t="s">
        <v>77</v>
      </c>
      <c r="AY188" s="262" t="s">
        <v>168</v>
      </c>
    </row>
    <row r="189" spans="1:51" s="13" customFormat="1" ht="12">
      <c r="A189" s="13"/>
      <c r="B189" s="252"/>
      <c r="C189" s="253"/>
      <c r="D189" s="241" t="s">
        <v>291</v>
      </c>
      <c r="E189" s="254" t="s">
        <v>1</v>
      </c>
      <c r="F189" s="255" t="s">
        <v>359</v>
      </c>
      <c r="G189" s="253"/>
      <c r="H189" s="256">
        <v>9.69</v>
      </c>
      <c r="I189" s="257"/>
      <c r="J189" s="253"/>
      <c r="K189" s="253"/>
      <c r="L189" s="258"/>
      <c r="M189" s="259"/>
      <c r="N189" s="260"/>
      <c r="O189" s="260"/>
      <c r="P189" s="260"/>
      <c r="Q189" s="260"/>
      <c r="R189" s="260"/>
      <c r="S189" s="260"/>
      <c r="T189" s="26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2" t="s">
        <v>291</v>
      </c>
      <c r="AU189" s="262" t="s">
        <v>86</v>
      </c>
      <c r="AV189" s="13" t="s">
        <v>86</v>
      </c>
      <c r="AW189" s="13" t="s">
        <v>32</v>
      </c>
      <c r="AX189" s="13" t="s">
        <v>77</v>
      </c>
      <c r="AY189" s="262" t="s">
        <v>168</v>
      </c>
    </row>
    <row r="190" spans="1:51" s="13" customFormat="1" ht="12">
      <c r="A190" s="13"/>
      <c r="B190" s="252"/>
      <c r="C190" s="253"/>
      <c r="D190" s="241" t="s">
        <v>291</v>
      </c>
      <c r="E190" s="254" t="s">
        <v>1</v>
      </c>
      <c r="F190" s="255" t="s">
        <v>360</v>
      </c>
      <c r="G190" s="253"/>
      <c r="H190" s="256">
        <v>8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2" t="s">
        <v>291</v>
      </c>
      <c r="AU190" s="262" t="s">
        <v>86</v>
      </c>
      <c r="AV190" s="13" t="s">
        <v>86</v>
      </c>
      <c r="AW190" s="13" t="s">
        <v>32</v>
      </c>
      <c r="AX190" s="13" t="s">
        <v>77</v>
      </c>
      <c r="AY190" s="262" t="s">
        <v>168</v>
      </c>
    </row>
    <row r="191" spans="1:51" s="13" customFormat="1" ht="12">
      <c r="A191" s="13"/>
      <c r="B191" s="252"/>
      <c r="C191" s="253"/>
      <c r="D191" s="241" t="s">
        <v>291</v>
      </c>
      <c r="E191" s="254" t="s">
        <v>1</v>
      </c>
      <c r="F191" s="255" t="s">
        <v>361</v>
      </c>
      <c r="G191" s="253"/>
      <c r="H191" s="256">
        <v>11.21</v>
      </c>
      <c r="I191" s="257"/>
      <c r="J191" s="253"/>
      <c r="K191" s="253"/>
      <c r="L191" s="258"/>
      <c r="M191" s="259"/>
      <c r="N191" s="260"/>
      <c r="O191" s="260"/>
      <c r="P191" s="260"/>
      <c r="Q191" s="260"/>
      <c r="R191" s="260"/>
      <c r="S191" s="260"/>
      <c r="T191" s="26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2" t="s">
        <v>291</v>
      </c>
      <c r="AU191" s="262" t="s">
        <v>86</v>
      </c>
      <c r="AV191" s="13" t="s">
        <v>86</v>
      </c>
      <c r="AW191" s="13" t="s">
        <v>32</v>
      </c>
      <c r="AX191" s="13" t="s">
        <v>77</v>
      </c>
      <c r="AY191" s="262" t="s">
        <v>168</v>
      </c>
    </row>
    <row r="192" spans="1:51" s="15" customFormat="1" ht="12">
      <c r="A192" s="15"/>
      <c r="B192" s="274"/>
      <c r="C192" s="275"/>
      <c r="D192" s="241" t="s">
        <v>291</v>
      </c>
      <c r="E192" s="276" t="s">
        <v>1</v>
      </c>
      <c r="F192" s="277" t="s">
        <v>338</v>
      </c>
      <c r="G192" s="275"/>
      <c r="H192" s="276" t="s">
        <v>1</v>
      </c>
      <c r="I192" s="278"/>
      <c r="J192" s="275"/>
      <c r="K192" s="275"/>
      <c r="L192" s="279"/>
      <c r="M192" s="280"/>
      <c r="N192" s="281"/>
      <c r="O192" s="281"/>
      <c r="P192" s="281"/>
      <c r="Q192" s="281"/>
      <c r="R192" s="281"/>
      <c r="S192" s="281"/>
      <c r="T192" s="282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83" t="s">
        <v>291</v>
      </c>
      <c r="AU192" s="283" t="s">
        <v>86</v>
      </c>
      <c r="AV192" s="15" t="s">
        <v>84</v>
      </c>
      <c r="AW192" s="15" t="s">
        <v>32</v>
      </c>
      <c r="AX192" s="15" t="s">
        <v>77</v>
      </c>
      <c r="AY192" s="283" t="s">
        <v>168</v>
      </c>
    </row>
    <row r="193" spans="1:51" s="13" customFormat="1" ht="12">
      <c r="A193" s="13"/>
      <c r="B193" s="252"/>
      <c r="C193" s="253"/>
      <c r="D193" s="241" t="s">
        <v>291</v>
      </c>
      <c r="E193" s="254" t="s">
        <v>1</v>
      </c>
      <c r="F193" s="255" t="s">
        <v>362</v>
      </c>
      <c r="G193" s="253"/>
      <c r="H193" s="256">
        <v>13.86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2" t="s">
        <v>291</v>
      </c>
      <c r="AU193" s="262" t="s">
        <v>86</v>
      </c>
      <c r="AV193" s="13" t="s">
        <v>86</v>
      </c>
      <c r="AW193" s="13" t="s">
        <v>32</v>
      </c>
      <c r="AX193" s="13" t="s">
        <v>77</v>
      </c>
      <c r="AY193" s="262" t="s">
        <v>168</v>
      </c>
    </row>
    <row r="194" spans="1:51" s="13" customFormat="1" ht="12">
      <c r="A194" s="13"/>
      <c r="B194" s="252"/>
      <c r="C194" s="253"/>
      <c r="D194" s="241" t="s">
        <v>291</v>
      </c>
      <c r="E194" s="254" t="s">
        <v>1</v>
      </c>
      <c r="F194" s="255" t="s">
        <v>363</v>
      </c>
      <c r="G194" s="253"/>
      <c r="H194" s="256">
        <v>11.97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2" t="s">
        <v>291</v>
      </c>
      <c r="AU194" s="262" t="s">
        <v>86</v>
      </c>
      <c r="AV194" s="13" t="s">
        <v>86</v>
      </c>
      <c r="AW194" s="13" t="s">
        <v>32</v>
      </c>
      <c r="AX194" s="13" t="s">
        <v>77</v>
      </c>
      <c r="AY194" s="262" t="s">
        <v>168</v>
      </c>
    </row>
    <row r="195" spans="1:51" s="15" customFormat="1" ht="12">
      <c r="A195" s="15"/>
      <c r="B195" s="274"/>
      <c r="C195" s="275"/>
      <c r="D195" s="241" t="s">
        <v>291</v>
      </c>
      <c r="E195" s="276" t="s">
        <v>1</v>
      </c>
      <c r="F195" s="277" t="s">
        <v>346</v>
      </c>
      <c r="G195" s="275"/>
      <c r="H195" s="276" t="s">
        <v>1</v>
      </c>
      <c r="I195" s="278"/>
      <c r="J195" s="275"/>
      <c r="K195" s="275"/>
      <c r="L195" s="279"/>
      <c r="M195" s="280"/>
      <c r="N195" s="281"/>
      <c r="O195" s="281"/>
      <c r="P195" s="281"/>
      <c r="Q195" s="281"/>
      <c r="R195" s="281"/>
      <c r="S195" s="281"/>
      <c r="T195" s="282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83" t="s">
        <v>291</v>
      </c>
      <c r="AU195" s="283" t="s">
        <v>86</v>
      </c>
      <c r="AV195" s="15" t="s">
        <v>84</v>
      </c>
      <c r="AW195" s="15" t="s">
        <v>32</v>
      </c>
      <c r="AX195" s="15" t="s">
        <v>77</v>
      </c>
      <c r="AY195" s="283" t="s">
        <v>168</v>
      </c>
    </row>
    <row r="196" spans="1:51" s="13" customFormat="1" ht="12">
      <c r="A196" s="13"/>
      <c r="B196" s="252"/>
      <c r="C196" s="253"/>
      <c r="D196" s="241" t="s">
        <v>291</v>
      </c>
      <c r="E196" s="254" t="s">
        <v>1</v>
      </c>
      <c r="F196" s="255" t="s">
        <v>364</v>
      </c>
      <c r="G196" s="253"/>
      <c r="H196" s="256">
        <v>4.86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2" t="s">
        <v>291</v>
      </c>
      <c r="AU196" s="262" t="s">
        <v>86</v>
      </c>
      <c r="AV196" s="13" t="s">
        <v>86</v>
      </c>
      <c r="AW196" s="13" t="s">
        <v>32</v>
      </c>
      <c r="AX196" s="13" t="s">
        <v>77</v>
      </c>
      <c r="AY196" s="262" t="s">
        <v>168</v>
      </c>
    </row>
    <row r="197" spans="1:51" s="13" customFormat="1" ht="12">
      <c r="A197" s="13"/>
      <c r="B197" s="252"/>
      <c r="C197" s="253"/>
      <c r="D197" s="241" t="s">
        <v>291</v>
      </c>
      <c r="E197" s="254" t="s">
        <v>1</v>
      </c>
      <c r="F197" s="255" t="s">
        <v>365</v>
      </c>
      <c r="G197" s="253"/>
      <c r="H197" s="256">
        <v>6.48</v>
      </c>
      <c r="I197" s="257"/>
      <c r="J197" s="253"/>
      <c r="K197" s="253"/>
      <c r="L197" s="258"/>
      <c r="M197" s="259"/>
      <c r="N197" s="260"/>
      <c r="O197" s="260"/>
      <c r="P197" s="260"/>
      <c r="Q197" s="260"/>
      <c r="R197" s="260"/>
      <c r="S197" s="260"/>
      <c r="T197" s="26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2" t="s">
        <v>291</v>
      </c>
      <c r="AU197" s="262" t="s">
        <v>86</v>
      </c>
      <c r="AV197" s="13" t="s">
        <v>86</v>
      </c>
      <c r="AW197" s="13" t="s">
        <v>32</v>
      </c>
      <c r="AX197" s="13" t="s">
        <v>77</v>
      </c>
      <c r="AY197" s="262" t="s">
        <v>168</v>
      </c>
    </row>
    <row r="198" spans="1:51" s="13" customFormat="1" ht="12">
      <c r="A198" s="13"/>
      <c r="B198" s="252"/>
      <c r="C198" s="253"/>
      <c r="D198" s="241" t="s">
        <v>291</v>
      </c>
      <c r="E198" s="254" t="s">
        <v>1</v>
      </c>
      <c r="F198" s="255" t="s">
        <v>366</v>
      </c>
      <c r="G198" s="253"/>
      <c r="H198" s="256">
        <v>8.64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2" t="s">
        <v>291</v>
      </c>
      <c r="AU198" s="262" t="s">
        <v>86</v>
      </c>
      <c r="AV198" s="13" t="s">
        <v>86</v>
      </c>
      <c r="AW198" s="13" t="s">
        <v>32</v>
      </c>
      <c r="AX198" s="13" t="s">
        <v>77</v>
      </c>
      <c r="AY198" s="262" t="s">
        <v>168</v>
      </c>
    </row>
    <row r="199" spans="1:51" s="13" customFormat="1" ht="12">
      <c r="A199" s="13"/>
      <c r="B199" s="252"/>
      <c r="C199" s="253"/>
      <c r="D199" s="241" t="s">
        <v>291</v>
      </c>
      <c r="E199" s="254" t="s">
        <v>1</v>
      </c>
      <c r="F199" s="255" t="s">
        <v>367</v>
      </c>
      <c r="G199" s="253"/>
      <c r="H199" s="256">
        <v>9.2</v>
      </c>
      <c r="I199" s="257"/>
      <c r="J199" s="253"/>
      <c r="K199" s="253"/>
      <c r="L199" s="258"/>
      <c r="M199" s="259"/>
      <c r="N199" s="260"/>
      <c r="O199" s="260"/>
      <c r="P199" s="260"/>
      <c r="Q199" s="260"/>
      <c r="R199" s="260"/>
      <c r="S199" s="260"/>
      <c r="T199" s="26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2" t="s">
        <v>291</v>
      </c>
      <c r="AU199" s="262" t="s">
        <v>86</v>
      </c>
      <c r="AV199" s="13" t="s">
        <v>86</v>
      </c>
      <c r="AW199" s="13" t="s">
        <v>32</v>
      </c>
      <c r="AX199" s="13" t="s">
        <v>77</v>
      </c>
      <c r="AY199" s="262" t="s">
        <v>168</v>
      </c>
    </row>
    <row r="200" spans="1:51" s="14" customFormat="1" ht="12">
      <c r="A200" s="14"/>
      <c r="B200" s="263"/>
      <c r="C200" s="264"/>
      <c r="D200" s="241" t="s">
        <v>291</v>
      </c>
      <c r="E200" s="265" t="s">
        <v>1</v>
      </c>
      <c r="F200" s="266" t="s">
        <v>295</v>
      </c>
      <c r="G200" s="264"/>
      <c r="H200" s="267">
        <v>101.25</v>
      </c>
      <c r="I200" s="268"/>
      <c r="J200" s="264"/>
      <c r="K200" s="264"/>
      <c r="L200" s="269"/>
      <c r="M200" s="270"/>
      <c r="N200" s="271"/>
      <c r="O200" s="271"/>
      <c r="P200" s="271"/>
      <c r="Q200" s="271"/>
      <c r="R200" s="271"/>
      <c r="S200" s="271"/>
      <c r="T200" s="27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3" t="s">
        <v>291</v>
      </c>
      <c r="AU200" s="273" t="s">
        <v>86</v>
      </c>
      <c r="AV200" s="14" t="s">
        <v>189</v>
      </c>
      <c r="AW200" s="14" t="s">
        <v>32</v>
      </c>
      <c r="AX200" s="14" t="s">
        <v>84</v>
      </c>
      <c r="AY200" s="273" t="s">
        <v>168</v>
      </c>
    </row>
    <row r="201" spans="1:65" s="2" customFormat="1" ht="24.15" customHeight="1">
      <c r="A201" s="39"/>
      <c r="B201" s="40"/>
      <c r="C201" s="228" t="s">
        <v>368</v>
      </c>
      <c r="D201" s="228" t="s">
        <v>171</v>
      </c>
      <c r="E201" s="229" t="s">
        <v>369</v>
      </c>
      <c r="F201" s="230" t="s">
        <v>370</v>
      </c>
      <c r="G201" s="231" t="s">
        <v>289</v>
      </c>
      <c r="H201" s="232">
        <v>64.474</v>
      </c>
      <c r="I201" s="233"/>
      <c r="J201" s="234">
        <f>ROUND(I201*H201,2)</f>
        <v>0</v>
      </c>
      <c r="K201" s="230" t="s">
        <v>175</v>
      </c>
      <c r="L201" s="45"/>
      <c r="M201" s="235" t="s">
        <v>1</v>
      </c>
      <c r="N201" s="236" t="s">
        <v>42</v>
      </c>
      <c r="O201" s="92"/>
      <c r="P201" s="237">
        <f>O201*H201</f>
        <v>0</v>
      </c>
      <c r="Q201" s="237">
        <v>0</v>
      </c>
      <c r="R201" s="237">
        <f>Q201*H201</f>
        <v>0</v>
      </c>
      <c r="S201" s="237">
        <v>1.8</v>
      </c>
      <c r="T201" s="238">
        <f>S201*H201</f>
        <v>116.0532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9" t="s">
        <v>189</v>
      </c>
      <c r="AT201" s="239" t="s">
        <v>171</v>
      </c>
      <c r="AU201" s="239" t="s">
        <v>86</v>
      </c>
      <c r="AY201" s="18" t="s">
        <v>168</v>
      </c>
      <c r="BE201" s="240">
        <f>IF(N201="základní",J201,0)</f>
        <v>0</v>
      </c>
      <c r="BF201" s="240">
        <f>IF(N201="snížená",J201,0)</f>
        <v>0</v>
      </c>
      <c r="BG201" s="240">
        <f>IF(N201="zákl. přenesená",J201,0)</f>
        <v>0</v>
      </c>
      <c r="BH201" s="240">
        <f>IF(N201="sníž. přenesená",J201,0)</f>
        <v>0</v>
      </c>
      <c r="BI201" s="240">
        <f>IF(N201="nulová",J201,0)</f>
        <v>0</v>
      </c>
      <c r="BJ201" s="18" t="s">
        <v>84</v>
      </c>
      <c r="BK201" s="240">
        <f>ROUND(I201*H201,2)</f>
        <v>0</v>
      </c>
      <c r="BL201" s="18" t="s">
        <v>189</v>
      </c>
      <c r="BM201" s="239" t="s">
        <v>371</v>
      </c>
    </row>
    <row r="202" spans="1:51" s="15" customFormat="1" ht="12">
      <c r="A202" s="15"/>
      <c r="B202" s="274"/>
      <c r="C202" s="275"/>
      <c r="D202" s="241" t="s">
        <v>291</v>
      </c>
      <c r="E202" s="276" t="s">
        <v>1</v>
      </c>
      <c r="F202" s="277" t="s">
        <v>330</v>
      </c>
      <c r="G202" s="275"/>
      <c r="H202" s="276" t="s">
        <v>1</v>
      </c>
      <c r="I202" s="278"/>
      <c r="J202" s="275"/>
      <c r="K202" s="275"/>
      <c r="L202" s="279"/>
      <c r="M202" s="280"/>
      <c r="N202" s="281"/>
      <c r="O202" s="281"/>
      <c r="P202" s="281"/>
      <c r="Q202" s="281"/>
      <c r="R202" s="281"/>
      <c r="S202" s="281"/>
      <c r="T202" s="282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83" t="s">
        <v>291</v>
      </c>
      <c r="AU202" s="283" t="s">
        <v>86</v>
      </c>
      <c r="AV202" s="15" t="s">
        <v>84</v>
      </c>
      <c r="AW202" s="15" t="s">
        <v>32</v>
      </c>
      <c r="AX202" s="15" t="s">
        <v>77</v>
      </c>
      <c r="AY202" s="283" t="s">
        <v>168</v>
      </c>
    </row>
    <row r="203" spans="1:51" s="13" customFormat="1" ht="12">
      <c r="A203" s="13"/>
      <c r="B203" s="252"/>
      <c r="C203" s="253"/>
      <c r="D203" s="241" t="s">
        <v>291</v>
      </c>
      <c r="E203" s="254" t="s">
        <v>1</v>
      </c>
      <c r="F203" s="255" t="s">
        <v>372</v>
      </c>
      <c r="G203" s="253"/>
      <c r="H203" s="256">
        <v>1.776</v>
      </c>
      <c r="I203" s="257"/>
      <c r="J203" s="253"/>
      <c r="K203" s="253"/>
      <c r="L203" s="258"/>
      <c r="M203" s="259"/>
      <c r="N203" s="260"/>
      <c r="O203" s="260"/>
      <c r="P203" s="260"/>
      <c r="Q203" s="260"/>
      <c r="R203" s="260"/>
      <c r="S203" s="260"/>
      <c r="T203" s="26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2" t="s">
        <v>291</v>
      </c>
      <c r="AU203" s="262" t="s">
        <v>86</v>
      </c>
      <c r="AV203" s="13" t="s">
        <v>86</v>
      </c>
      <c r="AW203" s="13" t="s">
        <v>32</v>
      </c>
      <c r="AX203" s="13" t="s">
        <v>77</v>
      </c>
      <c r="AY203" s="262" t="s">
        <v>168</v>
      </c>
    </row>
    <row r="204" spans="1:51" s="15" customFormat="1" ht="12">
      <c r="A204" s="15"/>
      <c r="B204" s="274"/>
      <c r="C204" s="275"/>
      <c r="D204" s="241" t="s">
        <v>291</v>
      </c>
      <c r="E204" s="276" t="s">
        <v>1</v>
      </c>
      <c r="F204" s="277" t="s">
        <v>334</v>
      </c>
      <c r="G204" s="275"/>
      <c r="H204" s="276" t="s">
        <v>1</v>
      </c>
      <c r="I204" s="278"/>
      <c r="J204" s="275"/>
      <c r="K204" s="275"/>
      <c r="L204" s="279"/>
      <c r="M204" s="280"/>
      <c r="N204" s="281"/>
      <c r="O204" s="281"/>
      <c r="P204" s="281"/>
      <c r="Q204" s="281"/>
      <c r="R204" s="281"/>
      <c r="S204" s="281"/>
      <c r="T204" s="282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83" t="s">
        <v>291</v>
      </c>
      <c r="AU204" s="283" t="s">
        <v>86</v>
      </c>
      <c r="AV204" s="15" t="s">
        <v>84</v>
      </c>
      <c r="AW204" s="15" t="s">
        <v>32</v>
      </c>
      <c r="AX204" s="15" t="s">
        <v>77</v>
      </c>
      <c r="AY204" s="283" t="s">
        <v>168</v>
      </c>
    </row>
    <row r="205" spans="1:51" s="13" customFormat="1" ht="12">
      <c r="A205" s="13"/>
      <c r="B205" s="252"/>
      <c r="C205" s="253"/>
      <c r="D205" s="241" t="s">
        <v>291</v>
      </c>
      <c r="E205" s="254" t="s">
        <v>1</v>
      </c>
      <c r="F205" s="255" t="s">
        <v>373</v>
      </c>
      <c r="G205" s="253"/>
      <c r="H205" s="256">
        <v>1.86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2" t="s">
        <v>291</v>
      </c>
      <c r="AU205" s="262" t="s">
        <v>86</v>
      </c>
      <c r="AV205" s="13" t="s">
        <v>86</v>
      </c>
      <c r="AW205" s="13" t="s">
        <v>32</v>
      </c>
      <c r="AX205" s="13" t="s">
        <v>77</v>
      </c>
      <c r="AY205" s="262" t="s">
        <v>168</v>
      </c>
    </row>
    <row r="206" spans="1:51" s="13" customFormat="1" ht="12">
      <c r="A206" s="13"/>
      <c r="B206" s="252"/>
      <c r="C206" s="253"/>
      <c r="D206" s="241" t="s">
        <v>291</v>
      </c>
      <c r="E206" s="254" t="s">
        <v>1</v>
      </c>
      <c r="F206" s="255" t="s">
        <v>374</v>
      </c>
      <c r="G206" s="253"/>
      <c r="H206" s="256">
        <v>2.04</v>
      </c>
      <c r="I206" s="257"/>
      <c r="J206" s="253"/>
      <c r="K206" s="253"/>
      <c r="L206" s="258"/>
      <c r="M206" s="259"/>
      <c r="N206" s="260"/>
      <c r="O206" s="260"/>
      <c r="P206" s="260"/>
      <c r="Q206" s="260"/>
      <c r="R206" s="260"/>
      <c r="S206" s="260"/>
      <c r="T206" s="26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2" t="s">
        <v>291</v>
      </c>
      <c r="AU206" s="262" t="s">
        <v>86</v>
      </c>
      <c r="AV206" s="13" t="s">
        <v>86</v>
      </c>
      <c r="AW206" s="13" t="s">
        <v>32</v>
      </c>
      <c r="AX206" s="13" t="s">
        <v>77</v>
      </c>
      <c r="AY206" s="262" t="s">
        <v>168</v>
      </c>
    </row>
    <row r="207" spans="1:51" s="13" customFormat="1" ht="12">
      <c r="A207" s="13"/>
      <c r="B207" s="252"/>
      <c r="C207" s="253"/>
      <c r="D207" s="241" t="s">
        <v>291</v>
      </c>
      <c r="E207" s="254" t="s">
        <v>1</v>
      </c>
      <c r="F207" s="255" t="s">
        <v>375</v>
      </c>
      <c r="G207" s="253"/>
      <c r="H207" s="256">
        <v>2.72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2" t="s">
        <v>291</v>
      </c>
      <c r="AU207" s="262" t="s">
        <v>86</v>
      </c>
      <c r="AV207" s="13" t="s">
        <v>86</v>
      </c>
      <c r="AW207" s="13" t="s">
        <v>32</v>
      </c>
      <c r="AX207" s="13" t="s">
        <v>77</v>
      </c>
      <c r="AY207" s="262" t="s">
        <v>168</v>
      </c>
    </row>
    <row r="208" spans="1:51" s="13" customFormat="1" ht="12">
      <c r="A208" s="13"/>
      <c r="B208" s="252"/>
      <c r="C208" s="253"/>
      <c r="D208" s="241" t="s">
        <v>291</v>
      </c>
      <c r="E208" s="254" t="s">
        <v>1</v>
      </c>
      <c r="F208" s="255" t="s">
        <v>376</v>
      </c>
      <c r="G208" s="253"/>
      <c r="H208" s="256">
        <v>1.623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2" t="s">
        <v>291</v>
      </c>
      <c r="AU208" s="262" t="s">
        <v>86</v>
      </c>
      <c r="AV208" s="13" t="s">
        <v>86</v>
      </c>
      <c r="AW208" s="13" t="s">
        <v>32</v>
      </c>
      <c r="AX208" s="13" t="s">
        <v>77</v>
      </c>
      <c r="AY208" s="262" t="s">
        <v>168</v>
      </c>
    </row>
    <row r="209" spans="1:51" s="13" customFormat="1" ht="12">
      <c r="A209" s="13"/>
      <c r="B209" s="252"/>
      <c r="C209" s="253"/>
      <c r="D209" s="241" t="s">
        <v>291</v>
      </c>
      <c r="E209" s="254" t="s">
        <v>1</v>
      </c>
      <c r="F209" s="255" t="s">
        <v>377</v>
      </c>
      <c r="G209" s="253"/>
      <c r="H209" s="256">
        <v>0.772</v>
      </c>
      <c r="I209" s="257"/>
      <c r="J209" s="253"/>
      <c r="K209" s="253"/>
      <c r="L209" s="258"/>
      <c r="M209" s="259"/>
      <c r="N209" s="260"/>
      <c r="O209" s="260"/>
      <c r="P209" s="260"/>
      <c r="Q209" s="260"/>
      <c r="R209" s="260"/>
      <c r="S209" s="260"/>
      <c r="T209" s="26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2" t="s">
        <v>291</v>
      </c>
      <c r="AU209" s="262" t="s">
        <v>86</v>
      </c>
      <c r="AV209" s="13" t="s">
        <v>86</v>
      </c>
      <c r="AW209" s="13" t="s">
        <v>32</v>
      </c>
      <c r="AX209" s="13" t="s">
        <v>77</v>
      </c>
      <c r="AY209" s="262" t="s">
        <v>168</v>
      </c>
    </row>
    <row r="210" spans="1:51" s="15" customFormat="1" ht="12">
      <c r="A210" s="15"/>
      <c r="B210" s="274"/>
      <c r="C210" s="275"/>
      <c r="D210" s="241" t="s">
        <v>291</v>
      </c>
      <c r="E210" s="276" t="s">
        <v>1</v>
      </c>
      <c r="F210" s="277" t="s">
        <v>338</v>
      </c>
      <c r="G210" s="275"/>
      <c r="H210" s="276" t="s">
        <v>1</v>
      </c>
      <c r="I210" s="278"/>
      <c r="J210" s="275"/>
      <c r="K210" s="275"/>
      <c r="L210" s="279"/>
      <c r="M210" s="280"/>
      <c r="N210" s="281"/>
      <c r="O210" s="281"/>
      <c r="P210" s="281"/>
      <c r="Q210" s="281"/>
      <c r="R210" s="281"/>
      <c r="S210" s="281"/>
      <c r="T210" s="282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83" t="s">
        <v>291</v>
      </c>
      <c r="AU210" s="283" t="s">
        <v>86</v>
      </c>
      <c r="AV210" s="15" t="s">
        <v>84</v>
      </c>
      <c r="AW210" s="15" t="s">
        <v>32</v>
      </c>
      <c r="AX210" s="15" t="s">
        <v>77</v>
      </c>
      <c r="AY210" s="283" t="s">
        <v>168</v>
      </c>
    </row>
    <row r="211" spans="1:51" s="13" customFormat="1" ht="12">
      <c r="A211" s="13"/>
      <c r="B211" s="252"/>
      <c r="C211" s="253"/>
      <c r="D211" s="241" t="s">
        <v>291</v>
      </c>
      <c r="E211" s="254" t="s">
        <v>1</v>
      </c>
      <c r="F211" s="255" t="s">
        <v>378</v>
      </c>
      <c r="G211" s="253"/>
      <c r="H211" s="256">
        <v>1.33</v>
      </c>
      <c r="I211" s="257"/>
      <c r="J211" s="253"/>
      <c r="K211" s="253"/>
      <c r="L211" s="258"/>
      <c r="M211" s="259"/>
      <c r="N211" s="260"/>
      <c r="O211" s="260"/>
      <c r="P211" s="260"/>
      <c r="Q211" s="260"/>
      <c r="R211" s="260"/>
      <c r="S211" s="260"/>
      <c r="T211" s="26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2" t="s">
        <v>291</v>
      </c>
      <c r="AU211" s="262" t="s">
        <v>86</v>
      </c>
      <c r="AV211" s="13" t="s">
        <v>86</v>
      </c>
      <c r="AW211" s="13" t="s">
        <v>32</v>
      </c>
      <c r="AX211" s="13" t="s">
        <v>77</v>
      </c>
      <c r="AY211" s="262" t="s">
        <v>168</v>
      </c>
    </row>
    <row r="212" spans="1:51" s="13" customFormat="1" ht="12">
      <c r="A212" s="13"/>
      <c r="B212" s="252"/>
      <c r="C212" s="253"/>
      <c r="D212" s="241" t="s">
        <v>291</v>
      </c>
      <c r="E212" s="254" t="s">
        <v>1</v>
      </c>
      <c r="F212" s="255" t="s">
        <v>379</v>
      </c>
      <c r="G212" s="253"/>
      <c r="H212" s="256">
        <v>2.957</v>
      </c>
      <c r="I212" s="257"/>
      <c r="J212" s="253"/>
      <c r="K212" s="253"/>
      <c r="L212" s="258"/>
      <c r="M212" s="259"/>
      <c r="N212" s="260"/>
      <c r="O212" s="260"/>
      <c r="P212" s="260"/>
      <c r="Q212" s="260"/>
      <c r="R212" s="260"/>
      <c r="S212" s="260"/>
      <c r="T212" s="26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2" t="s">
        <v>291</v>
      </c>
      <c r="AU212" s="262" t="s">
        <v>86</v>
      </c>
      <c r="AV212" s="13" t="s">
        <v>86</v>
      </c>
      <c r="AW212" s="13" t="s">
        <v>32</v>
      </c>
      <c r="AX212" s="13" t="s">
        <v>77</v>
      </c>
      <c r="AY212" s="262" t="s">
        <v>168</v>
      </c>
    </row>
    <row r="213" spans="1:51" s="13" customFormat="1" ht="12">
      <c r="A213" s="13"/>
      <c r="B213" s="252"/>
      <c r="C213" s="253"/>
      <c r="D213" s="241" t="s">
        <v>291</v>
      </c>
      <c r="E213" s="254" t="s">
        <v>1</v>
      </c>
      <c r="F213" s="255" t="s">
        <v>380</v>
      </c>
      <c r="G213" s="253"/>
      <c r="H213" s="256">
        <v>3.505</v>
      </c>
      <c r="I213" s="257"/>
      <c r="J213" s="253"/>
      <c r="K213" s="253"/>
      <c r="L213" s="258"/>
      <c r="M213" s="259"/>
      <c r="N213" s="260"/>
      <c r="O213" s="260"/>
      <c r="P213" s="260"/>
      <c r="Q213" s="260"/>
      <c r="R213" s="260"/>
      <c r="S213" s="260"/>
      <c r="T213" s="26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2" t="s">
        <v>291</v>
      </c>
      <c r="AU213" s="262" t="s">
        <v>86</v>
      </c>
      <c r="AV213" s="13" t="s">
        <v>86</v>
      </c>
      <c r="AW213" s="13" t="s">
        <v>32</v>
      </c>
      <c r="AX213" s="13" t="s">
        <v>77</v>
      </c>
      <c r="AY213" s="262" t="s">
        <v>168</v>
      </c>
    </row>
    <row r="214" spans="1:51" s="13" customFormat="1" ht="12">
      <c r="A214" s="13"/>
      <c r="B214" s="252"/>
      <c r="C214" s="253"/>
      <c r="D214" s="241" t="s">
        <v>291</v>
      </c>
      <c r="E214" s="254" t="s">
        <v>1</v>
      </c>
      <c r="F214" s="255" t="s">
        <v>381</v>
      </c>
      <c r="G214" s="253"/>
      <c r="H214" s="256">
        <v>1.836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2" t="s">
        <v>291</v>
      </c>
      <c r="AU214" s="262" t="s">
        <v>86</v>
      </c>
      <c r="AV214" s="13" t="s">
        <v>86</v>
      </c>
      <c r="AW214" s="13" t="s">
        <v>32</v>
      </c>
      <c r="AX214" s="13" t="s">
        <v>77</v>
      </c>
      <c r="AY214" s="262" t="s">
        <v>168</v>
      </c>
    </row>
    <row r="215" spans="1:51" s="15" customFormat="1" ht="12">
      <c r="A215" s="15"/>
      <c r="B215" s="274"/>
      <c r="C215" s="275"/>
      <c r="D215" s="241" t="s">
        <v>291</v>
      </c>
      <c r="E215" s="276" t="s">
        <v>1</v>
      </c>
      <c r="F215" s="277" t="s">
        <v>342</v>
      </c>
      <c r="G215" s="275"/>
      <c r="H215" s="276" t="s">
        <v>1</v>
      </c>
      <c r="I215" s="278"/>
      <c r="J215" s="275"/>
      <c r="K215" s="275"/>
      <c r="L215" s="279"/>
      <c r="M215" s="280"/>
      <c r="N215" s="281"/>
      <c r="O215" s="281"/>
      <c r="P215" s="281"/>
      <c r="Q215" s="281"/>
      <c r="R215" s="281"/>
      <c r="S215" s="281"/>
      <c r="T215" s="282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83" t="s">
        <v>291</v>
      </c>
      <c r="AU215" s="283" t="s">
        <v>86</v>
      </c>
      <c r="AV215" s="15" t="s">
        <v>84</v>
      </c>
      <c r="AW215" s="15" t="s">
        <v>32</v>
      </c>
      <c r="AX215" s="15" t="s">
        <v>77</v>
      </c>
      <c r="AY215" s="283" t="s">
        <v>168</v>
      </c>
    </row>
    <row r="216" spans="1:51" s="13" customFormat="1" ht="12">
      <c r="A216" s="13"/>
      <c r="B216" s="252"/>
      <c r="C216" s="253"/>
      <c r="D216" s="241" t="s">
        <v>291</v>
      </c>
      <c r="E216" s="254" t="s">
        <v>1</v>
      </c>
      <c r="F216" s="255" t="s">
        <v>382</v>
      </c>
      <c r="G216" s="253"/>
      <c r="H216" s="256">
        <v>0.783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2" t="s">
        <v>291</v>
      </c>
      <c r="AU216" s="262" t="s">
        <v>86</v>
      </c>
      <c r="AV216" s="13" t="s">
        <v>86</v>
      </c>
      <c r="AW216" s="13" t="s">
        <v>32</v>
      </c>
      <c r="AX216" s="13" t="s">
        <v>77</v>
      </c>
      <c r="AY216" s="262" t="s">
        <v>168</v>
      </c>
    </row>
    <row r="217" spans="1:51" s="13" customFormat="1" ht="12">
      <c r="A217" s="13"/>
      <c r="B217" s="252"/>
      <c r="C217" s="253"/>
      <c r="D217" s="241" t="s">
        <v>291</v>
      </c>
      <c r="E217" s="254" t="s">
        <v>1</v>
      </c>
      <c r="F217" s="255" t="s">
        <v>383</v>
      </c>
      <c r="G217" s="253"/>
      <c r="H217" s="256">
        <v>1.653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2" t="s">
        <v>291</v>
      </c>
      <c r="AU217" s="262" t="s">
        <v>86</v>
      </c>
      <c r="AV217" s="13" t="s">
        <v>86</v>
      </c>
      <c r="AW217" s="13" t="s">
        <v>32</v>
      </c>
      <c r="AX217" s="13" t="s">
        <v>77</v>
      </c>
      <c r="AY217" s="262" t="s">
        <v>168</v>
      </c>
    </row>
    <row r="218" spans="1:51" s="13" customFormat="1" ht="12">
      <c r="A218" s="13"/>
      <c r="B218" s="252"/>
      <c r="C218" s="253"/>
      <c r="D218" s="241" t="s">
        <v>291</v>
      </c>
      <c r="E218" s="254" t="s">
        <v>1</v>
      </c>
      <c r="F218" s="255" t="s">
        <v>384</v>
      </c>
      <c r="G218" s="253"/>
      <c r="H218" s="256">
        <v>3.278</v>
      </c>
      <c r="I218" s="257"/>
      <c r="J218" s="253"/>
      <c r="K218" s="253"/>
      <c r="L218" s="258"/>
      <c r="M218" s="259"/>
      <c r="N218" s="260"/>
      <c r="O218" s="260"/>
      <c r="P218" s="260"/>
      <c r="Q218" s="260"/>
      <c r="R218" s="260"/>
      <c r="S218" s="260"/>
      <c r="T218" s="26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2" t="s">
        <v>291</v>
      </c>
      <c r="AU218" s="262" t="s">
        <v>86</v>
      </c>
      <c r="AV218" s="13" t="s">
        <v>86</v>
      </c>
      <c r="AW218" s="13" t="s">
        <v>32</v>
      </c>
      <c r="AX218" s="13" t="s">
        <v>77</v>
      </c>
      <c r="AY218" s="262" t="s">
        <v>168</v>
      </c>
    </row>
    <row r="219" spans="1:51" s="13" customFormat="1" ht="12">
      <c r="A219" s="13"/>
      <c r="B219" s="252"/>
      <c r="C219" s="253"/>
      <c r="D219" s="241" t="s">
        <v>291</v>
      </c>
      <c r="E219" s="254" t="s">
        <v>1</v>
      </c>
      <c r="F219" s="255" t="s">
        <v>385</v>
      </c>
      <c r="G219" s="253"/>
      <c r="H219" s="256">
        <v>2.714</v>
      </c>
      <c r="I219" s="257"/>
      <c r="J219" s="253"/>
      <c r="K219" s="253"/>
      <c r="L219" s="258"/>
      <c r="M219" s="259"/>
      <c r="N219" s="260"/>
      <c r="O219" s="260"/>
      <c r="P219" s="260"/>
      <c r="Q219" s="260"/>
      <c r="R219" s="260"/>
      <c r="S219" s="260"/>
      <c r="T219" s="26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2" t="s">
        <v>291</v>
      </c>
      <c r="AU219" s="262" t="s">
        <v>86</v>
      </c>
      <c r="AV219" s="13" t="s">
        <v>86</v>
      </c>
      <c r="AW219" s="13" t="s">
        <v>32</v>
      </c>
      <c r="AX219" s="13" t="s">
        <v>77</v>
      </c>
      <c r="AY219" s="262" t="s">
        <v>168</v>
      </c>
    </row>
    <row r="220" spans="1:51" s="13" customFormat="1" ht="12">
      <c r="A220" s="13"/>
      <c r="B220" s="252"/>
      <c r="C220" s="253"/>
      <c r="D220" s="241" t="s">
        <v>291</v>
      </c>
      <c r="E220" s="254" t="s">
        <v>1</v>
      </c>
      <c r="F220" s="255" t="s">
        <v>386</v>
      </c>
      <c r="G220" s="253"/>
      <c r="H220" s="256">
        <v>1.74</v>
      </c>
      <c r="I220" s="257"/>
      <c r="J220" s="253"/>
      <c r="K220" s="253"/>
      <c r="L220" s="258"/>
      <c r="M220" s="259"/>
      <c r="N220" s="260"/>
      <c r="O220" s="260"/>
      <c r="P220" s="260"/>
      <c r="Q220" s="260"/>
      <c r="R220" s="260"/>
      <c r="S220" s="260"/>
      <c r="T220" s="26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2" t="s">
        <v>291</v>
      </c>
      <c r="AU220" s="262" t="s">
        <v>86</v>
      </c>
      <c r="AV220" s="13" t="s">
        <v>86</v>
      </c>
      <c r="AW220" s="13" t="s">
        <v>32</v>
      </c>
      <c r="AX220" s="13" t="s">
        <v>77</v>
      </c>
      <c r="AY220" s="262" t="s">
        <v>168</v>
      </c>
    </row>
    <row r="221" spans="1:51" s="13" customFormat="1" ht="12">
      <c r="A221" s="13"/>
      <c r="B221" s="252"/>
      <c r="C221" s="253"/>
      <c r="D221" s="241" t="s">
        <v>291</v>
      </c>
      <c r="E221" s="254" t="s">
        <v>1</v>
      </c>
      <c r="F221" s="255" t="s">
        <v>387</v>
      </c>
      <c r="G221" s="253"/>
      <c r="H221" s="256">
        <v>16.9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2" t="s">
        <v>291</v>
      </c>
      <c r="AU221" s="262" t="s">
        <v>86</v>
      </c>
      <c r="AV221" s="13" t="s">
        <v>86</v>
      </c>
      <c r="AW221" s="13" t="s">
        <v>32</v>
      </c>
      <c r="AX221" s="13" t="s">
        <v>77</v>
      </c>
      <c r="AY221" s="262" t="s">
        <v>168</v>
      </c>
    </row>
    <row r="222" spans="1:51" s="13" customFormat="1" ht="12">
      <c r="A222" s="13"/>
      <c r="B222" s="252"/>
      <c r="C222" s="253"/>
      <c r="D222" s="241" t="s">
        <v>291</v>
      </c>
      <c r="E222" s="254" t="s">
        <v>1</v>
      </c>
      <c r="F222" s="255" t="s">
        <v>388</v>
      </c>
      <c r="G222" s="253"/>
      <c r="H222" s="256">
        <v>1.56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2" t="s">
        <v>291</v>
      </c>
      <c r="AU222" s="262" t="s">
        <v>86</v>
      </c>
      <c r="AV222" s="13" t="s">
        <v>86</v>
      </c>
      <c r="AW222" s="13" t="s">
        <v>32</v>
      </c>
      <c r="AX222" s="13" t="s">
        <v>77</v>
      </c>
      <c r="AY222" s="262" t="s">
        <v>168</v>
      </c>
    </row>
    <row r="223" spans="1:51" s="13" customFormat="1" ht="12">
      <c r="A223" s="13"/>
      <c r="B223" s="252"/>
      <c r="C223" s="253"/>
      <c r="D223" s="241" t="s">
        <v>291</v>
      </c>
      <c r="E223" s="254" t="s">
        <v>1</v>
      </c>
      <c r="F223" s="255" t="s">
        <v>389</v>
      </c>
      <c r="G223" s="253"/>
      <c r="H223" s="256">
        <v>1.794</v>
      </c>
      <c r="I223" s="257"/>
      <c r="J223" s="253"/>
      <c r="K223" s="253"/>
      <c r="L223" s="258"/>
      <c r="M223" s="259"/>
      <c r="N223" s="260"/>
      <c r="O223" s="260"/>
      <c r="P223" s="260"/>
      <c r="Q223" s="260"/>
      <c r="R223" s="260"/>
      <c r="S223" s="260"/>
      <c r="T223" s="26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2" t="s">
        <v>291</v>
      </c>
      <c r="AU223" s="262" t="s">
        <v>86</v>
      </c>
      <c r="AV223" s="13" t="s">
        <v>86</v>
      </c>
      <c r="AW223" s="13" t="s">
        <v>32</v>
      </c>
      <c r="AX223" s="13" t="s">
        <v>77</v>
      </c>
      <c r="AY223" s="262" t="s">
        <v>168</v>
      </c>
    </row>
    <row r="224" spans="1:51" s="13" customFormat="1" ht="12">
      <c r="A224" s="13"/>
      <c r="B224" s="252"/>
      <c r="C224" s="253"/>
      <c r="D224" s="241" t="s">
        <v>291</v>
      </c>
      <c r="E224" s="254" t="s">
        <v>1</v>
      </c>
      <c r="F224" s="255" t="s">
        <v>390</v>
      </c>
      <c r="G224" s="253"/>
      <c r="H224" s="256">
        <v>2.535</v>
      </c>
      <c r="I224" s="257"/>
      <c r="J224" s="253"/>
      <c r="K224" s="253"/>
      <c r="L224" s="258"/>
      <c r="M224" s="259"/>
      <c r="N224" s="260"/>
      <c r="O224" s="260"/>
      <c r="P224" s="260"/>
      <c r="Q224" s="260"/>
      <c r="R224" s="260"/>
      <c r="S224" s="260"/>
      <c r="T224" s="26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2" t="s">
        <v>291</v>
      </c>
      <c r="AU224" s="262" t="s">
        <v>86</v>
      </c>
      <c r="AV224" s="13" t="s">
        <v>86</v>
      </c>
      <c r="AW224" s="13" t="s">
        <v>32</v>
      </c>
      <c r="AX224" s="13" t="s">
        <v>77</v>
      </c>
      <c r="AY224" s="262" t="s">
        <v>168</v>
      </c>
    </row>
    <row r="225" spans="1:51" s="15" customFormat="1" ht="12">
      <c r="A225" s="15"/>
      <c r="B225" s="274"/>
      <c r="C225" s="275"/>
      <c r="D225" s="241" t="s">
        <v>291</v>
      </c>
      <c r="E225" s="276" t="s">
        <v>1</v>
      </c>
      <c r="F225" s="277" t="s">
        <v>346</v>
      </c>
      <c r="G225" s="275"/>
      <c r="H225" s="276" t="s">
        <v>1</v>
      </c>
      <c r="I225" s="278"/>
      <c r="J225" s="275"/>
      <c r="K225" s="275"/>
      <c r="L225" s="279"/>
      <c r="M225" s="280"/>
      <c r="N225" s="281"/>
      <c r="O225" s="281"/>
      <c r="P225" s="281"/>
      <c r="Q225" s="281"/>
      <c r="R225" s="281"/>
      <c r="S225" s="281"/>
      <c r="T225" s="282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83" t="s">
        <v>291</v>
      </c>
      <c r="AU225" s="283" t="s">
        <v>86</v>
      </c>
      <c r="AV225" s="15" t="s">
        <v>84</v>
      </c>
      <c r="AW225" s="15" t="s">
        <v>32</v>
      </c>
      <c r="AX225" s="15" t="s">
        <v>77</v>
      </c>
      <c r="AY225" s="283" t="s">
        <v>168</v>
      </c>
    </row>
    <row r="226" spans="1:51" s="13" customFormat="1" ht="12">
      <c r="A226" s="13"/>
      <c r="B226" s="252"/>
      <c r="C226" s="253"/>
      <c r="D226" s="241" t="s">
        <v>291</v>
      </c>
      <c r="E226" s="254" t="s">
        <v>1</v>
      </c>
      <c r="F226" s="255" t="s">
        <v>391</v>
      </c>
      <c r="G226" s="253"/>
      <c r="H226" s="256">
        <v>0.643</v>
      </c>
      <c r="I226" s="257"/>
      <c r="J226" s="253"/>
      <c r="K226" s="253"/>
      <c r="L226" s="258"/>
      <c r="M226" s="259"/>
      <c r="N226" s="260"/>
      <c r="O226" s="260"/>
      <c r="P226" s="260"/>
      <c r="Q226" s="260"/>
      <c r="R226" s="260"/>
      <c r="S226" s="260"/>
      <c r="T226" s="26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2" t="s">
        <v>291</v>
      </c>
      <c r="AU226" s="262" t="s">
        <v>86</v>
      </c>
      <c r="AV226" s="13" t="s">
        <v>86</v>
      </c>
      <c r="AW226" s="13" t="s">
        <v>32</v>
      </c>
      <c r="AX226" s="13" t="s">
        <v>77</v>
      </c>
      <c r="AY226" s="262" t="s">
        <v>168</v>
      </c>
    </row>
    <row r="227" spans="1:51" s="13" customFormat="1" ht="12">
      <c r="A227" s="13"/>
      <c r="B227" s="252"/>
      <c r="C227" s="253"/>
      <c r="D227" s="241" t="s">
        <v>291</v>
      </c>
      <c r="E227" s="254" t="s">
        <v>1</v>
      </c>
      <c r="F227" s="255" t="s">
        <v>392</v>
      </c>
      <c r="G227" s="253"/>
      <c r="H227" s="256">
        <v>3.256</v>
      </c>
      <c r="I227" s="257"/>
      <c r="J227" s="253"/>
      <c r="K227" s="253"/>
      <c r="L227" s="258"/>
      <c r="M227" s="259"/>
      <c r="N227" s="260"/>
      <c r="O227" s="260"/>
      <c r="P227" s="260"/>
      <c r="Q227" s="260"/>
      <c r="R227" s="260"/>
      <c r="S227" s="260"/>
      <c r="T227" s="26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2" t="s">
        <v>291</v>
      </c>
      <c r="AU227" s="262" t="s">
        <v>86</v>
      </c>
      <c r="AV227" s="13" t="s">
        <v>86</v>
      </c>
      <c r="AW227" s="13" t="s">
        <v>32</v>
      </c>
      <c r="AX227" s="13" t="s">
        <v>77</v>
      </c>
      <c r="AY227" s="262" t="s">
        <v>168</v>
      </c>
    </row>
    <row r="228" spans="1:51" s="13" customFormat="1" ht="12">
      <c r="A228" s="13"/>
      <c r="B228" s="252"/>
      <c r="C228" s="253"/>
      <c r="D228" s="241" t="s">
        <v>291</v>
      </c>
      <c r="E228" s="254" t="s">
        <v>1</v>
      </c>
      <c r="F228" s="255" t="s">
        <v>393</v>
      </c>
      <c r="G228" s="253"/>
      <c r="H228" s="256">
        <v>1.399</v>
      </c>
      <c r="I228" s="257"/>
      <c r="J228" s="253"/>
      <c r="K228" s="253"/>
      <c r="L228" s="258"/>
      <c r="M228" s="259"/>
      <c r="N228" s="260"/>
      <c r="O228" s="260"/>
      <c r="P228" s="260"/>
      <c r="Q228" s="260"/>
      <c r="R228" s="260"/>
      <c r="S228" s="260"/>
      <c r="T228" s="26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2" t="s">
        <v>291</v>
      </c>
      <c r="AU228" s="262" t="s">
        <v>86</v>
      </c>
      <c r="AV228" s="13" t="s">
        <v>86</v>
      </c>
      <c r="AW228" s="13" t="s">
        <v>32</v>
      </c>
      <c r="AX228" s="13" t="s">
        <v>77</v>
      </c>
      <c r="AY228" s="262" t="s">
        <v>168</v>
      </c>
    </row>
    <row r="229" spans="1:51" s="13" customFormat="1" ht="12">
      <c r="A229" s="13"/>
      <c r="B229" s="252"/>
      <c r="C229" s="253"/>
      <c r="D229" s="241" t="s">
        <v>291</v>
      </c>
      <c r="E229" s="254" t="s">
        <v>1</v>
      </c>
      <c r="F229" s="255" t="s">
        <v>394</v>
      </c>
      <c r="G229" s="253"/>
      <c r="H229" s="256">
        <v>5.8</v>
      </c>
      <c r="I229" s="257"/>
      <c r="J229" s="253"/>
      <c r="K229" s="253"/>
      <c r="L229" s="258"/>
      <c r="M229" s="259"/>
      <c r="N229" s="260"/>
      <c r="O229" s="260"/>
      <c r="P229" s="260"/>
      <c r="Q229" s="260"/>
      <c r="R229" s="260"/>
      <c r="S229" s="260"/>
      <c r="T229" s="26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2" t="s">
        <v>291</v>
      </c>
      <c r="AU229" s="262" t="s">
        <v>86</v>
      </c>
      <c r="AV229" s="13" t="s">
        <v>86</v>
      </c>
      <c r="AW229" s="13" t="s">
        <v>32</v>
      </c>
      <c r="AX229" s="13" t="s">
        <v>77</v>
      </c>
      <c r="AY229" s="262" t="s">
        <v>168</v>
      </c>
    </row>
    <row r="230" spans="1:51" s="14" customFormat="1" ht="12">
      <c r="A230" s="14"/>
      <c r="B230" s="263"/>
      <c r="C230" s="264"/>
      <c r="D230" s="241" t="s">
        <v>291</v>
      </c>
      <c r="E230" s="265" t="s">
        <v>1</v>
      </c>
      <c r="F230" s="266" t="s">
        <v>295</v>
      </c>
      <c r="G230" s="264"/>
      <c r="H230" s="267">
        <v>64.474</v>
      </c>
      <c r="I230" s="268"/>
      <c r="J230" s="264"/>
      <c r="K230" s="264"/>
      <c r="L230" s="269"/>
      <c r="M230" s="270"/>
      <c r="N230" s="271"/>
      <c r="O230" s="271"/>
      <c r="P230" s="271"/>
      <c r="Q230" s="271"/>
      <c r="R230" s="271"/>
      <c r="S230" s="271"/>
      <c r="T230" s="27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3" t="s">
        <v>291</v>
      </c>
      <c r="AU230" s="273" t="s">
        <v>86</v>
      </c>
      <c r="AV230" s="14" t="s">
        <v>189</v>
      </c>
      <c r="AW230" s="14" t="s">
        <v>32</v>
      </c>
      <c r="AX230" s="14" t="s">
        <v>84</v>
      </c>
      <c r="AY230" s="273" t="s">
        <v>168</v>
      </c>
    </row>
    <row r="231" spans="1:65" s="2" customFormat="1" ht="21.75" customHeight="1">
      <c r="A231" s="39"/>
      <c r="B231" s="40"/>
      <c r="C231" s="228" t="s">
        <v>395</v>
      </c>
      <c r="D231" s="228" t="s">
        <v>171</v>
      </c>
      <c r="E231" s="229" t="s">
        <v>396</v>
      </c>
      <c r="F231" s="230" t="s">
        <v>397</v>
      </c>
      <c r="G231" s="231" t="s">
        <v>203</v>
      </c>
      <c r="H231" s="232">
        <v>0.56</v>
      </c>
      <c r="I231" s="233"/>
      <c r="J231" s="234">
        <f>ROUND(I231*H231,2)</f>
        <v>0</v>
      </c>
      <c r="K231" s="230" t="s">
        <v>175</v>
      </c>
      <c r="L231" s="45"/>
      <c r="M231" s="235" t="s">
        <v>1</v>
      </c>
      <c r="N231" s="236" t="s">
        <v>42</v>
      </c>
      <c r="O231" s="92"/>
      <c r="P231" s="237">
        <f>O231*H231</f>
        <v>0</v>
      </c>
      <c r="Q231" s="237">
        <v>0</v>
      </c>
      <c r="R231" s="237">
        <f>Q231*H231</f>
        <v>0</v>
      </c>
      <c r="S231" s="237">
        <v>0.082</v>
      </c>
      <c r="T231" s="238">
        <f>S231*H231</f>
        <v>0.04592000000000001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9" t="s">
        <v>189</v>
      </c>
      <c r="AT231" s="239" t="s">
        <v>171</v>
      </c>
      <c r="AU231" s="239" t="s">
        <v>86</v>
      </c>
      <c r="AY231" s="18" t="s">
        <v>168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8" t="s">
        <v>84</v>
      </c>
      <c r="BK231" s="240">
        <f>ROUND(I231*H231,2)</f>
        <v>0</v>
      </c>
      <c r="BL231" s="18" t="s">
        <v>189</v>
      </c>
      <c r="BM231" s="239" t="s">
        <v>398</v>
      </c>
    </row>
    <row r="232" spans="1:51" s="15" customFormat="1" ht="12">
      <c r="A232" s="15"/>
      <c r="B232" s="274"/>
      <c r="C232" s="275"/>
      <c r="D232" s="241" t="s">
        <v>291</v>
      </c>
      <c r="E232" s="276" t="s">
        <v>1</v>
      </c>
      <c r="F232" s="277" t="s">
        <v>334</v>
      </c>
      <c r="G232" s="275"/>
      <c r="H232" s="276" t="s">
        <v>1</v>
      </c>
      <c r="I232" s="278"/>
      <c r="J232" s="275"/>
      <c r="K232" s="275"/>
      <c r="L232" s="279"/>
      <c r="M232" s="280"/>
      <c r="N232" s="281"/>
      <c r="O232" s="281"/>
      <c r="P232" s="281"/>
      <c r="Q232" s="281"/>
      <c r="R232" s="281"/>
      <c r="S232" s="281"/>
      <c r="T232" s="282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83" t="s">
        <v>291</v>
      </c>
      <c r="AU232" s="283" t="s">
        <v>86</v>
      </c>
      <c r="AV232" s="15" t="s">
        <v>84</v>
      </c>
      <c r="AW232" s="15" t="s">
        <v>32</v>
      </c>
      <c r="AX232" s="15" t="s">
        <v>77</v>
      </c>
      <c r="AY232" s="283" t="s">
        <v>168</v>
      </c>
    </row>
    <row r="233" spans="1:51" s="13" customFormat="1" ht="12">
      <c r="A233" s="13"/>
      <c r="B233" s="252"/>
      <c r="C233" s="253"/>
      <c r="D233" s="241" t="s">
        <v>291</v>
      </c>
      <c r="E233" s="254" t="s">
        <v>1</v>
      </c>
      <c r="F233" s="255" t="s">
        <v>399</v>
      </c>
      <c r="G233" s="253"/>
      <c r="H233" s="256">
        <v>0.56</v>
      </c>
      <c r="I233" s="257"/>
      <c r="J233" s="253"/>
      <c r="K233" s="253"/>
      <c r="L233" s="258"/>
      <c r="M233" s="259"/>
      <c r="N233" s="260"/>
      <c r="O233" s="260"/>
      <c r="P233" s="260"/>
      <c r="Q233" s="260"/>
      <c r="R233" s="260"/>
      <c r="S233" s="260"/>
      <c r="T233" s="26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2" t="s">
        <v>291</v>
      </c>
      <c r="AU233" s="262" t="s">
        <v>86</v>
      </c>
      <c r="AV233" s="13" t="s">
        <v>86</v>
      </c>
      <c r="AW233" s="13" t="s">
        <v>32</v>
      </c>
      <c r="AX233" s="13" t="s">
        <v>84</v>
      </c>
      <c r="AY233" s="262" t="s">
        <v>168</v>
      </c>
    </row>
    <row r="234" spans="1:65" s="2" customFormat="1" ht="21.75" customHeight="1">
      <c r="A234" s="39"/>
      <c r="B234" s="40"/>
      <c r="C234" s="228" t="s">
        <v>400</v>
      </c>
      <c r="D234" s="228" t="s">
        <v>171</v>
      </c>
      <c r="E234" s="229" t="s">
        <v>401</v>
      </c>
      <c r="F234" s="230" t="s">
        <v>402</v>
      </c>
      <c r="G234" s="231" t="s">
        <v>289</v>
      </c>
      <c r="H234" s="232">
        <v>3.2</v>
      </c>
      <c r="I234" s="233"/>
      <c r="J234" s="234">
        <f>ROUND(I234*H234,2)</f>
        <v>0</v>
      </c>
      <c r="K234" s="230" t="s">
        <v>175</v>
      </c>
      <c r="L234" s="45"/>
      <c r="M234" s="235" t="s">
        <v>1</v>
      </c>
      <c r="N234" s="236" t="s">
        <v>42</v>
      </c>
      <c r="O234" s="92"/>
      <c r="P234" s="237">
        <f>O234*H234</f>
        <v>0</v>
      </c>
      <c r="Q234" s="237">
        <v>0</v>
      </c>
      <c r="R234" s="237">
        <f>Q234*H234</f>
        <v>0</v>
      </c>
      <c r="S234" s="237">
        <v>2.1</v>
      </c>
      <c r="T234" s="238">
        <f>S234*H234</f>
        <v>6.720000000000001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9" t="s">
        <v>189</v>
      </c>
      <c r="AT234" s="239" t="s">
        <v>171</v>
      </c>
      <c r="AU234" s="239" t="s">
        <v>86</v>
      </c>
      <c r="AY234" s="18" t="s">
        <v>168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8" t="s">
        <v>84</v>
      </c>
      <c r="BK234" s="240">
        <f>ROUND(I234*H234,2)</f>
        <v>0</v>
      </c>
      <c r="BL234" s="18" t="s">
        <v>189</v>
      </c>
      <c r="BM234" s="239" t="s">
        <v>403</v>
      </c>
    </row>
    <row r="235" spans="1:51" s="13" customFormat="1" ht="12">
      <c r="A235" s="13"/>
      <c r="B235" s="252"/>
      <c r="C235" s="253"/>
      <c r="D235" s="241" t="s">
        <v>291</v>
      </c>
      <c r="E235" s="254" t="s">
        <v>1</v>
      </c>
      <c r="F235" s="255" t="s">
        <v>404</v>
      </c>
      <c r="G235" s="253"/>
      <c r="H235" s="256">
        <v>0.77</v>
      </c>
      <c r="I235" s="257"/>
      <c r="J235" s="253"/>
      <c r="K235" s="253"/>
      <c r="L235" s="258"/>
      <c r="M235" s="259"/>
      <c r="N235" s="260"/>
      <c r="O235" s="260"/>
      <c r="P235" s="260"/>
      <c r="Q235" s="260"/>
      <c r="R235" s="260"/>
      <c r="S235" s="260"/>
      <c r="T235" s="26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2" t="s">
        <v>291</v>
      </c>
      <c r="AU235" s="262" t="s">
        <v>86</v>
      </c>
      <c r="AV235" s="13" t="s">
        <v>86</v>
      </c>
      <c r="AW235" s="13" t="s">
        <v>32</v>
      </c>
      <c r="AX235" s="13" t="s">
        <v>77</v>
      </c>
      <c r="AY235" s="262" t="s">
        <v>168</v>
      </c>
    </row>
    <row r="236" spans="1:51" s="15" customFormat="1" ht="12">
      <c r="A236" s="15"/>
      <c r="B236" s="274"/>
      <c r="C236" s="275"/>
      <c r="D236" s="241" t="s">
        <v>291</v>
      </c>
      <c r="E236" s="276" t="s">
        <v>1</v>
      </c>
      <c r="F236" s="277" t="s">
        <v>405</v>
      </c>
      <c r="G236" s="275"/>
      <c r="H236" s="276" t="s">
        <v>1</v>
      </c>
      <c r="I236" s="278"/>
      <c r="J236" s="275"/>
      <c r="K236" s="275"/>
      <c r="L236" s="279"/>
      <c r="M236" s="280"/>
      <c r="N236" s="281"/>
      <c r="O236" s="281"/>
      <c r="P236" s="281"/>
      <c r="Q236" s="281"/>
      <c r="R236" s="281"/>
      <c r="S236" s="281"/>
      <c r="T236" s="282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83" t="s">
        <v>291</v>
      </c>
      <c r="AU236" s="283" t="s">
        <v>86</v>
      </c>
      <c r="AV236" s="15" t="s">
        <v>84</v>
      </c>
      <c r="AW236" s="15" t="s">
        <v>32</v>
      </c>
      <c r="AX236" s="15" t="s">
        <v>77</v>
      </c>
      <c r="AY236" s="283" t="s">
        <v>168</v>
      </c>
    </row>
    <row r="237" spans="1:51" s="13" customFormat="1" ht="12">
      <c r="A237" s="13"/>
      <c r="B237" s="252"/>
      <c r="C237" s="253"/>
      <c r="D237" s="241" t="s">
        <v>291</v>
      </c>
      <c r="E237" s="254" t="s">
        <v>1</v>
      </c>
      <c r="F237" s="255" t="s">
        <v>406</v>
      </c>
      <c r="G237" s="253"/>
      <c r="H237" s="256">
        <v>2.43</v>
      </c>
      <c r="I237" s="257"/>
      <c r="J237" s="253"/>
      <c r="K237" s="253"/>
      <c r="L237" s="258"/>
      <c r="M237" s="259"/>
      <c r="N237" s="260"/>
      <c r="O237" s="260"/>
      <c r="P237" s="260"/>
      <c r="Q237" s="260"/>
      <c r="R237" s="260"/>
      <c r="S237" s="260"/>
      <c r="T237" s="26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2" t="s">
        <v>291</v>
      </c>
      <c r="AU237" s="262" t="s">
        <v>86</v>
      </c>
      <c r="AV237" s="13" t="s">
        <v>86</v>
      </c>
      <c r="AW237" s="13" t="s">
        <v>32</v>
      </c>
      <c r="AX237" s="13" t="s">
        <v>77</v>
      </c>
      <c r="AY237" s="262" t="s">
        <v>168</v>
      </c>
    </row>
    <row r="238" spans="1:51" s="14" customFormat="1" ht="12">
      <c r="A238" s="14"/>
      <c r="B238" s="263"/>
      <c r="C238" s="264"/>
      <c r="D238" s="241" t="s">
        <v>291</v>
      </c>
      <c r="E238" s="265" t="s">
        <v>1</v>
      </c>
      <c r="F238" s="266" t="s">
        <v>295</v>
      </c>
      <c r="G238" s="264"/>
      <c r="H238" s="267">
        <v>3.2</v>
      </c>
      <c r="I238" s="268"/>
      <c r="J238" s="264"/>
      <c r="K238" s="264"/>
      <c r="L238" s="269"/>
      <c r="M238" s="270"/>
      <c r="N238" s="271"/>
      <c r="O238" s="271"/>
      <c r="P238" s="271"/>
      <c r="Q238" s="271"/>
      <c r="R238" s="271"/>
      <c r="S238" s="271"/>
      <c r="T238" s="27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3" t="s">
        <v>291</v>
      </c>
      <c r="AU238" s="273" t="s">
        <v>86</v>
      </c>
      <c r="AV238" s="14" t="s">
        <v>189</v>
      </c>
      <c r="AW238" s="14" t="s">
        <v>32</v>
      </c>
      <c r="AX238" s="14" t="s">
        <v>84</v>
      </c>
      <c r="AY238" s="273" t="s">
        <v>168</v>
      </c>
    </row>
    <row r="239" spans="1:65" s="2" customFormat="1" ht="24.15" customHeight="1">
      <c r="A239" s="39"/>
      <c r="B239" s="40"/>
      <c r="C239" s="228" t="s">
        <v>407</v>
      </c>
      <c r="D239" s="228" t="s">
        <v>171</v>
      </c>
      <c r="E239" s="229" t="s">
        <v>408</v>
      </c>
      <c r="F239" s="230" t="s">
        <v>409</v>
      </c>
      <c r="G239" s="231" t="s">
        <v>203</v>
      </c>
      <c r="H239" s="232">
        <v>1.76</v>
      </c>
      <c r="I239" s="233"/>
      <c r="J239" s="234">
        <f>ROUND(I239*H239,2)</f>
        <v>0</v>
      </c>
      <c r="K239" s="230" t="s">
        <v>175</v>
      </c>
      <c r="L239" s="45"/>
      <c r="M239" s="235" t="s">
        <v>1</v>
      </c>
      <c r="N239" s="236" t="s">
        <v>42</v>
      </c>
      <c r="O239" s="92"/>
      <c r="P239" s="237">
        <f>O239*H239</f>
        <v>0</v>
      </c>
      <c r="Q239" s="237">
        <v>0</v>
      </c>
      <c r="R239" s="237">
        <f>Q239*H239</f>
        <v>0</v>
      </c>
      <c r="S239" s="237">
        <v>0.279</v>
      </c>
      <c r="T239" s="238">
        <f>S239*H239</f>
        <v>0.49104000000000003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9" t="s">
        <v>189</v>
      </c>
      <c r="AT239" s="239" t="s">
        <v>171</v>
      </c>
      <c r="AU239" s="239" t="s">
        <v>86</v>
      </c>
      <c r="AY239" s="18" t="s">
        <v>168</v>
      </c>
      <c r="BE239" s="240">
        <f>IF(N239="základní",J239,0)</f>
        <v>0</v>
      </c>
      <c r="BF239" s="240">
        <f>IF(N239="snížená",J239,0)</f>
        <v>0</v>
      </c>
      <c r="BG239" s="240">
        <f>IF(N239="zákl. přenesená",J239,0)</f>
        <v>0</v>
      </c>
      <c r="BH239" s="240">
        <f>IF(N239="sníž. přenesená",J239,0)</f>
        <v>0</v>
      </c>
      <c r="BI239" s="240">
        <f>IF(N239="nulová",J239,0)</f>
        <v>0</v>
      </c>
      <c r="BJ239" s="18" t="s">
        <v>84</v>
      </c>
      <c r="BK239" s="240">
        <f>ROUND(I239*H239,2)</f>
        <v>0</v>
      </c>
      <c r="BL239" s="18" t="s">
        <v>189</v>
      </c>
      <c r="BM239" s="239" t="s">
        <v>410</v>
      </c>
    </row>
    <row r="240" spans="1:51" s="15" customFormat="1" ht="12">
      <c r="A240" s="15"/>
      <c r="B240" s="274"/>
      <c r="C240" s="275"/>
      <c r="D240" s="241" t="s">
        <v>291</v>
      </c>
      <c r="E240" s="276" t="s">
        <v>1</v>
      </c>
      <c r="F240" s="277" t="s">
        <v>411</v>
      </c>
      <c r="G240" s="275"/>
      <c r="H240" s="276" t="s">
        <v>1</v>
      </c>
      <c r="I240" s="278"/>
      <c r="J240" s="275"/>
      <c r="K240" s="275"/>
      <c r="L240" s="279"/>
      <c r="M240" s="280"/>
      <c r="N240" s="281"/>
      <c r="O240" s="281"/>
      <c r="P240" s="281"/>
      <c r="Q240" s="281"/>
      <c r="R240" s="281"/>
      <c r="S240" s="281"/>
      <c r="T240" s="282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83" t="s">
        <v>291</v>
      </c>
      <c r="AU240" s="283" t="s">
        <v>86</v>
      </c>
      <c r="AV240" s="15" t="s">
        <v>84</v>
      </c>
      <c r="AW240" s="15" t="s">
        <v>32</v>
      </c>
      <c r="AX240" s="15" t="s">
        <v>77</v>
      </c>
      <c r="AY240" s="283" t="s">
        <v>168</v>
      </c>
    </row>
    <row r="241" spans="1:51" s="13" customFormat="1" ht="12">
      <c r="A241" s="13"/>
      <c r="B241" s="252"/>
      <c r="C241" s="253"/>
      <c r="D241" s="241" t="s">
        <v>291</v>
      </c>
      <c r="E241" s="254" t="s">
        <v>1</v>
      </c>
      <c r="F241" s="255" t="s">
        <v>412</v>
      </c>
      <c r="G241" s="253"/>
      <c r="H241" s="256">
        <v>1.76</v>
      </c>
      <c r="I241" s="257"/>
      <c r="J241" s="253"/>
      <c r="K241" s="253"/>
      <c r="L241" s="258"/>
      <c r="M241" s="259"/>
      <c r="N241" s="260"/>
      <c r="O241" s="260"/>
      <c r="P241" s="260"/>
      <c r="Q241" s="260"/>
      <c r="R241" s="260"/>
      <c r="S241" s="260"/>
      <c r="T241" s="26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2" t="s">
        <v>291</v>
      </c>
      <c r="AU241" s="262" t="s">
        <v>86</v>
      </c>
      <c r="AV241" s="13" t="s">
        <v>86</v>
      </c>
      <c r="AW241" s="13" t="s">
        <v>32</v>
      </c>
      <c r="AX241" s="13" t="s">
        <v>84</v>
      </c>
      <c r="AY241" s="262" t="s">
        <v>168</v>
      </c>
    </row>
    <row r="242" spans="1:65" s="2" customFormat="1" ht="24.15" customHeight="1">
      <c r="A242" s="39"/>
      <c r="B242" s="40"/>
      <c r="C242" s="228" t="s">
        <v>413</v>
      </c>
      <c r="D242" s="228" t="s">
        <v>171</v>
      </c>
      <c r="E242" s="229" t="s">
        <v>414</v>
      </c>
      <c r="F242" s="230" t="s">
        <v>415</v>
      </c>
      <c r="G242" s="231" t="s">
        <v>416</v>
      </c>
      <c r="H242" s="232">
        <v>4.5</v>
      </c>
      <c r="I242" s="233"/>
      <c r="J242" s="234">
        <f>ROUND(I242*H242,2)</f>
        <v>0</v>
      </c>
      <c r="K242" s="230" t="s">
        <v>175</v>
      </c>
      <c r="L242" s="45"/>
      <c r="M242" s="235" t="s">
        <v>1</v>
      </c>
      <c r="N242" s="236" t="s">
        <v>42</v>
      </c>
      <c r="O242" s="92"/>
      <c r="P242" s="237">
        <f>O242*H242</f>
        <v>0</v>
      </c>
      <c r="Q242" s="237">
        <v>0</v>
      </c>
      <c r="R242" s="237">
        <f>Q242*H242</f>
        <v>0</v>
      </c>
      <c r="S242" s="237">
        <v>0.07</v>
      </c>
      <c r="T242" s="238">
        <f>S242*H242</f>
        <v>0.31500000000000006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9" t="s">
        <v>189</v>
      </c>
      <c r="AT242" s="239" t="s">
        <v>171</v>
      </c>
      <c r="AU242" s="239" t="s">
        <v>86</v>
      </c>
      <c r="AY242" s="18" t="s">
        <v>168</v>
      </c>
      <c r="BE242" s="240">
        <f>IF(N242="základní",J242,0)</f>
        <v>0</v>
      </c>
      <c r="BF242" s="240">
        <f>IF(N242="snížená",J242,0)</f>
        <v>0</v>
      </c>
      <c r="BG242" s="240">
        <f>IF(N242="zákl. přenesená",J242,0)</f>
        <v>0</v>
      </c>
      <c r="BH242" s="240">
        <f>IF(N242="sníž. přenesená",J242,0)</f>
        <v>0</v>
      </c>
      <c r="BI242" s="240">
        <f>IF(N242="nulová",J242,0)</f>
        <v>0</v>
      </c>
      <c r="BJ242" s="18" t="s">
        <v>84</v>
      </c>
      <c r="BK242" s="240">
        <f>ROUND(I242*H242,2)</f>
        <v>0</v>
      </c>
      <c r="BL242" s="18" t="s">
        <v>189</v>
      </c>
      <c r="BM242" s="239" t="s">
        <v>417</v>
      </c>
    </row>
    <row r="243" spans="1:51" s="13" customFormat="1" ht="12">
      <c r="A243" s="13"/>
      <c r="B243" s="252"/>
      <c r="C243" s="253"/>
      <c r="D243" s="241" t="s">
        <v>291</v>
      </c>
      <c r="E243" s="254" t="s">
        <v>1</v>
      </c>
      <c r="F243" s="255" t="s">
        <v>418</v>
      </c>
      <c r="G243" s="253"/>
      <c r="H243" s="256">
        <v>4.5</v>
      </c>
      <c r="I243" s="257"/>
      <c r="J243" s="253"/>
      <c r="K243" s="253"/>
      <c r="L243" s="258"/>
      <c r="M243" s="259"/>
      <c r="N243" s="260"/>
      <c r="O243" s="260"/>
      <c r="P243" s="260"/>
      <c r="Q243" s="260"/>
      <c r="R243" s="260"/>
      <c r="S243" s="260"/>
      <c r="T243" s="26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2" t="s">
        <v>291</v>
      </c>
      <c r="AU243" s="262" t="s">
        <v>86</v>
      </c>
      <c r="AV243" s="13" t="s">
        <v>86</v>
      </c>
      <c r="AW243" s="13" t="s">
        <v>32</v>
      </c>
      <c r="AX243" s="13" t="s">
        <v>84</v>
      </c>
      <c r="AY243" s="262" t="s">
        <v>168</v>
      </c>
    </row>
    <row r="244" spans="1:65" s="2" customFormat="1" ht="37.8" customHeight="1">
      <c r="A244" s="39"/>
      <c r="B244" s="40"/>
      <c r="C244" s="228" t="s">
        <v>8</v>
      </c>
      <c r="D244" s="228" t="s">
        <v>171</v>
      </c>
      <c r="E244" s="229" t="s">
        <v>419</v>
      </c>
      <c r="F244" s="230" t="s">
        <v>420</v>
      </c>
      <c r="G244" s="231" t="s">
        <v>289</v>
      </c>
      <c r="H244" s="232">
        <v>41.54</v>
      </c>
      <c r="I244" s="233"/>
      <c r="J244" s="234">
        <f>ROUND(I244*H244,2)</f>
        <v>0</v>
      </c>
      <c r="K244" s="230" t="s">
        <v>175</v>
      </c>
      <c r="L244" s="45"/>
      <c r="M244" s="235" t="s">
        <v>1</v>
      </c>
      <c r="N244" s="236" t="s">
        <v>42</v>
      </c>
      <c r="O244" s="92"/>
      <c r="P244" s="237">
        <f>O244*H244</f>
        <v>0</v>
      </c>
      <c r="Q244" s="237">
        <v>0</v>
      </c>
      <c r="R244" s="237">
        <f>Q244*H244</f>
        <v>0</v>
      </c>
      <c r="S244" s="237">
        <v>2.2</v>
      </c>
      <c r="T244" s="238">
        <f>S244*H244</f>
        <v>91.388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9" t="s">
        <v>189</v>
      </c>
      <c r="AT244" s="239" t="s">
        <v>171</v>
      </c>
      <c r="AU244" s="239" t="s">
        <v>86</v>
      </c>
      <c r="AY244" s="18" t="s">
        <v>168</v>
      </c>
      <c r="BE244" s="240">
        <f>IF(N244="základní",J244,0)</f>
        <v>0</v>
      </c>
      <c r="BF244" s="240">
        <f>IF(N244="snížená",J244,0)</f>
        <v>0</v>
      </c>
      <c r="BG244" s="240">
        <f>IF(N244="zákl. přenesená",J244,0)</f>
        <v>0</v>
      </c>
      <c r="BH244" s="240">
        <f>IF(N244="sníž. přenesená",J244,0)</f>
        <v>0</v>
      </c>
      <c r="BI244" s="240">
        <f>IF(N244="nulová",J244,0)</f>
        <v>0</v>
      </c>
      <c r="BJ244" s="18" t="s">
        <v>84</v>
      </c>
      <c r="BK244" s="240">
        <f>ROUND(I244*H244,2)</f>
        <v>0</v>
      </c>
      <c r="BL244" s="18" t="s">
        <v>189</v>
      </c>
      <c r="BM244" s="239" t="s">
        <v>421</v>
      </c>
    </row>
    <row r="245" spans="1:51" s="13" customFormat="1" ht="12">
      <c r="A245" s="13"/>
      <c r="B245" s="252"/>
      <c r="C245" s="253"/>
      <c r="D245" s="241" t="s">
        <v>291</v>
      </c>
      <c r="E245" s="254" t="s">
        <v>1</v>
      </c>
      <c r="F245" s="255" t="s">
        <v>422</v>
      </c>
      <c r="G245" s="253"/>
      <c r="H245" s="256">
        <v>0.51</v>
      </c>
      <c r="I245" s="257"/>
      <c r="J245" s="253"/>
      <c r="K245" s="253"/>
      <c r="L245" s="258"/>
      <c r="M245" s="259"/>
      <c r="N245" s="260"/>
      <c r="O245" s="260"/>
      <c r="P245" s="260"/>
      <c r="Q245" s="260"/>
      <c r="R245" s="260"/>
      <c r="S245" s="260"/>
      <c r="T245" s="26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2" t="s">
        <v>291</v>
      </c>
      <c r="AU245" s="262" t="s">
        <v>86</v>
      </c>
      <c r="AV245" s="13" t="s">
        <v>86</v>
      </c>
      <c r="AW245" s="13" t="s">
        <v>32</v>
      </c>
      <c r="AX245" s="13" t="s">
        <v>77</v>
      </c>
      <c r="AY245" s="262" t="s">
        <v>168</v>
      </c>
    </row>
    <row r="246" spans="1:51" s="13" customFormat="1" ht="12">
      <c r="A246" s="13"/>
      <c r="B246" s="252"/>
      <c r="C246" s="253"/>
      <c r="D246" s="241" t="s">
        <v>291</v>
      </c>
      <c r="E246" s="254" t="s">
        <v>1</v>
      </c>
      <c r="F246" s="255" t="s">
        <v>423</v>
      </c>
      <c r="G246" s="253"/>
      <c r="H246" s="256">
        <v>6.615</v>
      </c>
      <c r="I246" s="257"/>
      <c r="J246" s="253"/>
      <c r="K246" s="253"/>
      <c r="L246" s="258"/>
      <c r="M246" s="259"/>
      <c r="N246" s="260"/>
      <c r="O246" s="260"/>
      <c r="P246" s="260"/>
      <c r="Q246" s="260"/>
      <c r="R246" s="260"/>
      <c r="S246" s="260"/>
      <c r="T246" s="26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2" t="s">
        <v>291</v>
      </c>
      <c r="AU246" s="262" t="s">
        <v>86</v>
      </c>
      <c r="AV246" s="13" t="s">
        <v>86</v>
      </c>
      <c r="AW246" s="13" t="s">
        <v>32</v>
      </c>
      <c r="AX246" s="13" t="s">
        <v>77</v>
      </c>
      <c r="AY246" s="262" t="s">
        <v>168</v>
      </c>
    </row>
    <row r="247" spans="1:51" s="13" customFormat="1" ht="12">
      <c r="A247" s="13"/>
      <c r="B247" s="252"/>
      <c r="C247" s="253"/>
      <c r="D247" s="241" t="s">
        <v>291</v>
      </c>
      <c r="E247" s="254" t="s">
        <v>1</v>
      </c>
      <c r="F247" s="255" t="s">
        <v>424</v>
      </c>
      <c r="G247" s="253"/>
      <c r="H247" s="256">
        <v>10.088</v>
      </c>
      <c r="I247" s="257"/>
      <c r="J247" s="253"/>
      <c r="K247" s="253"/>
      <c r="L247" s="258"/>
      <c r="M247" s="259"/>
      <c r="N247" s="260"/>
      <c r="O247" s="260"/>
      <c r="P247" s="260"/>
      <c r="Q247" s="260"/>
      <c r="R247" s="260"/>
      <c r="S247" s="260"/>
      <c r="T247" s="26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2" t="s">
        <v>291</v>
      </c>
      <c r="AU247" s="262" t="s">
        <v>86</v>
      </c>
      <c r="AV247" s="13" t="s">
        <v>86</v>
      </c>
      <c r="AW247" s="13" t="s">
        <v>32</v>
      </c>
      <c r="AX247" s="13" t="s">
        <v>77</v>
      </c>
      <c r="AY247" s="262" t="s">
        <v>168</v>
      </c>
    </row>
    <row r="248" spans="1:51" s="13" customFormat="1" ht="12">
      <c r="A248" s="13"/>
      <c r="B248" s="252"/>
      <c r="C248" s="253"/>
      <c r="D248" s="241" t="s">
        <v>291</v>
      </c>
      <c r="E248" s="254" t="s">
        <v>1</v>
      </c>
      <c r="F248" s="255" t="s">
        <v>425</v>
      </c>
      <c r="G248" s="253"/>
      <c r="H248" s="256">
        <v>2.396</v>
      </c>
      <c r="I248" s="257"/>
      <c r="J248" s="253"/>
      <c r="K248" s="253"/>
      <c r="L248" s="258"/>
      <c r="M248" s="259"/>
      <c r="N248" s="260"/>
      <c r="O248" s="260"/>
      <c r="P248" s="260"/>
      <c r="Q248" s="260"/>
      <c r="R248" s="260"/>
      <c r="S248" s="260"/>
      <c r="T248" s="26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2" t="s">
        <v>291</v>
      </c>
      <c r="AU248" s="262" t="s">
        <v>86</v>
      </c>
      <c r="AV248" s="13" t="s">
        <v>86</v>
      </c>
      <c r="AW248" s="13" t="s">
        <v>32</v>
      </c>
      <c r="AX248" s="13" t="s">
        <v>77</v>
      </c>
      <c r="AY248" s="262" t="s">
        <v>168</v>
      </c>
    </row>
    <row r="249" spans="1:51" s="13" customFormat="1" ht="12">
      <c r="A249" s="13"/>
      <c r="B249" s="252"/>
      <c r="C249" s="253"/>
      <c r="D249" s="241" t="s">
        <v>291</v>
      </c>
      <c r="E249" s="254" t="s">
        <v>1</v>
      </c>
      <c r="F249" s="255" t="s">
        <v>426</v>
      </c>
      <c r="G249" s="253"/>
      <c r="H249" s="256">
        <v>4.931</v>
      </c>
      <c r="I249" s="257"/>
      <c r="J249" s="253"/>
      <c r="K249" s="253"/>
      <c r="L249" s="258"/>
      <c r="M249" s="259"/>
      <c r="N249" s="260"/>
      <c r="O249" s="260"/>
      <c r="P249" s="260"/>
      <c r="Q249" s="260"/>
      <c r="R249" s="260"/>
      <c r="S249" s="260"/>
      <c r="T249" s="26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2" t="s">
        <v>291</v>
      </c>
      <c r="AU249" s="262" t="s">
        <v>86</v>
      </c>
      <c r="AV249" s="13" t="s">
        <v>86</v>
      </c>
      <c r="AW249" s="13" t="s">
        <v>32</v>
      </c>
      <c r="AX249" s="13" t="s">
        <v>77</v>
      </c>
      <c r="AY249" s="262" t="s">
        <v>168</v>
      </c>
    </row>
    <row r="250" spans="1:51" s="13" customFormat="1" ht="12">
      <c r="A250" s="13"/>
      <c r="B250" s="252"/>
      <c r="C250" s="253"/>
      <c r="D250" s="241" t="s">
        <v>291</v>
      </c>
      <c r="E250" s="254" t="s">
        <v>1</v>
      </c>
      <c r="F250" s="255" t="s">
        <v>427</v>
      </c>
      <c r="G250" s="253"/>
      <c r="H250" s="256">
        <v>0.384</v>
      </c>
      <c r="I250" s="257"/>
      <c r="J250" s="253"/>
      <c r="K250" s="253"/>
      <c r="L250" s="258"/>
      <c r="M250" s="259"/>
      <c r="N250" s="260"/>
      <c r="O250" s="260"/>
      <c r="P250" s="260"/>
      <c r="Q250" s="260"/>
      <c r="R250" s="260"/>
      <c r="S250" s="260"/>
      <c r="T250" s="26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2" t="s">
        <v>291</v>
      </c>
      <c r="AU250" s="262" t="s">
        <v>86</v>
      </c>
      <c r="AV250" s="13" t="s">
        <v>86</v>
      </c>
      <c r="AW250" s="13" t="s">
        <v>32</v>
      </c>
      <c r="AX250" s="13" t="s">
        <v>77</v>
      </c>
      <c r="AY250" s="262" t="s">
        <v>168</v>
      </c>
    </row>
    <row r="251" spans="1:51" s="13" customFormat="1" ht="12">
      <c r="A251" s="13"/>
      <c r="B251" s="252"/>
      <c r="C251" s="253"/>
      <c r="D251" s="241" t="s">
        <v>291</v>
      </c>
      <c r="E251" s="254" t="s">
        <v>1</v>
      </c>
      <c r="F251" s="255" t="s">
        <v>428</v>
      </c>
      <c r="G251" s="253"/>
      <c r="H251" s="256">
        <v>6.828</v>
      </c>
      <c r="I251" s="257"/>
      <c r="J251" s="253"/>
      <c r="K251" s="253"/>
      <c r="L251" s="258"/>
      <c r="M251" s="259"/>
      <c r="N251" s="260"/>
      <c r="O251" s="260"/>
      <c r="P251" s="260"/>
      <c r="Q251" s="260"/>
      <c r="R251" s="260"/>
      <c r="S251" s="260"/>
      <c r="T251" s="26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2" t="s">
        <v>291</v>
      </c>
      <c r="AU251" s="262" t="s">
        <v>86</v>
      </c>
      <c r="AV251" s="13" t="s">
        <v>86</v>
      </c>
      <c r="AW251" s="13" t="s">
        <v>32</v>
      </c>
      <c r="AX251" s="13" t="s">
        <v>77</v>
      </c>
      <c r="AY251" s="262" t="s">
        <v>168</v>
      </c>
    </row>
    <row r="252" spans="1:51" s="13" customFormat="1" ht="12">
      <c r="A252" s="13"/>
      <c r="B252" s="252"/>
      <c r="C252" s="253"/>
      <c r="D252" s="241" t="s">
        <v>291</v>
      </c>
      <c r="E252" s="254" t="s">
        <v>1</v>
      </c>
      <c r="F252" s="255" t="s">
        <v>429</v>
      </c>
      <c r="G252" s="253"/>
      <c r="H252" s="256">
        <v>0.445</v>
      </c>
      <c r="I252" s="257"/>
      <c r="J252" s="253"/>
      <c r="K252" s="253"/>
      <c r="L252" s="258"/>
      <c r="M252" s="259"/>
      <c r="N252" s="260"/>
      <c r="O252" s="260"/>
      <c r="P252" s="260"/>
      <c r="Q252" s="260"/>
      <c r="R252" s="260"/>
      <c r="S252" s="260"/>
      <c r="T252" s="26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2" t="s">
        <v>291</v>
      </c>
      <c r="AU252" s="262" t="s">
        <v>86</v>
      </c>
      <c r="AV252" s="13" t="s">
        <v>86</v>
      </c>
      <c r="AW252" s="13" t="s">
        <v>32</v>
      </c>
      <c r="AX252" s="13" t="s">
        <v>77</v>
      </c>
      <c r="AY252" s="262" t="s">
        <v>168</v>
      </c>
    </row>
    <row r="253" spans="1:51" s="13" customFormat="1" ht="12">
      <c r="A253" s="13"/>
      <c r="B253" s="252"/>
      <c r="C253" s="253"/>
      <c r="D253" s="241" t="s">
        <v>291</v>
      </c>
      <c r="E253" s="254" t="s">
        <v>1</v>
      </c>
      <c r="F253" s="255" t="s">
        <v>430</v>
      </c>
      <c r="G253" s="253"/>
      <c r="H253" s="256">
        <v>2.729</v>
      </c>
      <c r="I253" s="257"/>
      <c r="J253" s="253"/>
      <c r="K253" s="253"/>
      <c r="L253" s="258"/>
      <c r="M253" s="259"/>
      <c r="N253" s="260"/>
      <c r="O253" s="260"/>
      <c r="P253" s="260"/>
      <c r="Q253" s="260"/>
      <c r="R253" s="260"/>
      <c r="S253" s="260"/>
      <c r="T253" s="26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2" t="s">
        <v>291</v>
      </c>
      <c r="AU253" s="262" t="s">
        <v>86</v>
      </c>
      <c r="AV253" s="13" t="s">
        <v>86</v>
      </c>
      <c r="AW253" s="13" t="s">
        <v>32</v>
      </c>
      <c r="AX253" s="13" t="s">
        <v>77</v>
      </c>
      <c r="AY253" s="262" t="s">
        <v>168</v>
      </c>
    </row>
    <row r="254" spans="1:51" s="13" customFormat="1" ht="12">
      <c r="A254" s="13"/>
      <c r="B254" s="252"/>
      <c r="C254" s="253"/>
      <c r="D254" s="241" t="s">
        <v>291</v>
      </c>
      <c r="E254" s="254" t="s">
        <v>1</v>
      </c>
      <c r="F254" s="255" t="s">
        <v>431</v>
      </c>
      <c r="G254" s="253"/>
      <c r="H254" s="256">
        <v>0.521</v>
      </c>
      <c r="I254" s="257"/>
      <c r="J254" s="253"/>
      <c r="K254" s="253"/>
      <c r="L254" s="258"/>
      <c r="M254" s="259"/>
      <c r="N254" s="260"/>
      <c r="O254" s="260"/>
      <c r="P254" s="260"/>
      <c r="Q254" s="260"/>
      <c r="R254" s="260"/>
      <c r="S254" s="260"/>
      <c r="T254" s="26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2" t="s">
        <v>291</v>
      </c>
      <c r="AU254" s="262" t="s">
        <v>86</v>
      </c>
      <c r="AV254" s="13" t="s">
        <v>86</v>
      </c>
      <c r="AW254" s="13" t="s">
        <v>32</v>
      </c>
      <c r="AX254" s="13" t="s">
        <v>77</v>
      </c>
      <c r="AY254" s="262" t="s">
        <v>168</v>
      </c>
    </row>
    <row r="255" spans="1:51" s="13" customFormat="1" ht="12">
      <c r="A255" s="13"/>
      <c r="B255" s="252"/>
      <c r="C255" s="253"/>
      <c r="D255" s="241" t="s">
        <v>291</v>
      </c>
      <c r="E255" s="254" t="s">
        <v>1</v>
      </c>
      <c r="F255" s="255" t="s">
        <v>432</v>
      </c>
      <c r="G255" s="253"/>
      <c r="H255" s="256">
        <v>1.386</v>
      </c>
      <c r="I255" s="257"/>
      <c r="J255" s="253"/>
      <c r="K255" s="253"/>
      <c r="L255" s="258"/>
      <c r="M255" s="259"/>
      <c r="N255" s="260"/>
      <c r="O255" s="260"/>
      <c r="P255" s="260"/>
      <c r="Q255" s="260"/>
      <c r="R255" s="260"/>
      <c r="S255" s="260"/>
      <c r="T255" s="26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2" t="s">
        <v>291</v>
      </c>
      <c r="AU255" s="262" t="s">
        <v>86</v>
      </c>
      <c r="AV255" s="13" t="s">
        <v>86</v>
      </c>
      <c r="AW255" s="13" t="s">
        <v>32</v>
      </c>
      <c r="AX255" s="13" t="s">
        <v>77</v>
      </c>
      <c r="AY255" s="262" t="s">
        <v>168</v>
      </c>
    </row>
    <row r="256" spans="1:51" s="13" customFormat="1" ht="12">
      <c r="A256" s="13"/>
      <c r="B256" s="252"/>
      <c r="C256" s="253"/>
      <c r="D256" s="241" t="s">
        <v>291</v>
      </c>
      <c r="E256" s="254" t="s">
        <v>1</v>
      </c>
      <c r="F256" s="255" t="s">
        <v>433</v>
      </c>
      <c r="G256" s="253"/>
      <c r="H256" s="256">
        <v>1.386</v>
      </c>
      <c r="I256" s="257"/>
      <c r="J256" s="253"/>
      <c r="K256" s="253"/>
      <c r="L256" s="258"/>
      <c r="M256" s="259"/>
      <c r="N256" s="260"/>
      <c r="O256" s="260"/>
      <c r="P256" s="260"/>
      <c r="Q256" s="260"/>
      <c r="R256" s="260"/>
      <c r="S256" s="260"/>
      <c r="T256" s="26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2" t="s">
        <v>291</v>
      </c>
      <c r="AU256" s="262" t="s">
        <v>86</v>
      </c>
      <c r="AV256" s="13" t="s">
        <v>86</v>
      </c>
      <c r="AW256" s="13" t="s">
        <v>32</v>
      </c>
      <c r="AX256" s="13" t="s">
        <v>77</v>
      </c>
      <c r="AY256" s="262" t="s">
        <v>168</v>
      </c>
    </row>
    <row r="257" spans="1:51" s="13" customFormat="1" ht="12">
      <c r="A257" s="13"/>
      <c r="B257" s="252"/>
      <c r="C257" s="253"/>
      <c r="D257" s="241" t="s">
        <v>291</v>
      </c>
      <c r="E257" s="254" t="s">
        <v>1</v>
      </c>
      <c r="F257" s="255" t="s">
        <v>434</v>
      </c>
      <c r="G257" s="253"/>
      <c r="H257" s="256">
        <v>1.361</v>
      </c>
      <c r="I257" s="257"/>
      <c r="J257" s="253"/>
      <c r="K257" s="253"/>
      <c r="L257" s="258"/>
      <c r="M257" s="259"/>
      <c r="N257" s="260"/>
      <c r="O257" s="260"/>
      <c r="P257" s="260"/>
      <c r="Q257" s="260"/>
      <c r="R257" s="260"/>
      <c r="S257" s="260"/>
      <c r="T257" s="26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2" t="s">
        <v>291</v>
      </c>
      <c r="AU257" s="262" t="s">
        <v>86</v>
      </c>
      <c r="AV257" s="13" t="s">
        <v>86</v>
      </c>
      <c r="AW257" s="13" t="s">
        <v>32</v>
      </c>
      <c r="AX257" s="13" t="s">
        <v>77</v>
      </c>
      <c r="AY257" s="262" t="s">
        <v>168</v>
      </c>
    </row>
    <row r="258" spans="1:51" s="15" customFormat="1" ht="12">
      <c r="A258" s="15"/>
      <c r="B258" s="274"/>
      <c r="C258" s="275"/>
      <c r="D258" s="241" t="s">
        <v>291</v>
      </c>
      <c r="E258" s="276" t="s">
        <v>1</v>
      </c>
      <c r="F258" s="277" t="s">
        <v>435</v>
      </c>
      <c r="G258" s="275"/>
      <c r="H258" s="276" t="s">
        <v>1</v>
      </c>
      <c r="I258" s="278"/>
      <c r="J258" s="275"/>
      <c r="K258" s="275"/>
      <c r="L258" s="279"/>
      <c r="M258" s="280"/>
      <c r="N258" s="281"/>
      <c r="O258" s="281"/>
      <c r="P258" s="281"/>
      <c r="Q258" s="281"/>
      <c r="R258" s="281"/>
      <c r="S258" s="281"/>
      <c r="T258" s="282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83" t="s">
        <v>291</v>
      </c>
      <c r="AU258" s="283" t="s">
        <v>86</v>
      </c>
      <c r="AV258" s="15" t="s">
        <v>84</v>
      </c>
      <c r="AW258" s="15" t="s">
        <v>32</v>
      </c>
      <c r="AX258" s="15" t="s">
        <v>77</v>
      </c>
      <c r="AY258" s="283" t="s">
        <v>168</v>
      </c>
    </row>
    <row r="259" spans="1:51" s="13" customFormat="1" ht="12">
      <c r="A259" s="13"/>
      <c r="B259" s="252"/>
      <c r="C259" s="253"/>
      <c r="D259" s="241" t="s">
        <v>291</v>
      </c>
      <c r="E259" s="254" t="s">
        <v>1</v>
      </c>
      <c r="F259" s="255" t="s">
        <v>436</v>
      </c>
      <c r="G259" s="253"/>
      <c r="H259" s="256">
        <v>1.96</v>
      </c>
      <c r="I259" s="257"/>
      <c r="J259" s="253"/>
      <c r="K259" s="253"/>
      <c r="L259" s="258"/>
      <c r="M259" s="259"/>
      <c r="N259" s="260"/>
      <c r="O259" s="260"/>
      <c r="P259" s="260"/>
      <c r="Q259" s="260"/>
      <c r="R259" s="260"/>
      <c r="S259" s="260"/>
      <c r="T259" s="26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2" t="s">
        <v>291</v>
      </c>
      <c r="AU259" s="262" t="s">
        <v>86</v>
      </c>
      <c r="AV259" s="13" t="s">
        <v>86</v>
      </c>
      <c r="AW259" s="13" t="s">
        <v>32</v>
      </c>
      <c r="AX259" s="13" t="s">
        <v>77</v>
      </c>
      <c r="AY259" s="262" t="s">
        <v>168</v>
      </c>
    </row>
    <row r="260" spans="1:51" s="14" customFormat="1" ht="12">
      <c r="A260" s="14"/>
      <c r="B260" s="263"/>
      <c r="C260" s="264"/>
      <c r="D260" s="241" t="s">
        <v>291</v>
      </c>
      <c r="E260" s="265" t="s">
        <v>1</v>
      </c>
      <c r="F260" s="266" t="s">
        <v>295</v>
      </c>
      <c r="G260" s="264"/>
      <c r="H260" s="267">
        <v>41.54</v>
      </c>
      <c r="I260" s="268"/>
      <c r="J260" s="264"/>
      <c r="K260" s="264"/>
      <c r="L260" s="269"/>
      <c r="M260" s="270"/>
      <c r="N260" s="271"/>
      <c r="O260" s="271"/>
      <c r="P260" s="271"/>
      <c r="Q260" s="271"/>
      <c r="R260" s="271"/>
      <c r="S260" s="271"/>
      <c r="T260" s="27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3" t="s">
        <v>291</v>
      </c>
      <c r="AU260" s="273" t="s">
        <v>86</v>
      </c>
      <c r="AV260" s="14" t="s">
        <v>189</v>
      </c>
      <c r="AW260" s="14" t="s">
        <v>32</v>
      </c>
      <c r="AX260" s="14" t="s">
        <v>84</v>
      </c>
      <c r="AY260" s="273" t="s">
        <v>168</v>
      </c>
    </row>
    <row r="261" spans="1:65" s="2" customFormat="1" ht="37.8" customHeight="1">
      <c r="A261" s="39"/>
      <c r="B261" s="40"/>
      <c r="C261" s="228" t="s">
        <v>437</v>
      </c>
      <c r="D261" s="228" t="s">
        <v>171</v>
      </c>
      <c r="E261" s="229" t="s">
        <v>438</v>
      </c>
      <c r="F261" s="230" t="s">
        <v>439</v>
      </c>
      <c r="G261" s="231" t="s">
        <v>289</v>
      </c>
      <c r="H261" s="232">
        <v>32.636</v>
      </c>
      <c r="I261" s="233"/>
      <c r="J261" s="234">
        <f>ROUND(I261*H261,2)</f>
        <v>0</v>
      </c>
      <c r="K261" s="230" t="s">
        <v>175</v>
      </c>
      <c r="L261" s="45"/>
      <c r="M261" s="235" t="s">
        <v>1</v>
      </c>
      <c r="N261" s="236" t="s">
        <v>42</v>
      </c>
      <c r="O261" s="92"/>
      <c r="P261" s="237">
        <f>O261*H261</f>
        <v>0</v>
      </c>
      <c r="Q261" s="237">
        <v>0</v>
      </c>
      <c r="R261" s="237">
        <f>Q261*H261</f>
        <v>0</v>
      </c>
      <c r="S261" s="237">
        <v>2.2</v>
      </c>
      <c r="T261" s="238">
        <f>S261*H261</f>
        <v>71.79920000000001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9" t="s">
        <v>189</v>
      </c>
      <c r="AT261" s="239" t="s">
        <v>171</v>
      </c>
      <c r="AU261" s="239" t="s">
        <v>86</v>
      </c>
      <c r="AY261" s="18" t="s">
        <v>168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8" t="s">
        <v>84</v>
      </c>
      <c r="BK261" s="240">
        <f>ROUND(I261*H261,2)</f>
        <v>0</v>
      </c>
      <c r="BL261" s="18" t="s">
        <v>189</v>
      </c>
      <c r="BM261" s="239" t="s">
        <v>440</v>
      </c>
    </row>
    <row r="262" spans="1:51" s="13" customFormat="1" ht="12">
      <c r="A262" s="13"/>
      <c r="B262" s="252"/>
      <c r="C262" s="253"/>
      <c r="D262" s="241" t="s">
        <v>291</v>
      </c>
      <c r="E262" s="254" t="s">
        <v>1</v>
      </c>
      <c r="F262" s="255" t="s">
        <v>441</v>
      </c>
      <c r="G262" s="253"/>
      <c r="H262" s="256">
        <v>1.529</v>
      </c>
      <c r="I262" s="257"/>
      <c r="J262" s="253"/>
      <c r="K262" s="253"/>
      <c r="L262" s="258"/>
      <c r="M262" s="259"/>
      <c r="N262" s="260"/>
      <c r="O262" s="260"/>
      <c r="P262" s="260"/>
      <c r="Q262" s="260"/>
      <c r="R262" s="260"/>
      <c r="S262" s="260"/>
      <c r="T262" s="26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2" t="s">
        <v>291</v>
      </c>
      <c r="AU262" s="262" t="s">
        <v>86</v>
      </c>
      <c r="AV262" s="13" t="s">
        <v>86</v>
      </c>
      <c r="AW262" s="13" t="s">
        <v>32</v>
      </c>
      <c r="AX262" s="13" t="s">
        <v>77</v>
      </c>
      <c r="AY262" s="262" t="s">
        <v>168</v>
      </c>
    </row>
    <row r="263" spans="1:51" s="13" customFormat="1" ht="12">
      <c r="A263" s="13"/>
      <c r="B263" s="252"/>
      <c r="C263" s="253"/>
      <c r="D263" s="241" t="s">
        <v>291</v>
      </c>
      <c r="E263" s="254" t="s">
        <v>1</v>
      </c>
      <c r="F263" s="255" t="s">
        <v>442</v>
      </c>
      <c r="G263" s="253"/>
      <c r="H263" s="256">
        <v>3.594</v>
      </c>
      <c r="I263" s="257"/>
      <c r="J263" s="253"/>
      <c r="K263" s="253"/>
      <c r="L263" s="258"/>
      <c r="M263" s="259"/>
      <c r="N263" s="260"/>
      <c r="O263" s="260"/>
      <c r="P263" s="260"/>
      <c r="Q263" s="260"/>
      <c r="R263" s="260"/>
      <c r="S263" s="260"/>
      <c r="T263" s="26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2" t="s">
        <v>291</v>
      </c>
      <c r="AU263" s="262" t="s">
        <v>86</v>
      </c>
      <c r="AV263" s="13" t="s">
        <v>86</v>
      </c>
      <c r="AW263" s="13" t="s">
        <v>32</v>
      </c>
      <c r="AX263" s="13" t="s">
        <v>77</v>
      </c>
      <c r="AY263" s="262" t="s">
        <v>168</v>
      </c>
    </row>
    <row r="264" spans="1:51" s="13" customFormat="1" ht="12">
      <c r="A264" s="13"/>
      <c r="B264" s="252"/>
      <c r="C264" s="253"/>
      <c r="D264" s="241" t="s">
        <v>291</v>
      </c>
      <c r="E264" s="254" t="s">
        <v>1</v>
      </c>
      <c r="F264" s="255" t="s">
        <v>443</v>
      </c>
      <c r="G264" s="253"/>
      <c r="H264" s="256">
        <v>1.155</v>
      </c>
      <c r="I264" s="257"/>
      <c r="J264" s="253"/>
      <c r="K264" s="253"/>
      <c r="L264" s="258"/>
      <c r="M264" s="259"/>
      <c r="N264" s="260"/>
      <c r="O264" s="260"/>
      <c r="P264" s="260"/>
      <c r="Q264" s="260"/>
      <c r="R264" s="260"/>
      <c r="S264" s="260"/>
      <c r="T264" s="26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2" t="s">
        <v>291</v>
      </c>
      <c r="AU264" s="262" t="s">
        <v>86</v>
      </c>
      <c r="AV264" s="13" t="s">
        <v>86</v>
      </c>
      <c r="AW264" s="13" t="s">
        <v>32</v>
      </c>
      <c r="AX264" s="13" t="s">
        <v>77</v>
      </c>
      <c r="AY264" s="262" t="s">
        <v>168</v>
      </c>
    </row>
    <row r="265" spans="1:51" s="13" customFormat="1" ht="12">
      <c r="A265" s="13"/>
      <c r="B265" s="252"/>
      <c r="C265" s="253"/>
      <c r="D265" s="241" t="s">
        <v>291</v>
      </c>
      <c r="E265" s="254" t="s">
        <v>1</v>
      </c>
      <c r="F265" s="255" t="s">
        <v>444</v>
      </c>
      <c r="G265" s="253"/>
      <c r="H265" s="256">
        <v>6.527</v>
      </c>
      <c r="I265" s="257"/>
      <c r="J265" s="253"/>
      <c r="K265" s="253"/>
      <c r="L265" s="258"/>
      <c r="M265" s="259"/>
      <c r="N265" s="260"/>
      <c r="O265" s="260"/>
      <c r="P265" s="260"/>
      <c r="Q265" s="260"/>
      <c r="R265" s="260"/>
      <c r="S265" s="260"/>
      <c r="T265" s="26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2" t="s">
        <v>291</v>
      </c>
      <c r="AU265" s="262" t="s">
        <v>86</v>
      </c>
      <c r="AV265" s="13" t="s">
        <v>86</v>
      </c>
      <c r="AW265" s="13" t="s">
        <v>32</v>
      </c>
      <c r="AX265" s="13" t="s">
        <v>77</v>
      </c>
      <c r="AY265" s="262" t="s">
        <v>168</v>
      </c>
    </row>
    <row r="266" spans="1:51" s="13" customFormat="1" ht="12">
      <c r="A266" s="13"/>
      <c r="B266" s="252"/>
      <c r="C266" s="253"/>
      <c r="D266" s="241" t="s">
        <v>291</v>
      </c>
      <c r="E266" s="254" t="s">
        <v>1</v>
      </c>
      <c r="F266" s="255" t="s">
        <v>445</v>
      </c>
      <c r="G266" s="253"/>
      <c r="H266" s="256">
        <v>1.36</v>
      </c>
      <c r="I266" s="257"/>
      <c r="J266" s="253"/>
      <c r="K266" s="253"/>
      <c r="L266" s="258"/>
      <c r="M266" s="259"/>
      <c r="N266" s="260"/>
      <c r="O266" s="260"/>
      <c r="P266" s="260"/>
      <c r="Q266" s="260"/>
      <c r="R266" s="260"/>
      <c r="S266" s="260"/>
      <c r="T266" s="26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2" t="s">
        <v>291</v>
      </c>
      <c r="AU266" s="262" t="s">
        <v>86</v>
      </c>
      <c r="AV266" s="13" t="s">
        <v>86</v>
      </c>
      <c r="AW266" s="13" t="s">
        <v>32</v>
      </c>
      <c r="AX266" s="13" t="s">
        <v>77</v>
      </c>
      <c r="AY266" s="262" t="s">
        <v>168</v>
      </c>
    </row>
    <row r="267" spans="1:51" s="13" customFormat="1" ht="12">
      <c r="A267" s="13"/>
      <c r="B267" s="252"/>
      <c r="C267" s="253"/>
      <c r="D267" s="241" t="s">
        <v>291</v>
      </c>
      <c r="E267" s="254" t="s">
        <v>1</v>
      </c>
      <c r="F267" s="255" t="s">
        <v>446</v>
      </c>
      <c r="G267" s="253"/>
      <c r="H267" s="256">
        <v>8.229</v>
      </c>
      <c r="I267" s="257"/>
      <c r="J267" s="253"/>
      <c r="K267" s="253"/>
      <c r="L267" s="258"/>
      <c r="M267" s="259"/>
      <c r="N267" s="260"/>
      <c r="O267" s="260"/>
      <c r="P267" s="260"/>
      <c r="Q267" s="260"/>
      <c r="R267" s="260"/>
      <c r="S267" s="260"/>
      <c r="T267" s="26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2" t="s">
        <v>291</v>
      </c>
      <c r="AU267" s="262" t="s">
        <v>86</v>
      </c>
      <c r="AV267" s="13" t="s">
        <v>86</v>
      </c>
      <c r="AW267" s="13" t="s">
        <v>32</v>
      </c>
      <c r="AX267" s="13" t="s">
        <v>77</v>
      </c>
      <c r="AY267" s="262" t="s">
        <v>168</v>
      </c>
    </row>
    <row r="268" spans="1:51" s="13" customFormat="1" ht="12">
      <c r="A268" s="13"/>
      <c r="B268" s="252"/>
      <c r="C268" s="253"/>
      <c r="D268" s="241" t="s">
        <v>291</v>
      </c>
      <c r="E268" s="254" t="s">
        <v>1</v>
      </c>
      <c r="F268" s="255" t="s">
        <v>447</v>
      </c>
      <c r="G268" s="253"/>
      <c r="H268" s="256">
        <v>10.242</v>
      </c>
      <c r="I268" s="257"/>
      <c r="J268" s="253"/>
      <c r="K268" s="253"/>
      <c r="L268" s="258"/>
      <c r="M268" s="259"/>
      <c r="N268" s="260"/>
      <c r="O268" s="260"/>
      <c r="P268" s="260"/>
      <c r="Q268" s="260"/>
      <c r="R268" s="260"/>
      <c r="S268" s="260"/>
      <c r="T268" s="26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2" t="s">
        <v>291</v>
      </c>
      <c r="AU268" s="262" t="s">
        <v>86</v>
      </c>
      <c r="AV268" s="13" t="s">
        <v>86</v>
      </c>
      <c r="AW268" s="13" t="s">
        <v>32</v>
      </c>
      <c r="AX268" s="13" t="s">
        <v>77</v>
      </c>
      <c r="AY268" s="262" t="s">
        <v>168</v>
      </c>
    </row>
    <row r="269" spans="1:51" s="14" customFormat="1" ht="12">
      <c r="A269" s="14"/>
      <c r="B269" s="263"/>
      <c r="C269" s="264"/>
      <c r="D269" s="241" t="s">
        <v>291</v>
      </c>
      <c r="E269" s="265" t="s">
        <v>1</v>
      </c>
      <c r="F269" s="266" t="s">
        <v>295</v>
      </c>
      <c r="G269" s="264"/>
      <c r="H269" s="267">
        <v>32.636</v>
      </c>
      <c r="I269" s="268"/>
      <c r="J269" s="264"/>
      <c r="K269" s="264"/>
      <c r="L269" s="269"/>
      <c r="M269" s="270"/>
      <c r="N269" s="271"/>
      <c r="O269" s="271"/>
      <c r="P269" s="271"/>
      <c r="Q269" s="271"/>
      <c r="R269" s="271"/>
      <c r="S269" s="271"/>
      <c r="T269" s="27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3" t="s">
        <v>291</v>
      </c>
      <c r="AU269" s="273" t="s">
        <v>86</v>
      </c>
      <c r="AV269" s="14" t="s">
        <v>189</v>
      </c>
      <c r="AW269" s="14" t="s">
        <v>32</v>
      </c>
      <c r="AX269" s="14" t="s">
        <v>84</v>
      </c>
      <c r="AY269" s="273" t="s">
        <v>168</v>
      </c>
    </row>
    <row r="270" spans="1:65" s="2" customFormat="1" ht="24.15" customHeight="1">
      <c r="A270" s="39"/>
      <c r="B270" s="40"/>
      <c r="C270" s="228" t="s">
        <v>448</v>
      </c>
      <c r="D270" s="228" t="s">
        <v>171</v>
      </c>
      <c r="E270" s="229" t="s">
        <v>449</v>
      </c>
      <c r="F270" s="230" t="s">
        <v>450</v>
      </c>
      <c r="G270" s="231" t="s">
        <v>203</v>
      </c>
      <c r="H270" s="232">
        <v>109.24</v>
      </c>
      <c r="I270" s="233"/>
      <c r="J270" s="234">
        <f>ROUND(I270*H270,2)</f>
        <v>0</v>
      </c>
      <c r="K270" s="230" t="s">
        <v>175</v>
      </c>
      <c r="L270" s="45"/>
      <c r="M270" s="235" t="s">
        <v>1</v>
      </c>
      <c r="N270" s="236" t="s">
        <v>42</v>
      </c>
      <c r="O270" s="92"/>
      <c r="P270" s="237">
        <f>O270*H270</f>
        <v>0</v>
      </c>
      <c r="Q270" s="237">
        <v>0</v>
      </c>
      <c r="R270" s="237">
        <f>Q270*H270</f>
        <v>0</v>
      </c>
      <c r="S270" s="237">
        <v>0.09</v>
      </c>
      <c r="T270" s="238">
        <f>S270*H270</f>
        <v>9.8316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9" t="s">
        <v>189</v>
      </c>
      <c r="AT270" s="239" t="s">
        <v>171</v>
      </c>
      <c r="AU270" s="239" t="s">
        <v>86</v>
      </c>
      <c r="AY270" s="18" t="s">
        <v>168</v>
      </c>
      <c r="BE270" s="240">
        <f>IF(N270="základní",J270,0)</f>
        <v>0</v>
      </c>
      <c r="BF270" s="240">
        <f>IF(N270="snížená",J270,0)</f>
        <v>0</v>
      </c>
      <c r="BG270" s="240">
        <f>IF(N270="zákl. přenesená",J270,0)</f>
        <v>0</v>
      </c>
      <c r="BH270" s="240">
        <f>IF(N270="sníž. přenesená",J270,0)</f>
        <v>0</v>
      </c>
      <c r="BI270" s="240">
        <f>IF(N270="nulová",J270,0)</f>
        <v>0</v>
      </c>
      <c r="BJ270" s="18" t="s">
        <v>84</v>
      </c>
      <c r="BK270" s="240">
        <f>ROUND(I270*H270,2)</f>
        <v>0</v>
      </c>
      <c r="BL270" s="18" t="s">
        <v>189</v>
      </c>
      <c r="BM270" s="239" t="s">
        <v>451</v>
      </c>
    </row>
    <row r="271" spans="1:51" s="13" customFormat="1" ht="12">
      <c r="A271" s="13"/>
      <c r="B271" s="252"/>
      <c r="C271" s="253"/>
      <c r="D271" s="241" t="s">
        <v>291</v>
      </c>
      <c r="E271" s="254" t="s">
        <v>1</v>
      </c>
      <c r="F271" s="255" t="s">
        <v>452</v>
      </c>
      <c r="G271" s="253"/>
      <c r="H271" s="256">
        <v>109.24</v>
      </c>
      <c r="I271" s="257"/>
      <c r="J271" s="253"/>
      <c r="K271" s="253"/>
      <c r="L271" s="258"/>
      <c r="M271" s="259"/>
      <c r="N271" s="260"/>
      <c r="O271" s="260"/>
      <c r="P271" s="260"/>
      <c r="Q271" s="260"/>
      <c r="R271" s="260"/>
      <c r="S271" s="260"/>
      <c r="T271" s="26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2" t="s">
        <v>291</v>
      </c>
      <c r="AU271" s="262" t="s">
        <v>86</v>
      </c>
      <c r="AV271" s="13" t="s">
        <v>86</v>
      </c>
      <c r="AW271" s="13" t="s">
        <v>32</v>
      </c>
      <c r="AX271" s="13" t="s">
        <v>84</v>
      </c>
      <c r="AY271" s="262" t="s">
        <v>168</v>
      </c>
    </row>
    <row r="272" spans="1:65" s="2" customFormat="1" ht="24.15" customHeight="1">
      <c r="A272" s="39"/>
      <c r="B272" s="40"/>
      <c r="C272" s="228" t="s">
        <v>453</v>
      </c>
      <c r="D272" s="228" t="s">
        <v>171</v>
      </c>
      <c r="E272" s="229" t="s">
        <v>454</v>
      </c>
      <c r="F272" s="230" t="s">
        <v>455</v>
      </c>
      <c r="G272" s="231" t="s">
        <v>203</v>
      </c>
      <c r="H272" s="232">
        <v>346.391</v>
      </c>
      <c r="I272" s="233"/>
      <c r="J272" s="234">
        <f>ROUND(I272*H272,2)</f>
        <v>0</v>
      </c>
      <c r="K272" s="230" t="s">
        <v>175</v>
      </c>
      <c r="L272" s="45"/>
      <c r="M272" s="235" t="s">
        <v>1</v>
      </c>
      <c r="N272" s="236" t="s">
        <v>42</v>
      </c>
      <c r="O272" s="92"/>
      <c r="P272" s="237">
        <f>O272*H272</f>
        <v>0</v>
      </c>
      <c r="Q272" s="237">
        <v>0</v>
      </c>
      <c r="R272" s="237">
        <f>Q272*H272</f>
        <v>0</v>
      </c>
      <c r="S272" s="237">
        <v>0.035</v>
      </c>
      <c r="T272" s="238">
        <f>S272*H272</f>
        <v>12.123685000000002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9" t="s">
        <v>189</v>
      </c>
      <c r="AT272" s="239" t="s">
        <v>171</v>
      </c>
      <c r="AU272" s="239" t="s">
        <v>86</v>
      </c>
      <c r="AY272" s="18" t="s">
        <v>168</v>
      </c>
      <c r="BE272" s="240">
        <f>IF(N272="základní",J272,0)</f>
        <v>0</v>
      </c>
      <c r="BF272" s="240">
        <f>IF(N272="snížená",J272,0)</f>
        <v>0</v>
      </c>
      <c r="BG272" s="240">
        <f>IF(N272="zákl. přenesená",J272,0)</f>
        <v>0</v>
      </c>
      <c r="BH272" s="240">
        <f>IF(N272="sníž. přenesená",J272,0)</f>
        <v>0</v>
      </c>
      <c r="BI272" s="240">
        <f>IF(N272="nulová",J272,0)</f>
        <v>0</v>
      </c>
      <c r="BJ272" s="18" t="s">
        <v>84</v>
      </c>
      <c r="BK272" s="240">
        <f>ROUND(I272*H272,2)</f>
        <v>0</v>
      </c>
      <c r="BL272" s="18" t="s">
        <v>189</v>
      </c>
      <c r="BM272" s="239" t="s">
        <v>456</v>
      </c>
    </row>
    <row r="273" spans="1:51" s="13" customFormat="1" ht="12">
      <c r="A273" s="13"/>
      <c r="B273" s="252"/>
      <c r="C273" s="253"/>
      <c r="D273" s="241" t="s">
        <v>291</v>
      </c>
      <c r="E273" s="254" t="s">
        <v>1</v>
      </c>
      <c r="F273" s="255" t="s">
        <v>457</v>
      </c>
      <c r="G273" s="253"/>
      <c r="H273" s="256">
        <v>40.6</v>
      </c>
      <c r="I273" s="257"/>
      <c r="J273" s="253"/>
      <c r="K273" s="253"/>
      <c r="L273" s="258"/>
      <c r="M273" s="259"/>
      <c r="N273" s="260"/>
      <c r="O273" s="260"/>
      <c r="P273" s="260"/>
      <c r="Q273" s="260"/>
      <c r="R273" s="260"/>
      <c r="S273" s="260"/>
      <c r="T273" s="26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2" t="s">
        <v>291</v>
      </c>
      <c r="AU273" s="262" t="s">
        <v>86</v>
      </c>
      <c r="AV273" s="13" t="s">
        <v>86</v>
      </c>
      <c r="AW273" s="13" t="s">
        <v>32</v>
      </c>
      <c r="AX273" s="13" t="s">
        <v>77</v>
      </c>
      <c r="AY273" s="262" t="s">
        <v>168</v>
      </c>
    </row>
    <row r="274" spans="1:51" s="13" customFormat="1" ht="12">
      <c r="A274" s="13"/>
      <c r="B274" s="252"/>
      <c r="C274" s="253"/>
      <c r="D274" s="241" t="s">
        <v>291</v>
      </c>
      <c r="E274" s="254" t="s">
        <v>1</v>
      </c>
      <c r="F274" s="255" t="s">
        <v>458</v>
      </c>
      <c r="G274" s="253"/>
      <c r="H274" s="256">
        <v>230.476</v>
      </c>
      <c r="I274" s="257"/>
      <c r="J274" s="253"/>
      <c r="K274" s="253"/>
      <c r="L274" s="258"/>
      <c r="M274" s="259"/>
      <c r="N274" s="260"/>
      <c r="O274" s="260"/>
      <c r="P274" s="260"/>
      <c r="Q274" s="260"/>
      <c r="R274" s="260"/>
      <c r="S274" s="260"/>
      <c r="T274" s="26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2" t="s">
        <v>291</v>
      </c>
      <c r="AU274" s="262" t="s">
        <v>86</v>
      </c>
      <c r="AV274" s="13" t="s">
        <v>86</v>
      </c>
      <c r="AW274" s="13" t="s">
        <v>32</v>
      </c>
      <c r="AX274" s="13" t="s">
        <v>77</v>
      </c>
      <c r="AY274" s="262" t="s">
        <v>168</v>
      </c>
    </row>
    <row r="275" spans="1:51" s="13" customFormat="1" ht="12">
      <c r="A275" s="13"/>
      <c r="B275" s="252"/>
      <c r="C275" s="253"/>
      <c r="D275" s="241" t="s">
        <v>291</v>
      </c>
      <c r="E275" s="254" t="s">
        <v>1</v>
      </c>
      <c r="F275" s="255" t="s">
        <v>459</v>
      </c>
      <c r="G275" s="253"/>
      <c r="H275" s="256">
        <v>27.675</v>
      </c>
      <c r="I275" s="257"/>
      <c r="J275" s="253"/>
      <c r="K275" s="253"/>
      <c r="L275" s="258"/>
      <c r="M275" s="259"/>
      <c r="N275" s="260"/>
      <c r="O275" s="260"/>
      <c r="P275" s="260"/>
      <c r="Q275" s="260"/>
      <c r="R275" s="260"/>
      <c r="S275" s="260"/>
      <c r="T275" s="26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2" t="s">
        <v>291</v>
      </c>
      <c r="AU275" s="262" t="s">
        <v>86</v>
      </c>
      <c r="AV275" s="13" t="s">
        <v>86</v>
      </c>
      <c r="AW275" s="13" t="s">
        <v>32</v>
      </c>
      <c r="AX275" s="13" t="s">
        <v>77</v>
      </c>
      <c r="AY275" s="262" t="s">
        <v>168</v>
      </c>
    </row>
    <row r="276" spans="1:51" s="13" customFormat="1" ht="12">
      <c r="A276" s="13"/>
      <c r="B276" s="252"/>
      <c r="C276" s="253"/>
      <c r="D276" s="241" t="s">
        <v>291</v>
      </c>
      <c r="E276" s="254" t="s">
        <v>1</v>
      </c>
      <c r="F276" s="255" t="s">
        <v>460</v>
      </c>
      <c r="G276" s="253"/>
      <c r="H276" s="256">
        <v>26.77</v>
      </c>
      <c r="I276" s="257"/>
      <c r="J276" s="253"/>
      <c r="K276" s="253"/>
      <c r="L276" s="258"/>
      <c r="M276" s="259"/>
      <c r="N276" s="260"/>
      <c r="O276" s="260"/>
      <c r="P276" s="260"/>
      <c r="Q276" s="260"/>
      <c r="R276" s="260"/>
      <c r="S276" s="260"/>
      <c r="T276" s="26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2" t="s">
        <v>291</v>
      </c>
      <c r="AU276" s="262" t="s">
        <v>86</v>
      </c>
      <c r="AV276" s="13" t="s">
        <v>86</v>
      </c>
      <c r="AW276" s="13" t="s">
        <v>32</v>
      </c>
      <c r="AX276" s="13" t="s">
        <v>77</v>
      </c>
      <c r="AY276" s="262" t="s">
        <v>168</v>
      </c>
    </row>
    <row r="277" spans="1:51" s="13" customFormat="1" ht="12">
      <c r="A277" s="13"/>
      <c r="B277" s="252"/>
      <c r="C277" s="253"/>
      <c r="D277" s="241" t="s">
        <v>291</v>
      </c>
      <c r="E277" s="254" t="s">
        <v>1</v>
      </c>
      <c r="F277" s="255" t="s">
        <v>461</v>
      </c>
      <c r="G277" s="253"/>
      <c r="H277" s="256">
        <v>20.87</v>
      </c>
      <c r="I277" s="257"/>
      <c r="J277" s="253"/>
      <c r="K277" s="253"/>
      <c r="L277" s="258"/>
      <c r="M277" s="259"/>
      <c r="N277" s="260"/>
      <c r="O277" s="260"/>
      <c r="P277" s="260"/>
      <c r="Q277" s="260"/>
      <c r="R277" s="260"/>
      <c r="S277" s="260"/>
      <c r="T277" s="26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2" t="s">
        <v>291</v>
      </c>
      <c r="AU277" s="262" t="s">
        <v>86</v>
      </c>
      <c r="AV277" s="13" t="s">
        <v>86</v>
      </c>
      <c r="AW277" s="13" t="s">
        <v>32</v>
      </c>
      <c r="AX277" s="13" t="s">
        <v>77</v>
      </c>
      <c r="AY277" s="262" t="s">
        <v>168</v>
      </c>
    </row>
    <row r="278" spans="1:51" s="14" customFormat="1" ht="12">
      <c r="A278" s="14"/>
      <c r="B278" s="263"/>
      <c r="C278" s="264"/>
      <c r="D278" s="241" t="s">
        <v>291</v>
      </c>
      <c r="E278" s="265" t="s">
        <v>1</v>
      </c>
      <c r="F278" s="266" t="s">
        <v>295</v>
      </c>
      <c r="G278" s="264"/>
      <c r="H278" s="267">
        <v>346.391</v>
      </c>
      <c r="I278" s="268"/>
      <c r="J278" s="264"/>
      <c r="K278" s="264"/>
      <c r="L278" s="269"/>
      <c r="M278" s="270"/>
      <c r="N278" s="271"/>
      <c r="O278" s="271"/>
      <c r="P278" s="271"/>
      <c r="Q278" s="271"/>
      <c r="R278" s="271"/>
      <c r="S278" s="271"/>
      <c r="T278" s="27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3" t="s">
        <v>291</v>
      </c>
      <c r="AU278" s="273" t="s">
        <v>86</v>
      </c>
      <c r="AV278" s="14" t="s">
        <v>189</v>
      </c>
      <c r="AW278" s="14" t="s">
        <v>32</v>
      </c>
      <c r="AX278" s="14" t="s">
        <v>84</v>
      </c>
      <c r="AY278" s="273" t="s">
        <v>168</v>
      </c>
    </row>
    <row r="279" spans="1:65" s="2" customFormat="1" ht="21.75" customHeight="1">
      <c r="A279" s="39"/>
      <c r="B279" s="40"/>
      <c r="C279" s="228" t="s">
        <v>462</v>
      </c>
      <c r="D279" s="228" t="s">
        <v>171</v>
      </c>
      <c r="E279" s="229" t="s">
        <v>463</v>
      </c>
      <c r="F279" s="230" t="s">
        <v>464</v>
      </c>
      <c r="G279" s="231" t="s">
        <v>203</v>
      </c>
      <c r="H279" s="232">
        <v>294.35</v>
      </c>
      <c r="I279" s="233"/>
      <c r="J279" s="234">
        <f>ROUND(I279*H279,2)</f>
        <v>0</v>
      </c>
      <c r="K279" s="230" t="s">
        <v>175</v>
      </c>
      <c r="L279" s="45"/>
      <c r="M279" s="235" t="s">
        <v>1</v>
      </c>
      <c r="N279" s="236" t="s">
        <v>42</v>
      </c>
      <c r="O279" s="92"/>
      <c r="P279" s="237">
        <f>O279*H279</f>
        <v>0</v>
      </c>
      <c r="Q279" s="237">
        <v>0</v>
      </c>
      <c r="R279" s="237">
        <f>Q279*H279</f>
        <v>0</v>
      </c>
      <c r="S279" s="237">
        <v>0.039</v>
      </c>
      <c r="T279" s="238">
        <f>S279*H279</f>
        <v>11.479650000000001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9" t="s">
        <v>189</v>
      </c>
      <c r="AT279" s="239" t="s">
        <v>171</v>
      </c>
      <c r="AU279" s="239" t="s">
        <v>86</v>
      </c>
      <c r="AY279" s="18" t="s">
        <v>168</v>
      </c>
      <c r="BE279" s="240">
        <f>IF(N279="základní",J279,0)</f>
        <v>0</v>
      </c>
      <c r="BF279" s="240">
        <f>IF(N279="snížená",J279,0)</f>
        <v>0</v>
      </c>
      <c r="BG279" s="240">
        <f>IF(N279="zákl. přenesená",J279,0)</f>
        <v>0</v>
      </c>
      <c r="BH279" s="240">
        <f>IF(N279="sníž. přenesená",J279,0)</f>
        <v>0</v>
      </c>
      <c r="BI279" s="240">
        <f>IF(N279="nulová",J279,0)</f>
        <v>0</v>
      </c>
      <c r="BJ279" s="18" t="s">
        <v>84</v>
      </c>
      <c r="BK279" s="240">
        <f>ROUND(I279*H279,2)</f>
        <v>0</v>
      </c>
      <c r="BL279" s="18" t="s">
        <v>189</v>
      </c>
      <c r="BM279" s="239" t="s">
        <v>465</v>
      </c>
    </row>
    <row r="280" spans="1:51" s="13" customFormat="1" ht="12">
      <c r="A280" s="13"/>
      <c r="B280" s="252"/>
      <c r="C280" s="253"/>
      <c r="D280" s="241" t="s">
        <v>291</v>
      </c>
      <c r="E280" s="254" t="s">
        <v>1</v>
      </c>
      <c r="F280" s="255" t="s">
        <v>466</v>
      </c>
      <c r="G280" s="253"/>
      <c r="H280" s="256">
        <v>144.64</v>
      </c>
      <c r="I280" s="257"/>
      <c r="J280" s="253"/>
      <c r="K280" s="253"/>
      <c r="L280" s="258"/>
      <c r="M280" s="259"/>
      <c r="N280" s="260"/>
      <c r="O280" s="260"/>
      <c r="P280" s="260"/>
      <c r="Q280" s="260"/>
      <c r="R280" s="260"/>
      <c r="S280" s="260"/>
      <c r="T280" s="26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2" t="s">
        <v>291</v>
      </c>
      <c r="AU280" s="262" t="s">
        <v>86</v>
      </c>
      <c r="AV280" s="13" t="s">
        <v>86</v>
      </c>
      <c r="AW280" s="13" t="s">
        <v>32</v>
      </c>
      <c r="AX280" s="13" t="s">
        <v>77</v>
      </c>
      <c r="AY280" s="262" t="s">
        <v>168</v>
      </c>
    </row>
    <row r="281" spans="1:51" s="13" customFormat="1" ht="12">
      <c r="A281" s="13"/>
      <c r="B281" s="252"/>
      <c r="C281" s="253"/>
      <c r="D281" s="241" t="s">
        <v>291</v>
      </c>
      <c r="E281" s="254" t="s">
        <v>1</v>
      </c>
      <c r="F281" s="255" t="s">
        <v>467</v>
      </c>
      <c r="G281" s="253"/>
      <c r="H281" s="256">
        <v>149.71</v>
      </c>
      <c r="I281" s="257"/>
      <c r="J281" s="253"/>
      <c r="K281" s="253"/>
      <c r="L281" s="258"/>
      <c r="M281" s="259"/>
      <c r="N281" s="260"/>
      <c r="O281" s="260"/>
      <c r="P281" s="260"/>
      <c r="Q281" s="260"/>
      <c r="R281" s="260"/>
      <c r="S281" s="260"/>
      <c r="T281" s="26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2" t="s">
        <v>291</v>
      </c>
      <c r="AU281" s="262" t="s">
        <v>86</v>
      </c>
      <c r="AV281" s="13" t="s">
        <v>86</v>
      </c>
      <c r="AW281" s="13" t="s">
        <v>32</v>
      </c>
      <c r="AX281" s="13" t="s">
        <v>77</v>
      </c>
      <c r="AY281" s="262" t="s">
        <v>168</v>
      </c>
    </row>
    <row r="282" spans="1:51" s="14" customFormat="1" ht="12">
      <c r="A282" s="14"/>
      <c r="B282" s="263"/>
      <c r="C282" s="264"/>
      <c r="D282" s="241" t="s">
        <v>291</v>
      </c>
      <c r="E282" s="265" t="s">
        <v>1</v>
      </c>
      <c r="F282" s="266" t="s">
        <v>295</v>
      </c>
      <c r="G282" s="264"/>
      <c r="H282" s="267">
        <v>294.35</v>
      </c>
      <c r="I282" s="268"/>
      <c r="J282" s="264"/>
      <c r="K282" s="264"/>
      <c r="L282" s="269"/>
      <c r="M282" s="270"/>
      <c r="N282" s="271"/>
      <c r="O282" s="271"/>
      <c r="P282" s="271"/>
      <c r="Q282" s="271"/>
      <c r="R282" s="271"/>
      <c r="S282" s="271"/>
      <c r="T282" s="27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3" t="s">
        <v>291</v>
      </c>
      <c r="AU282" s="273" t="s">
        <v>86</v>
      </c>
      <c r="AV282" s="14" t="s">
        <v>189</v>
      </c>
      <c r="AW282" s="14" t="s">
        <v>32</v>
      </c>
      <c r="AX282" s="14" t="s">
        <v>84</v>
      </c>
      <c r="AY282" s="273" t="s">
        <v>168</v>
      </c>
    </row>
    <row r="283" spans="1:65" s="2" customFormat="1" ht="24.15" customHeight="1">
      <c r="A283" s="39"/>
      <c r="B283" s="40"/>
      <c r="C283" s="228" t="s">
        <v>468</v>
      </c>
      <c r="D283" s="228" t="s">
        <v>171</v>
      </c>
      <c r="E283" s="229" t="s">
        <v>469</v>
      </c>
      <c r="F283" s="230" t="s">
        <v>470</v>
      </c>
      <c r="G283" s="231" t="s">
        <v>289</v>
      </c>
      <c r="H283" s="232">
        <v>26.387</v>
      </c>
      <c r="I283" s="233"/>
      <c r="J283" s="234">
        <f>ROUND(I283*H283,2)</f>
        <v>0</v>
      </c>
      <c r="K283" s="230" t="s">
        <v>175</v>
      </c>
      <c r="L283" s="45"/>
      <c r="M283" s="235" t="s">
        <v>1</v>
      </c>
      <c r="N283" s="236" t="s">
        <v>42</v>
      </c>
      <c r="O283" s="92"/>
      <c r="P283" s="237">
        <f>O283*H283</f>
        <v>0</v>
      </c>
      <c r="Q283" s="237">
        <v>0</v>
      </c>
      <c r="R283" s="237">
        <f>Q283*H283</f>
        <v>0</v>
      </c>
      <c r="S283" s="237">
        <v>1.4</v>
      </c>
      <c r="T283" s="238">
        <f>S283*H283</f>
        <v>36.9418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9" t="s">
        <v>189</v>
      </c>
      <c r="AT283" s="239" t="s">
        <v>171</v>
      </c>
      <c r="AU283" s="239" t="s">
        <v>86</v>
      </c>
      <c r="AY283" s="18" t="s">
        <v>168</v>
      </c>
      <c r="BE283" s="240">
        <f>IF(N283="základní",J283,0)</f>
        <v>0</v>
      </c>
      <c r="BF283" s="240">
        <f>IF(N283="snížená",J283,0)</f>
        <v>0</v>
      </c>
      <c r="BG283" s="240">
        <f>IF(N283="zákl. přenesená",J283,0)</f>
        <v>0</v>
      </c>
      <c r="BH283" s="240">
        <f>IF(N283="sníž. přenesená",J283,0)</f>
        <v>0</v>
      </c>
      <c r="BI283" s="240">
        <f>IF(N283="nulová",J283,0)</f>
        <v>0</v>
      </c>
      <c r="BJ283" s="18" t="s">
        <v>84</v>
      </c>
      <c r="BK283" s="240">
        <f>ROUND(I283*H283,2)</f>
        <v>0</v>
      </c>
      <c r="BL283" s="18" t="s">
        <v>189</v>
      </c>
      <c r="BM283" s="239" t="s">
        <v>471</v>
      </c>
    </row>
    <row r="284" spans="1:51" s="13" customFormat="1" ht="12">
      <c r="A284" s="13"/>
      <c r="B284" s="252"/>
      <c r="C284" s="253"/>
      <c r="D284" s="241" t="s">
        <v>291</v>
      </c>
      <c r="E284" s="254" t="s">
        <v>1</v>
      </c>
      <c r="F284" s="255" t="s">
        <v>472</v>
      </c>
      <c r="G284" s="253"/>
      <c r="H284" s="256">
        <v>4.747</v>
      </c>
      <c r="I284" s="257"/>
      <c r="J284" s="253"/>
      <c r="K284" s="253"/>
      <c r="L284" s="258"/>
      <c r="M284" s="259"/>
      <c r="N284" s="260"/>
      <c r="O284" s="260"/>
      <c r="P284" s="260"/>
      <c r="Q284" s="260"/>
      <c r="R284" s="260"/>
      <c r="S284" s="260"/>
      <c r="T284" s="26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2" t="s">
        <v>291</v>
      </c>
      <c r="AU284" s="262" t="s">
        <v>86</v>
      </c>
      <c r="AV284" s="13" t="s">
        <v>86</v>
      </c>
      <c r="AW284" s="13" t="s">
        <v>32</v>
      </c>
      <c r="AX284" s="13" t="s">
        <v>77</v>
      </c>
      <c r="AY284" s="262" t="s">
        <v>168</v>
      </c>
    </row>
    <row r="285" spans="1:51" s="13" customFormat="1" ht="12">
      <c r="A285" s="13"/>
      <c r="B285" s="252"/>
      <c r="C285" s="253"/>
      <c r="D285" s="241" t="s">
        <v>291</v>
      </c>
      <c r="E285" s="254" t="s">
        <v>1</v>
      </c>
      <c r="F285" s="255" t="s">
        <v>473</v>
      </c>
      <c r="G285" s="253"/>
      <c r="H285" s="256">
        <v>5.985</v>
      </c>
      <c r="I285" s="257"/>
      <c r="J285" s="253"/>
      <c r="K285" s="253"/>
      <c r="L285" s="258"/>
      <c r="M285" s="259"/>
      <c r="N285" s="260"/>
      <c r="O285" s="260"/>
      <c r="P285" s="260"/>
      <c r="Q285" s="260"/>
      <c r="R285" s="260"/>
      <c r="S285" s="260"/>
      <c r="T285" s="26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2" t="s">
        <v>291</v>
      </c>
      <c r="AU285" s="262" t="s">
        <v>86</v>
      </c>
      <c r="AV285" s="13" t="s">
        <v>86</v>
      </c>
      <c r="AW285" s="13" t="s">
        <v>32</v>
      </c>
      <c r="AX285" s="13" t="s">
        <v>77</v>
      </c>
      <c r="AY285" s="262" t="s">
        <v>168</v>
      </c>
    </row>
    <row r="286" spans="1:51" s="13" customFormat="1" ht="12">
      <c r="A286" s="13"/>
      <c r="B286" s="252"/>
      <c r="C286" s="253"/>
      <c r="D286" s="241" t="s">
        <v>291</v>
      </c>
      <c r="E286" s="254" t="s">
        <v>1</v>
      </c>
      <c r="F286" s="255" t="s">
        <v>474</v>
      </c>
      <c r="G286" s="253"/>
      <c r="H286" s="256">
        <v>0.618</v>
      </c>
      <c r="I286" s="257"/>
      <c r="J286" s="253"/>
      <c r="K286" s="253"/>
      <c r="L286" s="258"/>
      <c r="M286" s="259"/>
      <c r="N286" s="260"/>
      <c r="O286" s="260"/>
      <c r="P286" s="260"/>
      <c r="Q286" s="260"/>
      <c r="R286" s="260"/>
      <c r="S286" s="260"/>
      <c r="T286" s="26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2" t="s">
        <v>291</v>
      </c>
      <c r="AU286" s="262" t="s">
        <v>86</v>
      </c>
      <c r="AV286" s="13" t="s">
        <v>86</v>
      </c>
      <c r="AW286" s="13" t="s">
        <v>32</v>
      </c>
      <c r="AX286" s="13" t="s">
        <v>77</v>
      </c>
      <c r="AY286" s="262" t="s">
        <v>168</v>
      </c>
    </row>
    <row r="287" spans="1:51" s="13" customFormat="1" ht="12">
      <c r="A287" s="13"/>
      <c r="B287" s="252"/>
      <c r="C287" s="253"/>
      <c r="D287" s="241" t="s">
        <v>291</v>
      </c>
      <c r="E287" s="254" t="s">
        <v>1</v>
      </c>
      <c r="F287" s="255" t="s">
        <v>475</v>
      </c>
      <c r="G287" s="253"/>
      <c r="H287" s="256">
        <v>5.855</v>
      </c>
      <c r="I287" s="257"/>
      <c r="J287" s="253"/>
      <c r="K287" s="253"/>
      <c r="L287" s="258"/>
      <c r="M287" s="259"/>
      <c r="N287" s="260"/>
      <c r="O287" s="260"/>
      <c r="P287" s="260"/>
      <c r="Q287" s="260"/>
      <c r="R287" s="260"/>
      <c r="S287" s="260"/>
      <c r="T287" s="26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2" t="s">
        <v>291</v>
      </c>
      <c r="AU287" s="262" t="s">
        <v>86</v>
      </c>
      <c r="AV287" s="13" t="s">
        <v>86</v>
      </c>
      <c r="AW287" s="13" t="s">
        <v>32</v>
      </c>
      <c r="AX287" s="13" t="s">
        <v>77</v>
      </c>
      <c r="AY287" s="262" t="s">
        <v>168</v>
      </c>
    </row>
    <row r="288" spans="1:51" s="13" customFormat="1" ht="12">
      <c r="A288" s="13"/>
      <c r="B288" s="252"/>
      <c r="C288" s="253"/>
      <c r="D288" s="241" t="s">
        <v>291</v>
      </c>
      <c r="E288" s="254" t="s">
        <v>1</v>
      </c>
      <c r="F288" s="255" t="s">
        <v>476</v>
      </c>
      <c r="G288" s="253"/>
      <c r="H288" s="256">
        <v>8.108</v>
      </c>
      <c r="I288" s="257"/>
      <c r="J288" s="253"/>
      <c r="K288" s="253"/>
      <c r="L288" s="258"/>
      <c r="M288" s="259"/>
      <c r="N288" s="260"/>
      <c r="O288" s="260"/>
      <c r="P288" s="260"/>
      <c r="Q288" s="260"/>
      <c r="R288" s="260"/>
      <c r="S288" s="260"/>
      <c r="T288" s="26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2" t="s">
        <v>291</v>
      </c>
      <c r="AU288" s="262" t="s">
        <v>86</v>
      </c>
      <c r="AV288" s="13" t="s">
        <v>86</v>
      </c>
      <c r="AW288" s="13" t="s">
        <v>32</v>
      </c>
      <c r="AX288" s="13" t="s">
        <v>77</v>
      </c>
      <c r="AY288" s="262" t="s">
        <v>168</v>
      </c>
    </row>
    <row r="289" spans="1:51" s="13" customFormat="1" ht="12">
      <c r="A289" s="13"/>
      <c r="B289" s="252"/>
      <c r="C289" s="253"/>
      <c r="D289" s="241" t="s">
        <v>291</v>
      </c>
      <c r="E289" s="254" t="s">
        <v>1</v>
      </c>
      <c r="F289" s="255" t="s">
        <v>477</v>
      </c>
      <c r="G289" s="253"/>
      <c r="H289" s="256">
        <v>0.456</v>
      </c>
      <c r="I289" s="257"/>
      <c r="J289" s="253"/>
      <c r="K289" s="253"/>
      <c r="L289" s="258"/>
      <c r="M289" s="259"/>
      <c r="N289" s="260"/>
      <c r="O289" s="260"/>
      <c r="P289" s="260"/>
      <c r="Q289" s="260"/>
      <c r="R289" s="260"/>
      <c r="S289" s="260"/>
      <c r="T289" s="26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2" t="s">
        <v>291</v>
      </c>
      <c r="AU289" s="262" t="s">
        <v>86</v>
      </c>
      <c r="AV289" s="13" t="s">
        <v>86</v>
      </c>
      <c r="AW289" s="13" t="s">
        <v>32</v>
      </c>
      <c r="AX289" s="13" t="s">
        <v>77</v>
      </c>
      <c r="AY289" s="262" t="s">
        <v>168</v>
      </c>
    </row>
    <row r="290" spans="1:51" s="13" customFormat="1" ht="12">
      <c r="A290" s="13"/>
      <c r="B290" s="252"/>
      <c r="C290" s="253"/>
      <c r="D290" s="241" t="s">
        <v>291</v>
      </c>
      <c r="E290" s="254" t="s">
        <v>1</v>
      </c>
      <c r="F290" s="255" t="s">
        <v>478</v>
      </c>
      <c r="G290" s="253"/>
      <c r="H290" s="256">
        <v>0.618</v>
      </c>
      <c r="I290" s="257"/>
      <c r="J290" s="253"/>
      <c r="K290" s="253"/>
      <c r="L290" s="258"/>
      <c r="M290" s="259"/>
      <c r="N290" s="260"/>
      <c r="O290" s="260"/>
      <c r="P290" s="260"/>
      <c r="Q290" s="260"/>
      <c r="R290" s="260"/>
      <c r="S290" s="260"/>
      <c r="T290" s="26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2" t="s">
        <v>291</v>
      </c>
      <c r="AU290" s="262" t="s">
        <v>86</v>
      </c>
      <c r="AV290" s="13" t="s">
        <v>86</v>
      </c>
      <c r="AW290" s="13" t="s">
        <v>32</v>
      </c>
      <c r="AX290" s="13" t="s">
        <v>77</v>
      </c>
      <c r="AY290" s="262" t="s">
        <v>168</v>
      </c>
    </row>
    <row r="291" spans="1:51" s="14" customFormat="1" ht="12">
      <c r="A291" s="14"/>
      <c r="B291" s="263"/>
      <c r="C291" s="264"/>
      <c r="D291" s="241" t="s">
        <v>291</v>
      </c>
      <c r="E291" s="265" t="s">
        <v>1</v>
      </c>
      <c r="F291" s="266" t="s">
        <v>295</v>
      </c>
      <c r="G291" s="264"/>
      <c r="H291" s="267">
        <v>26.387</v>
      </c>
      <c r="I291" s="268"/>
      <c r="J291" s="264"/>
      <c r="K291" s="264"/>
      <c r="L291" s="269"/>
      <c r="M291" s="270"/>
      <c r="N291" s="271"/>
      <c r="O291" s="271"/>
      <c r="P291" s="271"/>
      <c r="Q291" s="271"/>
      <c r="R291" s="271"/>
      <c r="S291" s="271"/>
      <c r="T291" s="272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73" t="s">
        <v>291</v>
      </c>
      <c r="AU291" s="273" t="s">
        <v>86</v>
      </c>
      <c r="AV291" s="14" t="s">
        <v>189</v>
      </c>
      <c r="AW291" s="14" t="s">
        <v>32</v>
      </c>
      <c r="AX291" s="14" t="s">
        <v>84</v>
      </c>
      <c r="AY291" s="273" t="s">
        <v>168</v>
      </c>
    </row>
    <row r="292" spans="1:65" s="2" customFormat="1" ht="21.75" customHeight="1">
      <c r="A292" s="39"/>
      <c r="B292" s="40"/>
      <c r="C292" s="228" t="s">
        <v>7</v>
      </c>
      <c r="D292" s="228" t="s">
        <v>171</v>
      </c>
      <c r="E292" s="229" t="s">
        <v>479</v>
      </c>
      <c r="F292" s="230" t="s">
        <v>480</v>
      </c>
      <c r="G292" s="231" t="s">
        <v>203</v>
      </c>
      <c r="H292" s="232">
        <v>258.13</v>
      </c>
      <c r="I292" s="233"/>
      <c r="J292" s="234">
        <f>ROUND(I292*H292,2)</f>
        <v>0</v>
      </c>
      <c r="K292" s="230" t="s">
        <v>1</v>
      </c>
      <c r="L292" s="45"/>
      <c r="M292" s="235" t="s">
        <v>1</v>
      </c>
      <c r="N292" s="236" t="s">
        <v>42</v>
      </c>
      <c r="O292" s="92"/>
      <c r="P292" s="237">
        <f>O292*H292</f>
        <v>0</v>
      </c>
      <c r="Q292" s="237">
        <v>0</v>
      </c>
      <c r="R292" s="237">
        <f>Q292*H292</f>
        <v>0</v>
      </c>
      <c r="S292" s="237">
        <v>0.00066</v>
      </c>
      <c r="T292" s="238">
        <f>S292*H292</f>
        <v>0.17036579999999998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9" t="s">
        <v>189</v>
      </c>
      <c r="AT292" s="239" t="s">
        <v>171</v>
      </c>
      <c r="AU292" s="239" t="s">
        <v>86</v>
      </c>
      <c r="AY292" s="18" t="s">
        <v>168</v>
      </c>
      <c r="BE292" s="240">
        <f>IF(N292="základní",J292,0)</f>
        <v>0</v>
      </c>
      <c r="BF292" s="240">
        <f>IF(N292="snížená",J292,0)</f>
        <v>0</v>
      </c>
      <c r="BG292" s="240">
        <f>IF(N292="zákl. přenesená",J292,0)</f>
        <v>0</v>
      </c>
      <c r="BH292" s="240">
        <f>IF(N292="sníž. přenesená",J292,0)</f>
        <v>0</v>
      </c>
      <c r="BI292" s="240">
        <f>IF(N292="nulová",J292,0)</f>
        <v>0</v>
      </c>
      <c r="BJ292" s="18" t="s">
        <v>84</v>
      </c>
      <c r="BK292" s="240">
        <f>ROUND(I292*H292,2)</f>
        <v>0</v>
      </c>
      <c r="BL292" s="18" t="s">
        <v>189</v>
      </c>
      <c r="BM292" s="239" t="s">
        <v>481</v>
      </c>
    </row>
    <row r="293" spans="1:51" s="13" customFormat="1" ht="12">
      <c r="A293" s="13"/>
      <c r="B293" s="252"/>
      <c r="C293" s="253"/>
      <c r="D293" s="241" t="s">
        <v>291</v>
      </c>
      <c r="E293" s="254" t="s">
        <v>1</v>
      </c>
      <c r="F293" s="255" t="s">
        <v>238</v>
      </c>
      <c r="G293" s="253"/>
      <c r="H293" s="256">
        <v>15.4</v>
      </c>
      <c r="I293" s="257"/>
      <c r="J293" s="253"/>
      <c r="K293" s="253"/>
      <c r="L293" s="258"/>
      <c r="M293" s="259"/>
      <c r="N293" s="260"/>
      <c r="O293" s="260"/>
      <c r="P293" s="260"/>
      <c r="Q293" s="260"/>
      <c r="R293" s="260"/>
      <c r="S293" s="260"/>
      <c r="T293" s="26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2" t="s">
        <v>291</v>
      </c>
      <c r="AU293" s="262" t="s">
        <v>86</v>
      </c>
      <c r="AV293" s="13" t="s">
        <v>86</v>
      </c>
      <c r="AW293" s="13" t="s">
        <v>32</v>
      </c>
      <c r="AX293" s="13" t="s">
        <v>77</v>
      </c>
      <c r="AY293" s="262" t="s">
        <v>168</v>
      </c>
    </row>
    <row r="294" spans="1:51" s="13" customFormat="1" ht="12">
      <c r="A294" s="13"/>
      <c r="B294" s="252"/>
      <c r="C294" s="253"/>
      <c r="D294" s="241" t="s">
        <v>291</v>
      </c>
      <c r="E294" s="254" t="s">
        <v>1</v>
      </c>
      <c r="F294" s="255" t="s">
        <v>482</v>
      </c>
      <c r="G294" s="253"/>
      <c r="H294" s="256">
        <v>109</v>
      </c>
      <c r="I294" s="257"/>
      <c r="J294" s="253"/>
      <c r="K294" s="253"/>
      <c r="L294" s="258"/>
      <c r="M294" s="259"/>
      <c r="N294" s="260"/>
      <c r="O294" s="260"/>
      <c r="P294" s="260"/>
      <c r="Q294" s="260"/>
      <c r="R294" s="260"/>
      <c r="S294" s="260"/>
      <c r="T294" s="26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2" t="s">
        <v>291</v>
      </c>
      <c r="AU294" s="262" t="s">
        <v>86</v>
      </c>
      <c r="AV294" s="13" t="s">
        <v>86</v>
      </c>
      <c r="AW294" s="13" t="s">
        <v>32</v>
      </c>
      <c r="AX294" s="13" t="s">
        <v>77</v>
      </c>
      <c r="AY294" s="262" t="s">
        <v>168</v>
      </c>
    </row>
    <row r="295" spans="1:51" s="13" customFormat="1" ht="12">
      <c r="A295" s="13"/>
      <c r="B295" s="252"/>
      <c r="C295" s="253"/>
      <c r="D295" s="241" t="s">
        <v>291</v>
      </c>
      <c r="E295" s="254" t="s">
        <v>1</v>
      </c>
      <c r="F295" s="255" t="s">
        <v>483</v>
      </c>
      <c r="G295" s="253"/>
      <c r="H295" s="256">
        <v>133.73</v>
      </c>
      <c r="I295" s="257"/>
      <c r="J295" s="253"/>
      <c r="K295" s="253"/>
      <c r="L295" s="258"/>
      <c r="M295" s="259"/>
      <c r="N295" s="260"/>
      <c r="O295" s="260"/>
      <c r="P295" s="260"/>
      <c r="Q295" s="260"/>
      <c r="R295" s="260"/>
      <c r="S295" s="260"/>
      <c r="T295" s="26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2" t="s">
        <v>291</v>
      </c>
      <c r="AU295" s="262" t="s">
        <v>86</v>
      </c>
      <c r="AV295" s="13" t="s">
        <v>86</v>
      </c>
      <c r="AW295" s="13" t="s">
        <v>32</v>
      </c>
      <c r="AX295" s="13" t="s">
        <v>77</v>
      </c>
      <c r="AY295" s="262" t="s">
        <v>168</v>
      </c>
    </row>
    <row r="296" spans="1:51" s="14" customFormat="1" ht="12">
      <c r="A296" s="14"/>
      <c r="B296" s="263"/>
      <c r="C296" s="264"/>
      <c r="D296" s="241" t="s">
        <v>291</v>
      </c>
      <c r="E296" s="265" t="s">
        <v>1</v>
      </c>
      <c r="F296" s="266" t="s">
        <v>295</v>
      </c>
      <c r="G296" s="264"/>
      <c r="H296" s="267">
        <v>258.13</v>
      </c>
      <c r="I296" s="268"/>
      <c r="J296" s="264"/>
      <c r="K296" s="264"/>
      <c r="L296" s="269"/>
      <c r="M296" s="270"/>
      <c r="N296" s="271"/>
      <c r="O296" s="271"/>
      <c r="P296" s="271"/>
      <c r="Q296" s="271"/>
      <c r="R296" s="271"/>
      <c r="S296" s="271"/>
      <c r="T296" s="272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3" t="s">
        <v>291</v>
      </c>
      <c r="AU296" s="273" t="s">
        <v>86</v>
      </c>
      <c r="AV296" s="14" t="s">
        <v>189</v>
      </c>
      <c r="AW296" s="14" t="s">
        <v>32</v>
      </c>
      <c r="AX296" s="14" t="s">
        <v>84</v>
      </c>
      <c r="AY296" s="273" t="s">
        <v>168</v>
      </c>
    </row>
    <row r="297" spans="1:65" s="2" customFormat="1" ht="24.15" customHeight="1">
      <c r="A297" s="39"/>
      <c r="B297" s="40"/>
      <c r="C297" s="228" t="s">
        <v>484</v>
      </c>
      <c r="D297" s="228" t="s">
        <v>171</v>
      </c>
      <c r="E297" s="229" t="s">
        <v>485</v>
      </c>
      <c r="F297" s="230" t="s">
        <v>486</v>
      </c>
      <c r="G297" s="231" t="s">
        <v>289</v>
      </c>
      <c r="H297" s="232">
        <v>12.878</v>
      </c>
      <c r="I297" s="233"/>
      <c r="J297" s="234">
        <f>ROUND(I297*H297,2)</f>
        <v>0</v>
      </c>
      <c r="K297" s="230" t="s">
        <v>175</v>
      </c>
      <c r="L297" s="45"/>
      <c r="M297" s="235" t="s">
        <v>1</v>
      </c>
      <c r="N297" s="236" t="s">
        <v>42</v>
      </c>
      <c r="O297" s="92"/>
      <c r="P297" s="237">
        <f>O297*H297</f>
        <v>0</v>
      </c>
      <c r="Q297" s="237">
        <v>0</v>
      </c>
      <c r="R297" s="237">
        <f>Q297*H297</f>
        <v>0</v>
      </c>
      <c r="S297" s="237">
        <v>1.4</v>
      </c>
      <c r="T297" s="238">
        <f>S297*H297</f>
        <v>18.0292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9" t="s">
        <v>189</v>
      </c>
      <c r="AT297" s="239" t="s">
        <v>171</v>
      </c>
      <c r="AU297" s="239" t="s">
        <v>86</v>
      </c>
      <c r="AY297" s="18" t="s">
        <v>168</v>
      </c>
      <c r="BE297" s="240">
        <f>IF(N297="základní",J297,0)</f>
        <v>0</v>
      </c>
      <c r="BF297" s="240">
        <f>IF(N297="snížená",J297,0)</f>
        <v>0</v>
      </c>
      <c r="BG297" s="240">
        <f>IF(N297="zákl. přenesená",J297,0)</f>
        <v>0</v>
      </c>
      <c r="BH297" s="240">
        <f>IF(N297="sníž. přenesená",J297,0)</f>
        <v>0</v>
      </c>
      <c r="BI297" s="240">
        <f>IF(N297="nulová",J297,0)</f>
        <v>0</v>
      </c>
      <c r="BJ297" s="18" t="s">
        <v>84</v>
      </c>
      <c r="BK297" s="240">
        <f>ROUND(I297*H297,2)</f>
        <v>0</v>
      </c>
      <c r="BL297" s="18" t="s">
        <v>189</v>
      </c>
      <c r="BM297" s="239" t="s">
        <v>487</v>
      </c>
    </row>
    <row r="298" spans="1:51" s="13" customFormat="1" ht="12">
      <c r="A298" s="13"/>
      <c r="B298" s="252"/>
      <c r="C298" s="253"/>
      <c r="D298" s="241" t="s">
        <v>291</v>
      </c>
      <c r="E298" s="254" t="s">
        <v>1</v>
      </c>
      <c r="F298" s="255" t="s">
        <v>488</v>
      </c>
      <c r="G298" s="253"/>
      <c r="H298" s="256">
        <v>12.878</v>
      </c>
      <c r="I298" s="257"/>
      <c r="J298" s="253"/>
      <c r="K298" s="253"/>
      <c r="L298" s="258"/>
      <c r="M298" s="259"/>
      <c r="N298" s="260"/>
      <c r="O298" s="260"/>
      <c r="P298" s="260"/>
      <c r="Q298" s="260"/>
      <c r="R298" s="260"/>
      <c r="S298" s="260"/>
      <c r="T298" s="26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2" t="s">
        <v>291</v>
      </c>
      <c r="AU298" s="262" t="s">
        <v>86</v>
      </c>
      <c r="AV298" s="13" t="s">
        <v>86</v>
      </c>
      <c r="AW298" s="13" t="s">
        <v>32</v>
      </c>
      <c r="AX298" s="13" t="s">
        <v>77</v>
      </c>
      <c r="AY298" s="262" t="s">
        <v>168</v>
      </c>
    </row>
    <row r="299" spans="1:51" s="14" customFormat="1" ht="12">
      <c r="A299" s="14"/>
      <c r="B299" s="263"/>
      <c r="C299" s="264"/>
      <c r="D299" s="241" t="s">
        <v>291</v>
      </c>
      <c r="E299" s="265" t="s">
        <v>1</v>
      </c>
      <c r="F299" s="266" t="s">
        <v>295</v>
      </c>
      <c r="G299" s="264"/>
      <c r="H299" s="267">
        <v>12.878</v>
      </c>
      <c r="I299" s="268"/>
      <c r="J299" s="264"/>
      <c r="K299" s="264"/>
      <c r="L299" s="269"/>
      <c r="M299" s="270"/>
      <c r="N299" s="271"/>
      <c r="O299" s="271"/>
      <c r="P299" s="271"/>
      <c r="Q299" s="271"/>
      <c r="R299" s="271"/>
      <c r="S299" s="271"/>
      <c r="T299" s="272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3" t="s">
        <v>291</v>
      </c>
      <c r="AU299" s="273" t="s">
        <v>86</v>
      </c>
      <c r="AV299" s="14" t="s">
        <v>189</v>
      </c>
      <c r="AW299" s="14" t="s">
        <v>32</v>
      </c>
      <c r="AX299" s="14" t="s">
        <v>84</v>
      </c>
      <c r="AY299" s="273" t="s">
        <v>168</v>
      </c>
    </row>
    <row r="300" spans="1:65" s="2" customFormat="1" ht="24.15" customHeight="1">
      <c r="A300" s="39"/>
      <c r="B300" s="40"/>
      <c r="C300" s="228" t="s">
        <v>489</v>
      </c>
      <c r="D300" s="228" t="s">
        <v>171</v>
      </c>
      <c r="E300" s="229" t="s">
        <v>490</v>
      </c>
      <c r="F300" s="230" t="s">
        <v>491</v>
      </c>
      <c r="G300" s="231" t="s">
        <v>289</v>
      </c>
      <c r="H300" s="232">
        <v>27.639</v>
      </c>
      <c r="I300" s="233"/>
      <c r="J300" s="234">
        <f>ROUND(I300*H300,2)</f>
        <v>0</v>
      </c>
      <c r="K300" s="230" t="s">
        <v>175</v>
      </c>
      <c r="L300" s="45"/>
      <c r="M300" s="235" t="s">
        <v>1</v>
      </c>
      <c r="N300" s="236" t="s">
        <v>42</v>
      </c>
      <c r="O300" s="92"/>
      <c r="P300" s="237">
        <f>O300*H300</f>
        <v>0</v>
      </c>
      <c r="Q300" s="237">
        <v>0</v>
      </c>
      <c r="R300" s="237">
        <f>Q300*H300</f>
        <v>0</v>
      </c>
      <c r="S300" s="237">
        <v>1.4</v>
      </c>
      <c r="T300" s="238">
        <f>S300*H300</f>
        <v>38.694599999999994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9" t="s">
        <v>189</v>
      </c>
      <c r="AT300" s="239" t="s">
        <v>171</v>
      </c>
      <c r="AU300" s="239" t="s">
        <v>86</v>
      </c>
      <c r="AY300" s="18" t="s">
        <v>168</v>
      </c>
      <c r="BE300" s="240">
        <f>IF(N300="základní",J300,0)</f>
        <v>0</v>
      </c>
      <c r="BF300" s="240">
        <f>IF(N300="snížená",J300,0)</f>
        <v>0</v>
      </c>
      <c r="BG300" s="240">
        <f>IF(N300="zákl. přenesená",J300,0)</f>
        <v>0</v>
      </c>
      <c r="BH300" s="240">
        <f>IF(N300="sníž. přenesená",J300,0)</f>
        <v>0</v>
      </c>
      <c r="BI300" s="240">
        <f>IF(N300="nulová",J300,0)</f>
        <v>0</v>
      </c>
      <c r="BJ300" s="18" t="s">
        <v>84</v>
      </c>
      <c r="BK300" s="240">
        <f>ROUND(I300*H300,2)</f>
        <v>0</v>
      </c>
      <c r="BL300" s="18" t="s">
        <v>189</v>
      </c>
      <c r="BM300" s="239" t="s">
        <v>492</v>
      </c>
    </row>
    <row r="301" spans="1:51" s="13" customFormat="1" ht="12">
      <c r="A301" s="13"/>
      <c r="B301" s="252"/>
      <c r="C301" s="253"/>
      <c r="D301" s="241" t="s">
        <v>291</v>
      </c>
      <c r="E301" s="254" t="s">
        <v>1</v>
      </c>
      <c r="F301" s="255" t="s">
        <v>493</v>
      </c>
      <c r="G301" s="253"/>
      <c r="H301" s="256">
        <v>19.198</v>
      </c>
      <c r="I301" s="257"/>
      <c r="J301" s="253"/>
      <c r="K301" s="253"/>
      <c r="L301" s="258"/>
      <c r="M301" s="259"/>
      <c r="N301" s="260"/>
      <c r="O301" s="260"/>
      <c r="P301" s="260"/>
      <c r="Q301" s="260"/>
      <c r="R301" s="260"/>
      <c r="S301" s="260"/>
      <c r="T301" s="26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2" t="s">
        <v>291</v>
      </c>
      <c r="AU301" s="262" t="s">
        <v>86</v>
      </c>
      <c r="AV301" s="13" t="s">
        <v>86</v>
      </c>
      <c r="AW301" s="13" t="s">
        <v>32</v>
      </c>
      <c r="AX301" s="13" t="s">
        <v>77</v>
      </c>
      <c r="AY301" s="262" t="s">
        <v>168</v>
      </c>
    </row>
    <row r="302" spans="1:51" s="13" customFormat="1" ht="12">
      <c r="A302" s="13"/>
      <c r="B302" s="252"/>
      <c r="C302" s="253"/>
      <c r="D302" s="241" t="s">
        <v>291</v>
      </c>
      <c r="E302" s="254" t="s">
        <v>1</v>
      </c>
      <c r="F302" s="255" t="s">
        <v>494</v>
      </c>
      <c r="G302" s="253"/>
      <c r="H302" s="256">
        <v>8.441</v>
      </c>
      <c r="I302" s="257"/>
      <c r="J302" s="253"/>
      <c r="K302" s="253"/>
      <c r="L302" s="258"/>
      <c r="M302" s="259"/>
      <c r="N302" s="260"/>
      <c r="O302" s="260"/>
      <c r="P302" s="260"/>
      <c r="Q302" s="260"/>
      <c r="R302" s="260"/>
      <c r="S302" s="260"/>
      <c r="T302" s="26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2" t="s">
        <v>291</v>
      </c>
      <c r="AU302" s="262" t="s">
        <v>86</v>
      </c>
      <c r="AV302" s="13" t="s">
        <v>86</v>
      </c>
      <c r="AW302" s="13" t="s">
        <v>32</v>
      </c>
      <c r="AX302" s="13" t="s">
        <v>77</v>
      </c>
      <c r="AY302" s="262" t="s">
        <v>168</v>
      </c>
    </row>
    <row r="303" spans="1:51" s="14" customFormat="1" ht="12">
      <c r="A303" s="14"/>
      <c r="B303" s="263"/>
      <c r="C303" s="264"/>
      <c r="D303" s="241" t="s">
        <v>291</v>
      </c>
      <c r="E303" s="265" t="s">
        <v>1</v>
      </c>
      <c r="F303" s="266" t="s">
        <v>295</v>
      </c>
      <c r="G303" s="264"/>
      <c r="H303" s="267">
        <v>27.639</v>
      </c>
      <c r="I303" s="268"/>
      <c r="J303" s="264"/>
      <c r="K303" s="264"/>
      <c r="L303" s="269"/>
      <c r="M303" s="270"/>
      <c r="N303" s="271"/>
      <c r="O303" s="271"/>
      <c r="P303" s="271"/>
      <c r="Q303" s="271"/>
      <c r="R303" s="271"/>
      <c r="S303" s="271"/>
      <c r="T303" s="272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3" t="s">
        <v>291</v>
      </c>
      <c r="AU303" s="273" t="s">
        <v>86</v>
      </c>
      <c r="AV303" s="14" t="s">
        <v>189</v>
      </c>
      <c r="AW303" s="14" t="s">
        <v>32</v>
      </c>
      <c r="AX303" s="14" t="s">
        <v>84</v>
      </c>
      <c r="AY303" s="273" t="s">
        <v>168</v>
      </c>
    </row>
    <row r="304" spans="1:65" s="2" customFormat="1" ht="24.15" customHeight="1">
      <c r="A304" s="39"/>
      <c r="B304" s="40"/>
      <c r="C304" s="228" t="s">
        <v>495</v>
      </c>
      <c r="D304" s="228" t="s">
        <v>171</v>
      </c>
      <c r="E304" s="229" t="s">
        <v>496</v>
      </c>
      <c r="F304" s="230" t="s">
        <v>497</v>
      </c>
      <c r="G304" s="231" t="s">
        <v>203</v>
      </c>
      <c r="H304" s="232">
        <v>58.612</v>
      </c>
      <c r="I304" s="233"/>
      <c r="J304" s="234">
        <f>ROUND(I304*H304,2)</f>
        <v>0</v>
      </c>
      <c r="K304" s="230" t="s">
        <v>175</v>
      </c>
      <c r="L304" s="45"/>
      <c r="M304" s="235" t="s">
        <v>1</v>
      </c>
      <c r="N304" s="236" t="s">
        <v>42</v>
      </c>
      <c r="O304" s="92"/>
      <c r="P304" s="237">
        <f>O304*H304</f>
        <v>0</v>
      </c>
      <c r="Q304" s="237">
        <v>0</v>
      </c>
      <c r="R304" s="237">
        <f>Q304*H304</f>
        <v>0</v>
      </c>
      <c r="S304" s="237">
        <v>0.015</v>
      </c>
      <c r="T304" s="238">
        <f>S304*H304</f>
        <v>0.87918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9" t="s">
        <v>189</v>
      </c>
      <c r="AT304" s="239" t="s">
        <v>171</v>
      </c>
      <c r="AU304" s="239" t="s">
        <v>86</v>
      </c>
      <c r="AY304" s="18" t="s">
        <v>168</v>
      </c>
      <c r="BE304" s="240">
        <f>IF(N304="základní",J304,0)</f>
        <v>0</v>
      </c>
      <c r="BF304" s="240">
        <f>IF(N304="snížená",J304,0)</f>
        <v>0</v>
      </c>
      <c r="BG304" s="240">
        <f>IF(N304="zákl. přenesená",J304,0)</f>
        <v>0</v>
      </c>
      <c r="BH304" s="240">
        <f>IF(N304="sníž. přenesená",J304,0)</f>
        <v>0</v>
      </c>
      <c r="BI304" s="240">
        <f>IF(N304="nulová",J304,0)</f>
        <v>0</v>
      </c>
      <c r="BJ304" s="18" t="s">
        <v>84</v>
      </c>
      <c r="BK304" s="240">
        <f>ROUND(I304*H304,2)</f>
        <v>0</v>
      </c>
      <c r="BL304" s="18" t="s">
        <v>189</v>
      </c>
      <c r="BM304" s="239" t="s">
        <v>498</v>
      </c>
    </row>
    <row r="305" spans="1:51" s="13" customFormat="1" ht="12">
      <c r="A305" s="13"/>
      <c r="B305" s="252"/>
      <c r="C305" s="253"/>
      <c r="D305" s="241" t="s">
        <v>291</v>
      </c>
      <c r="E305" s="254" t="s">
        <v>1</v>
      </c>
      <c r="F305" s="255" t="s">
        <v>499</v>
      </c>
      <c r="G305" s="253"/>
      <c r="H305" s="256">
        <v>18.592</v>
      </c>
      <c r="I305" s="257"/>
      <c r="J305" s="253"/>
      <c r="K305" s="253"/>
      <c r="L305" s="258"/>
      <c r="M305" s="259"/>
      <c r="N305" s="260"/>
      <c r="O305" s="260"/>
      <c r="P305" s="260"/>
      <c r="Q305" s="260"/>
      <c r="R305" s="260"/>
      <c r="S305" s="260"/>
      <c r="T305" s="26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2" t="s">
        <v>291</v>
      </c>
      <c r="AU305" s="262" t="s">
        <v>86</v>
      </c>
      <c r="AV305" s="13" t="s">
        <v>86</v>
      </c>
      <c r="AW305" s="13" t="s">
        <v>32</v>
      </c>
      <c r="AX305" s="13" t="s">
        <v>77</v>
      </c>
      <c r="AY305" s="262" t="s">
        <v>168</v>
      </c>
    </row>
    <row r="306" spans="1:51" s="13" customFormat="1" ht="12">
      <c r="A306" s="13"/>
      <c r="B306" s="252"/>
      <c r="C306" s="253"/>
      <c r="D306" s="241" t="s">
        <v>291</v>
      </c>
      <c r="E306" s="254" t="s">
        <v>1</v>
      </c>
      <c r="F306" s="255" t="s">
        <v>500</v>
      </c>
      <c r="G306" s="253"/>
      <c r="H306" s="256">
        <v>9.52</v>
      </c>
      <c r="I306" s="257"/>
      <c r="J306" s="253"/>
      <c r="K306" s="253"/>
      <c r="L306" s="258"/>
      <c r="M306" s="259"/>
      <c r="N306" s="260"/>
      <c r="O306" s="260"/>
      <c r="P306" s="260"/>
      <c r="Q306" s="260"/>
      <c r="R306" s="260"/>
      <c r="S306" s="260"/>
      <c r="T306" s="26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2" t="s">
        <v>291</v>
      </c>
      <c r="AU306" s="262" t="s">
        <v>86</v>
      </c>
      <c r="AV306" s="13" t="s">
        <v>86</v>
      </c>
      <c r="AW306" s="13" t="s">
        <v>32</v>
      </c>
      <c r="AX306" s="13" t="s">
        <v>77</v>
      </c>
      <c r="AY306" s="262" t="s">
        <v>168</v>
      </c>
    </row>
    <row r="307" spans="1:51" s="13" customFormat="1" ht="12">
      <c r="A307" s="13"/>
      <c r="B307" s="252"/>
      <c r="C307" s="253"/>
      <c r="D307" s="241" t="s">
        <v>291</v>
      </c>
      <c r="E307" s="254" t="s">
        <v>1</v>
      </c>
      <c r="F307" s="255" t="s">
        <v>501</v>
      </c>
      <c r="G307" s="253"/>
      <c r="H307" s="256">
        <v>25.5</v>
      </c>
      <c r="I307" s="257"/>
      <c r="J307" s="253"/>
      <c r="K307" s="253"/>
      <c r="L307" s="258"/>
      <c r="M307" s="259"/>
      <c r="N307" s="260"/>
      <c r="O307" s="260"/>
      <c r="P307" s="260"/>
      <c r="Q307" s="260"/>
      <c r="R307" s="260"/>
      <c r="S307" s="260"/>
      <c r="T307" s="26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2" t="s">
        <v>291</v>
      </c>
      <c r="AU307" s="262" t="s">
        <v>86</v>
      </c>
      <c r="AV307" s="13" t="s">
        <v>86</v>
      </c>
      <c r="AW307" s="13" t="s">
        <v>32</v>
      </c>
      <c r="AX307" s="13" t="s">
        <v>77</v>
      </c>
      <c r="AY307" s="262" t="s">
        <v>168</v>
      </c>
    </row>
    <row r="308" spans="1:51" s="13" customFormat="1" ht="12">
      <c r="A308" s="13"/>
      <c r="B308" s="252"/>
      <c r="C308" s="253"/>
      <c r="D308" s="241" t="s">
        <v>291</v>
      </c>
      <c r="E308" s="254" t="s">
        <v>1</v>
      </c>
      <c r="F308" s="255" t="s">
        <v>167</v>
      </c>
      <c r="G308" s="253"/>
      <c r="H308" s="256">
        <v>5</v>
      </c>
      <c r="I308" s="257"/>
      <c r="J308" s="253"/>
      <c r="K308" s="253"/>
      <c r="L308" s="258"/>
      <c r="M308" s="259"/>
      <c r="N308" s="260"/>
      <c r="O308" s="260"/>
      <c r="P308" s="260"/>
      <c r="Q308" s="260"/>
      <c r="R308" s="260"/>
      <c r="S308" s="260"/>
      <c r="T308" s="26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2" t="s">
        <v>291</v>
      </c>
      <c r="AU308" s="262" t="s">
        <v>86</v>
      </c>
      <c r="AV308" s="13" t="s">
        <v>86</v>
      </c>
      <c r="AW308" s="13" t="s">
        <v>32</v>
      </c>
      <c r="AX308" s="13" t="s">
        <v>77</v>
      </c>
      <c r="AY308" s="262" t="s">
        <v>168</v>
      </c>
    </row>
    <row r="309" spans="1:51" s="14" customFormat="1" ht="12">
      <c r="A309" s="14"/>
      <c r="B309" s="263"/>
      <c r="C309" s="264"/>
      <c r="D309" s="241" t="s">
        <v>291</v>
      </c>
      <c r="E309" s="265" t="s">
        <v>1</v>
      </c>
      <c r="F309" s="266" t="s">
        <v>295</v>
      </c>
      <c r="G309" s="264"/>
      <c r="H309" s="267">
        <v>58.612</v>
      </c>
      <c r="I309" s="268"/>
      <c r="J309" s="264"/>
      <c r="K309" s="264"/>
      <c r="L309" s="269"/>
      <c r="M309" s="270"/>
      <c r="N309" s="271"/>
      <c r="O309" s="271"/>
      <c r="P309" s="271"/>
      <c r="Q309" s="271"/>
      <c r="R309" s="271"/>
      <c r="S309" s="271"/>
      <c r="T309" s="27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3" t="s">
        <v>291</v>
      </c>
      <c r="AU309" s="273" t="s">
        <v>86</v>
      </c>
      <c r="AV309" s="14" t="s">
        <v>189</v>
      </c>
      <c r="AW309" s="14" t="s">
        <v>32</v>
      </c>
      <c r="AX309" s="14" t="s">
        <v>84</v>
      </c>
      <c r="AY309" s="273" t="s">
        <v>168</v>
      </c>
    </row>
    <row r="310" spans="1:65" s="2" customFormat="1" ht="24.15" customHeight="1">
      <c r="A310" s="39"/>
      <c r="B310" s="40"/>
      <c r="C310" s="228" t="s">
        <v>502</v>
      </c>
      <c r="D310" s="228" t="s">
        <v>171</v>
      </c>
      <c r="E310" s="229" t="s">
        <v>503</v>
      </c>
      <c r="F310" s="230" t="s">
        <v>504</v>
      </c>
      <c r="G310" s="231" t="s">
        <v>203</v>
      </c>
      <c r="H310" s="232">
        <v>33.89</v>
      </c>
      <c r="I310" s="233"/>
      <c r="J310" s="234">
        <f>ROUND(I310*H310,2)</f>
        <v>0</v>
      </c>
      <c r="K310" s="230" t="s">
        <v>175</v>
      </c>
      <c r="L310" s="45"/>
      <c r="M310" s="235" t="s">
        <v>1</v>
      </c>
      <c r="N310" s="236" t="s">
        <v>42</v>
      </c>
      <c r="O310" s="92"/>
      <c r="P310" s="237">
        <f>O310*H310</f>
        <v>0</v>
      </c>
      <c r="Q310" s="237">
        <v>0</v>
      </c>
      <c r="R310" s="237">
        <f>Q310*H310</f>
        <v>0</v>
      </c>
      <c r="S310" s="237">
        <v>0.055</v>
      </c>
      <c r="T310" s="238">
        <f>S310*H310</f>
        <v>1.86395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9" t="s">
        <v>189</v>
      </c>
      <c r="AT310" s="239" t="s">
        <v>171</v>
      </c>
      <c r="AU310" s="239" t="s">
        <v>86</v>
      </c>
      <c r="AY310" s="18" t="s">
        <v>168</v>
      </c>
      <c r="BE310" s="240">
        <f>IF(N310="základní",J310,0)</f>
        <v>0</v>
      </c>
      <c r="BF310" s="240">
        <f>IF(N310="snížená",J310,0)</f>
        <v>0</v>
      </c>
      <c r="BG310" s="240">
        <f>IF(N310="zákl. přenesená",J310,0)</f>
        <v>0</v>
      </c>
      <c r="BH310" s="240">
        <f>IF(N310="sníž. přenesená",J310,0)</f>
        <v>0</v>
      </c>
      <c r="BI310" s="240">
        <f>IF(N310="nulová",J310,0)</f>
        <v>0</v>
      </c>
      <c r="BJ310" s="18" t="s">
        <v>84</v>
      </c>
      <c r="BK310" s="240">
        <f>ROUND(I310*H310,2)</f>
        <v>0</v>
      </c>
      <c r="BL310" s="18" t="s">
        <v>189</v>
      </c>
      <c r="BM310" s="239" t="s">
        <v>505</v>
      </c>
    </row>
    <row r="311" spans="1:51" s="15" customFormat="1" ht="12">
      <c r="A311" s="15"/>
      <c r="B311" s="274"/>
      <c r="C311" s="275"/>
      <c r="D311" s="241" t="s">
        <v>291</v>
      </c>
      <c r="E311" s="276" t="s">
        <v>1</v>
      </c>
      <c r="F311" s="277" t="s">
        <v>330</v>
      </c>
      <c r="G311" s="275"/>
      <c r="H311" s="276" t="s">
        <v>1</v>
      </c>
      <c r="I311" s="278"/>
      <c r="J311" s="275"/>
      <c r="K311" s="275"/>
      <c r="L311" s="279"/>
      <c r="M311" s="280"/>
      <c r="N311" s="281"/>
      <c r="O311" s="281"/>
      <c r="P311" s="281"/>
      <c r="Q311" s="281"/>
      <c r="R311" s="281"/>
      <c r="S311" s="281"/>
      <c r="T311" s="282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83" t="s">
        <v>291</v>
      </c>
      <c r="AU311" s="283" t="s">
        <v>86</v>
      </c>
      <c r="AV311" s="15" t="s">
        <v>84</v>
      </c>
      <c r="AW311" s="15" t="s">
        <v>32</v>
      </c>
      <c r="AX311" s="15" t="s">
        <v>77</v>
      </c>
      <c r="AY311" s="283" t="s">
        <v>168</v>
      </c>
    </row>
    <row r="312" spans="1:51" s="13" customFormat="1" ht="12">
      <c r="A312" s="13"/>
      <c r="B312" s="252"/>
      <c r="C312" s="253"/>
      <c r="D312" s="241" t="s">
        <v>291</v>
      </c>
      <c r="E312" s="254" t="s">
        <v>1</v>
      </c>
      <c r="F312" s="255" t="s">
        <v>506</v>
      </c>
      <c r="G312" s="253"/>
      <c r="H312" s="256">
        <v>12</v>
      </c>
      <c r="I312" s="257"/>
      <c r="J312" s="253"/>
      <c r="K312" s="253"/>
      <c r="L312" s="258"/>
      <c r="M312" s="259"/>
      <c r="N312" s="260"/>
      <c r="O312" s="260"/>
      <c r="P312" s="260"/>
      <c r="Q312" s="260"/>
      <c r="R312" s="260"/>
      <c r="S312" s="260"/>
      <c r="T312" s="26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2" t="s">
        <v>291</v>
      </c>
      <c r="AU312" s="262" t="s">
        <v>86</v>
      </c>
      <c r="AV312" s="13" t="s">
        <v>86</v>
      </c>
      <c r="AW312" s="13" t="s">
        <v>32</v>
      </c>
      <c r="AX312" s="13" t="s">
        <v>77</v>
      </c>
      <c r="AY312" s="262" t="s">
        <v>168</v>
      </c>
    </row>
    <row r="313" spans="1:51" s="15" customFormat="1" ht="12">
      <c r="A313" s="15"/>
      <c r="B313" s="274"/>
      <c r="C313" s="275"/>
      <c r="D313" s="241" t="s">
        <v>291</v>
      </c>
      <c r="E313" s="276" t="s">
        <v>1</v>
      </c>
      <c r="F313" s="277" t="s">
        <v>334</v>
      </c>
      <c r="G313" s="275"/>
      <c r="H313" s="276" t="s">
        <v>1</v>
      </c>
      <c r="I313" s="278"/>
      <c r="J313" s="275"/>
      <c r="K313" s="275"/>
      <c r="L313" s="279"/>
      <c r="M313" s="280"/>
      <c r="N313" s="281"/>
      <c r="O313" s="281"/>
      <c r="P313" s="281"/>
      <c r="Q313" s="281"/>
      <c r="R313" s="281"/>
      <c r="S313" s="281"/>
      <c r="T313" s="282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83" t="s">
        <v>291</v>
      </c>
      <c r="AU313" s="283" t="s">
        <v>86</v>
      </c>
      <c r="AV313" s="15" t="s">
        <v>84</v>
      </c>
      <c r="AW313" s="15" t="s">
        <v>32</v>
      </c>
      <c r="AX313" s="15" t="s">
        <v>77</v>
      </c>
      <c r="AY313" s="283" t="s">
        <v>168</v>
      </c>
    </row>
    <row r="314" spans="1:51" s="13" customFormat="1" ht="12">
      <c r="A314" s="13"/>
      <c r="B314" s="252"/>
      <c r="C314" s="253"/>
      <c r="D314" s="241" t="s">
        <v>291</v>
      </c>
      <c r="E314" s="254" t="s">
        <v>1</v>
      </c>
      <c r="F314" s="255" t="s">
        <v>507</v>
      </c>
      <c r="G314" s="253"/>
      <c r="H314" s="256">
        <v>4.2</v>
      </c>
      <c r="I314" s="257"/>
      <c r="J314" s="253"/>
      <c r="K314" s="253"/>
      <c r="L314" s="258"/>
      <c r="M314" s="259"/>
      <c r="N314" s="260"/>
      <c r="O314" s="260"/>
      <c r="P314" s="260"/>
      <c r="Q314" s="260"/>
      <c r="R314" s="260"/>
      <c r="S314" s="260"/>
      <c r="T314" s="26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2" t="s">
        <v>291</v>
      </c>
      <c r="AU314" s="262" t="s">
        <v>86</v>
      </c>
      <c r="AV314" s="13" t="s">
        <v>86</v>
      </c>
      <c r="AW314" s="13" t="s">
        <v>32</v>
      </c>
      <c r="AX314" s="13" t="s">
        <v>77</v>
      </c>
      <c r="AY314" s="262" t="s">
        <v>168</v>
      </c>
    </row>
    <row r="315" spans="1:51" s="15" customFormat="1" ht="12">
      <c r="A315" s="15"/>
      <c r="B315" s="274"/>
      <c r="C315" s="275"/>
      <c r="D315" s="241" t="s">
        <v>291</v>
      </c>
      <c r="E315" s="276" t="s">
        <v>1</v>
      </c>
      <c r="F315" s="277" t="s">
        <v>338</v>
      </c>
      <c r="G315" s="275"/>
      <c r="H315" s="276" t="s">
        <v>1</v>
      </c>
      <c r="I315" s="278"/>
      <c r="J315" s="275"/>
      <c r="K315" s="275"/>
      <c r="L315" s="279"/>
      <c r="M315" s="280"/>
      <c r="N315" s="281"/>
      <c r="O315" s="281"/>
      <c r="P315" s="281"/>
      <c r="Q315" s="281"/>
      <c r="R315" s="281"/>
      <c r="S315" s="281"/>
      <c r="T315" s="282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83" t="s">
        <v>291</v>
      </c>
      <c r="AU315" s="283" t="s">
        <v>86</v>
      </c>
      <c r="AV315" s="15" t="s">
        <v>84</v>
      </c>
      <c r="AW315" s="15" t="s">
        <v>32</v>
      </c>
      <c r="AX315" s="15" t="s">
        <v>77</v>
      </c>
      <c r="AY315" s="283" t="s">
        <v>168</v>
      </c>
    </row>
    <row r="316" spans="1:51" s="13" customFormat="1" ht="12">
      <c r="A316" s="13"/>
      <c r="B316" s="252"/>
      <c r="C316" s="253"/>
      <c r="D316" s="241" t="s">
        <v>291</v>
      </c>
      <c r="E316" s="254" t="s">
        <v>1</v>
      </c>
      <c r="F316" s="255" t="s">
        <v>508</v>
      </c>
      <c r="G316" s="253"/>
      <c r="H316" s="256">
        <v>2.8</v>
      </c>
      <c r="I316" s="257"/>
      <c r="J316" s="253"/>
      <c r="K316" s="253"/>
      <c r="L316" s="258"/>
      <c r="M316" s="259"/>
      <c r="N316" s="260"/>
      <c r="O316" s="260"/>
      <c r="P316" s="260"/>
      <c r="Q316" s="260"/>
      <c r="R316" s="260"/>
      <c r="S316" s="260"/>
      <c r="T316" s="26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2" t="s">
        <v>291</v>
      </c>
      <c r="AU316" s="262" t="s">
        <v>86</v>
      </c>
      <c r="AV316" s="13" t="s">
        <v>86</v>
      </c>
      <c r="AW316" s="13" t="s">
        <v>32</v>
      </c>
      <c r="AX316" s="13" t="s">
        <v>77</v>
      </c>
      <c r="AY316" s="262" t="s">
        <v>168</v>
      </c>
    </row>
    <row r="317" spans="1:51" s="13" customFormat="1" ht="12">
      <c r="A317" s="13"/>
      <c r="B317" s="252"/>
      <c r="C317" s="253"/>
      <c r="D317" s="241" t="s">
        <v>291</v>
      </c>
      <c r="E317" s="254" t="s">
        <v>1</v>
      </c>
      <c r="F317" s="255" t="s">
        <v>509</v>
      </c>
      <c r="G317" s="253"/>
      <c r="H317" s="256">
        <v>2.2</v>
      </c>
      <c r="I317" s="257"/>
      <c r="J317" s="253"/>
      <c r="K317" s="253"/>
      <c r="L317" s="258"/>
      <c r="M317" s="259"/>
      <c r="N317" s="260"/>
      <c r="O317" s="260"/>
      <c r="P317" s="260"/>
      <c r="Q317" s="260"/>
      <c r="R317" s="260"/>
      <c r="S317" s="260"/>
      <c r="T317" s="261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2" t="s">
        <v>291</v>
      </c>
      <c r="AU317" s="262" t="s">
        <v>86</v>
      </c>
      <c r="AV317" s="13" t="s">
        <v>86</v>
      </c>
      <c r="AW317" s="13" t="s">
        <v>32</v>
      </c>
      <c r="AX317" s="13" t="s">
        <v>77</v>
      </c>
      <c r="AY317" s="262" t="s">
        <v>168</v>
      </c>
    </row>
    <row r="318" spans="1:51" s="15" customFormat="1" ht="12">
      <c r="A318" s="15"/>
      <c r="B318" s="274"/>
      <c r="C318" s="275"/>
      <c r="D318" s="241" t="s">
        <v>291</v>
      </c>
      <c r="E318" s="276" t="s">
        <v>1</v>
      </c>
      <c r="F318" s="277" t="s">
        <v>342</v>
      </c>
      <c r="G318" s="275"/>
      <c r="H318" s="276" t="s">
        <v>1</v>
      </c>
      <c r="I318" s="278"/>
      <c r="J318" s="275"/>
      <c r="K318" s="275"/>
      <c r="L318" s="279"/>
      <c r="M318" s="280"/>
      <c r="N318" s="281"/>
      <c r="O318" s="281"/>
      <c r="P318" s="281"/>
      <c r="Q318" s="281"/>
      <c r="R318" s="281"/>
      <c r="S318" s="281"/>
      <c r="T318" s="282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83" t="s">
        <v>291</v>
      </c>
      <c r="AU318" s="283" t="s">
        <v>86</v>
      </c>
      <c r="AV318" s="15" t="s">
        <v>84</v>
      </c>
      <c r="AW318" s="15" t="s">
        <v>32</v>
      </c>
      <c r="AX318" s="15" t="s">
        <v>77</v>
      </c>
      <c r="AY318" s="283" t="s">
        <v>168</v>
      </c>
    </row>
    <row r="319" spans="1:51" s="13" customFormat="1" ht="12">
      <c r="A319" s="13"/>
      <c r="B319" s="252"/>
      <c r="C319" s="253"/>
      <c r="D319" s="241" t="s">
        <v>291</v>
      </c>
      <c r="E319" s="254" t="s">
        <v>1</v>
      </c>
      <c r="F319" s="255" t="s">
        <v>510</v>
      </c>
      <c r="G319" s="253"/>
      <c r="H319" s="256">
        <v>4.41</v>
      </c>
      <c r="I319" s="257"/>
      <c r="J319" s="253"/>
      <c r="K319" s="253"/>
      <c r="L319" s="258"/>
      <c r="M319" s="259"/>
      <c r="N319" s="260"/>
      <c r="O319" s="260"/>
      <c r="P319" s="260"/>
      <c r="Q319" s="260"/>
      <c r="R319" s="260"/>
      <c r="S319" s="260"/>
      <c r="T319" s="26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2" t="s">
        <v>291</v>
      </c>
      <c r="AU319" s="262" t="s">
        <v>86</v>
      </c>
      <c r="AV319" s="13" t="s">
        <v>86</v>
      </c>
      <c r="AW319" s="13" t="s">
        <v>32</v>
      </c>
      <c r="AX319" s="13" t="s">
        <v>77</v>
      </c>
      <c r="AY319" s="262" t="s">
        <v>168</v>
      </c>
    </row>
    <row r="320" spans="1:51" s="15" customFormat="1" ht="12">
      <c r="A320" s="15"/>
      <c r="B320" s="274"/>
      <c r="C320" s="275"/>
      <c r="D320" s="241" t="s">
        <v>291</v>
      </c>
      <c r="E320" s="276" t="s">
        <v>1</v>
      </c>
      <c r="F320" s="277" t="s">
        <v>346</v>
      </c>
      <c r="G320" s="275"/>
      <c r="H320" s="276" t="s">
        <v>1</v>
      </c>
      <c r="I320" s="278"/>
      <c r="J320" s="275"/>
      <c r="K320" s="275"/>
      <c r="L320" s="279"/>
      <c r="M320" s="280"/>
      <c r="N320" s="281"/>
      <c r="O320" s="281"/>
      <c r="P320" s="281"/>
      <c r="Q320" s="281"/>
      <c r="R320" s="281"/>
      <c r="S320" s="281"/>
      <c r="T320" s="282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83" t="s">
        <v>291</v>
      </c>
      <c r="AU320" s="283" t="s">
        <v>86</v>
      </c>
      <c r="AV320" s="15" t="s">
        <v>84</v>
      </c>
      <c r="AW320" s="15" t="s">
        <v>32</v>
      </c>
      <c r="AX320" s="15" t="s">
        <v>77</v>
      </c>
      <c r="AY320" s="283" t="s">
        <v>168</v>
      </c>
    </row>
    <row r="321" spans="1:51" s="13" customFormat="1" ht="12">
      <c r="A321" s="13"/>
      <c r="B321" s="252"/>
      <c r="C321" s="253"/>
      <c r="D321" s="241" t="s">
        <v>291</v>
      </c>
      <c r="E321" s="254" t="s">
        <v>1</v>
      </c>
      <c r="F321" s="255" t="s">
        <v>511</v>
      </c>
      <c r="G321" s="253"/>
      <c r="H321" s="256">
        <v>5.28</v>
      </c>
      <c r="I321" s="257"/>
      <c r="J321" s="253"/>
      <c r="K321" s="253"/>
      <c r="L321" s="258"/>
      <c r="M321" s="259"/>
      <c r="N321" s="260"/>
      <c r="O321" s="260"/>
      <c r="P321" s="260"/>
      <c r="Q321" s="260"/>
      <c r="R321" s="260"/>
      <c r="S321" s="260"/>
      <c r="T321" s="26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2" t="s">
        <v>291</v>
      </c>
      <c r="AU321" s="262" t="s">
        <v>86</v>
      </c>
      <c r="AV321" s="13" t="s">
        <v>86</v>
      </c>
      <c r="AW321" s="13" t="s">
        <v>32</v>
      </c>
      <c r="AX321" s="13" t="s">
        <v>77</v>
      </c>
      <c r="AY321" s="262" t="s">
        <v>168</v>
      </c>
    </row>
    <row r="322" spans="1:51" s="13" customFormat="1" ht="12">
      <c r="A322" s="13"/>
      <c r="B322" s="252"/>
      <c r="C322" s="253"/>
      <c r="D322" s="241" t="s">
        <v>291</v>
      </c>
      <c r="E322" s="254" t="s">
        <v>1</v>
      </c>
      <c r="F322" s="255" t="s">
        <v>106</v>
      </c>
      <c r="G322" s="253"/>
      <c r="H322" s="256">
        <v>3</v>
      </c>
      <c r="I322" s="257"/>
      <c r="J322" s="253"/>
      <c r="K322" s="253"/>
      <c r="L322" s="258"/>
      <c r="M322" s="259"/>
      <c r="N322" s="260"/>
      <c r="O322" s="260"/>
      <c r="P322" s="260"/>
      <c r="Q322" s="260"/>
      <c r="R322" s="260"/>
      <c r="S322" s="260"/>
      <c r="T322" s="26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2" t="s">
        <v>291</v>
      </c>
      <c r="AU322" s="262" t="s">
        <v>86</v>
      </c>
      <c r="AV322" s="13" t="s">
        <v>86</v>
      </c>
      <c r="AW322" s="13" t="s">
        <v>32</v>
      </c>
      <c r="AX322" s="13" t="s">
        <v>77</v>
      </c>
      <c r="AY322" s="262" t="s">
        <v>168</v>
      </c>
    </row>
    <row r="323" spans="1:51" s="14" customFormat="1" ht="12">
      <c r="A323" s="14"/>
      <c r="B323" s="263"/>
      <c r="C323" s="264"/>
      <c r="D323" s="241" t="s">
        <v>291</v>
      </c>
      <c r="E323" s="265" t="s">
        <v>1</v>
      </c>
      <c r="F323" s="266" t="s">
        <v>295</v>
      </c>
      <c r="G323" s="264"/>
      <c r="H323" s="267">
        <v>33.89</v>
      </c>
      <c r="I323" s="268"/>
      <c r="J323" s="264"/>
      <c r="K323" s="264"/>
      <c r="L323" s="269"/>
      <c r="M323" s="270"/>
      <c r="N323" s="271"/>
      <c r="O323" s="271"/>
      <c r="P323" s="271"/>
      <c r="Q323" s="271"/>
      <c r="R323" s="271"/>
      <c r="S323" s="271"/>
      <c r="T323" s="272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73" t="s">
        <v>291</v>
      </c>
      <c r="AU323" s="273" t="s">
        <v>86</v>
      </c>
      <c r="AV323" s="14" t="s">
        <v>189</v>
      </c>
      <c r="AW323" s="14" t="s">
        <v>32</v>
      </c>
      <c r="AX323" s="14" t="s">
        <v>84</v>
      </c>
      <c r="AY323" s="273" t="s">
        <v>168</v>
      </c>
    </row>
    <row r="324" spans="1:65" s="2" customFormat="1" ht="24.15" customHeight="1">
      <c r="A324" s="39"/>
      <c r="B324" s="40"/>
      <c r="C324" s="228" t="s">
        <v>512</v>
      </c>
      <c r="D324" s="228" t="s">
        <v>171</v>
      </c>
      <c r="E324" s="229" t="s">
        <v>513</v>
      </c>
      <c r="F324" s="230" t="s">
        <v>514</v>
      </c>
      <c r="G324" s="231" t="s">
        <v>203</v>
      </c>
      <c r="H324" s="232">
        <v>7.457</v>
      </c>
      <c r="I324" s="233"/>
      <c r="J324" s="234">
        <f>ROUND(I324*H324,2)</f>
        <v>0</v>
      </c>
      <c r="K324" s="230" t="s">
        <v>175</v>
      </c>
      <c r="L324" s="45"/>
      <c r="M324" s="235" t="s">
        <v>1</v>
      </c>
      <c r="N324" s="236" t="s">
        <v>42</v>
      </c>
      <c r="O324" s="92"/>
      <c r="P324" s="237">
        <f>O324*H324</f>
        <v>0</v>
      </c>
      <c r="Q324" s="237">
        <v>0</v>
      </c>
      <c r="R324" s="237">
        <f>Q324*H324</f>
        <v>0</v>
      </c>
      <c r="S324" s="237">
        <v>0.075</v>
      </c>
      <c r="T324" s="238">
        <f>S324*H324</f>
        <v>0.559275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9" t="s">
        <v>189</v>
      </c>
      <c r="AT324" s="239" t="s">
        <v>171</v>
      </c>
      <c r="AU324" s="239" t="s">
        <v>86</v>
      </c>
      <c r="AY324" s="18" t="s">
        <v>168</v>
      </c>
      <c r="BE324" s="240">
        <f>IF(N324="základní",J324,0)</f>
        <v>0</v>
      </c>
      <c r="BF324" s="240">
        <f>IF(N324="snížená",J324,0)</f>
        <v>0</v>
      </c>
      <c r="BG324" s="240">
        <f>IF(N324="zákl. přenesená",J324,0)</f>
        <v>0</v>
      </c>
      <c r="BH324" s="240">
        <f>IF(N324="sníž. přenesená",J324,0)</f>
        <v>0</v>
      </c>
      <c r="BI324" s="240">
        <f>IF(N324="nulová",J324,0)</f>
        <v>0</v>
      </c>
      <c r="BJ324" s="18" t="s">
        <v>84</v>
      </c>
      <c r="BK324" s="240">
        <f>ROUND(I324*H324,2)</f>
        <v>0</v>
      </c>
      <c r="BL324" s="18" t="s">
        <v>189</v>
      </c>
      <c r="BM324" s="239" t="s">
        <v>515</v>
      </c>
    </row>
    <row r="325" spans="1:51" s="15" customFormat="1" ht="12">
      <c r="A325" s="15"/>
      <c r="B325" s="274"/>
      <c r="C325" s="275"/>
      <c r="D325" s="241" t="s">
        <v>291</v>
      </c>
      <c r="E325" s="276" t="s">
        <v>1</v>
      </c>
      <c r="F325" s="277" t="s">
        <v>330</v>
      </c>
      <c r="G325" s="275"/>
      <c r="H325" s="276" t="s">
        <v>1</v>
      </c>
      <c r="I325" s="278"/>
      <c r="J325" s="275"/>
      <c r="K325" s="275"/>
      <c r="L325" s="279"/>
      <c r="M325" s="280"/>
      <c r="N325" s="281"/>
      <c r="O325" s="281"/>
      <c r="P325" s="281"/>
      <c r="Q325" s="281"/>
      <c r="R325" s="281"/>
      <c r="S325" s="281"/>
      <c r="T325" s="282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83" t="s">
        <v>291</v>
      </c>
      <c r="AU325" s="283" t="s">
        <v>86</v>
      </c>
      <c r="AV325" s="15" t="s">
        <v>84</v>
      </c>
      <c r="AW325" s="15" t="s">
        <v>32</v>
      </c>
      <c r="AX325" s="15" t="s">
        <v>77</v>
      </c>
      <c r="AY325" s="283" t="s">
        <v>168</v>
      </c>
    </row>
    <row r="326" spans="1:51" s="13" customFormat="1" ht="12">
      <c r="A326" s="13"/>
      <c r="B326" s="252"/>
      <c r="C326" s="253"/>
      <c r="D326" s="241" t="s">
        <v>291</v>
      </c>
      <c r="E326" s="254" t="s">
        <v>1</v>
      </c>
      <c r="F326" s="255" t="s">
        <v>516</v>
      </c>
      <c r="G326" s="253"/>
      <c r="H326" s="256">
        <v>0.9</v>
      </c>
      <c r="I326" s="257"/>
      <c r="J326" s="253"/>
      <c r="K326" s="253"/>
      <c r="L326" s="258"/>
      <c r="M326" s="259"/>
      <c r="N326" s="260"/>
      <c r="O326" s="260"/>
      <c r="P326" s="260"/>
      <c r="Q326" s="260"/>
      <c r="R326" s="260"/>
      <c r="S326" s="260"/>
      <c r="T326" s="26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2" t="s">
        <v>291</v>
      </c>
      <c r="AU326" s="262" t="s">
        <v>86</v>
      </c>
      <c r="AV326" s="13" t="s">
        <v>86</v>
      </c>
      <c r="AW326" s="13" t="s">
        <v>32</v>
      </c>
      <c r="AX326" s="13" t="s">
        <v>77</v>
      </c>
      <c r="AY326" s="262" t="s">
        <v>168</v>
      </c>
    </row>
    <row r="327" spans="1:51" s="13" customFormat="1" ht="12">
      <c r="A327" s="13"/>
      <c r="B327" s="252"/>
      <c r="C327" s="253"/>
      <c r="D327" s="241" t="s">
        <v>291</v>
      </c>
      <c r="E327" s="254" t="s">
        <v>1</v>
      </c>
      <c r="F327" s="255" t="s">
        <v>517</v>
      </c>
      <c r="G327" s="253"/>
      <c r="H327" s="256">
        <v>0.81</v>
      </c>
      <c r="I327" s="257"/>
      <c r="J327" s="253"/>
      <c r="K327" s="253"/>
      <c r="L327" s="258"/>
      <c r="M327" s="259"/>
      <c r="N327" s="260"/>
      <c r="O327" s="260"/>
      <c r="P327" s="260"/>
      <c r="Q327" s="260"/>
      <c r="R327" s="260"/>
      <c r="S327" s="260"/>
      <c r="T327" s="26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2" t="s">
        <v>291</v>
      </c>
      <c r="AU327" s="262" t="s">
        <v>86</v>
      </c>
      <c r="AV327" s="13" t="s">
        <v>86</v>
      </c>
      <c r="AW327" s="13" t="s">
        <v>32</v>
      </c>
      <c r="AX327" s="13" t="s">
        <v>77</v>
      </c>
      <c r="AY327" s="262" t="s">
        <v>168</v>
      </c>
    </row>
    <row r="328" spans="1:51" s="13" customFormat="1" ht="12">
      <c r="A328" s="13"/>
      <c r="B328" s="252"/>
      <c r="C328" s="253"/>
      <c r="D328" s="241" t="s">
        <v>291</v>
      </c>
      <c r="E328" s="254" t="s">
        <v>1</v>
      </c>
      <c r="F328" s="255" t="s">
        <v>518</v>
      </c>
      <c r="G328" s="253"/>
      <c r="H328" s="256">
        <v>0.903</v>
      </c>
      <c r="I328" s="257"/>
      <c r="J328" s="253"/>
      <c r="K328" s="253"/>
      <c r="L328" s="258"/>
      <c r="M328" s="259"/>
      <c r="N328" s="260"/>
      <c r="O328" s="260"/>
      <c r="P328" s="260"/>
      <c r="Q328" s="260"/>
      <c r="R328" s="260"/>
      <c r="S328" s="260"/>
      <c r="T328" s="26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2" t="s">
        <v>291</v>
      </c>
      <c r="AU328" s="262" t="s">
        <v>86</v>
      </c>
      <c r="AV328" s="13" t="s">
        <v>86</v>
      </c>
      <c r="AW328" s="13" t="s">
        <v>32</v>
      </c>
      <c r="AX328" s="13" t="s">
        <v>77</v>
      </c>
      <c r="AY328" s="262" t="s">
        <v>168</v>
      </c>
    </row>
    <row r="329" spans="1:51" s="13" customFormat="1" ht="12">
      <c r="A329" s="13"/>
      <c r="B329" s="252"/>
      <c r="C329" s="253"/>
      <c r="D329" s="241" t="s">
        <v>291</v>
      </c>
      <c r="E329" s="254" t="s">
        <v>1</v>
      </c>
      <c r="F329" s="255" t="s">
        <v>519</v>
      </c>
      <c r="G329" s="253"/>
      <c r="H329" s="256">
        <v>1.53</v>
      </c>
      <c r="I329" s="257"/>
      <c r="J329" s="253"/>
      <c r="K329" s="253"/>
      <c r="L329" s="258"/>
      <c r="M329" s="259"/>
      <c r="N329" s="260"/>
      <c r="O329" s="260"/>
      <c r="P329" s="260"/>
      <c r="Q329" s="260"/>
      <c r="R329" s="260"/>
      <c r="S329" s="260"/>
      <c r="T329" s="26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2" t="s">
        <v>291</v>
      </c>
      <c r="AU329" s="262" t="s">
        <v>86</v>
      </c>
      <c r="AV329" s="13" t="s">
        <v>86</v>
      </c>
      <c r="AW329" s="13" t="s">
        <v>32</v>
      </c>
      <c r="AX329" s="13" t="s">
        <v>77</v>
      </c>
      <c r="AY329" s="262" t="s">
        <v>168</v>
      </c>
    </row>
    <row r="330" spans="1:51" s="15" customFormat="1" ht="12">
      <c r="A330" s="15"/>
      <c r="B330" s="274"/>
      <c r="C330" s="275"/>
      <c r="D330" s="241" t="s">
        <v>291</v>
      </c>
      <c r="E330" s="276" t="s">
        <v>1</v>
      </c>
      <c r="F330" s="277" t="s">
        <v>334</v>
      </c>
      <c r="G330" s="275"/>
      <c r="H330" s="276" t="s">
        <v>1</v>
      </c>
      <c r="I330" s="278"/>
      <c r="J330" s="275"/>
      <c r="K330" s="275"/>
      <c r="L330" s="279"/>
      <c r="M330" s="280"/>
      <c r="N330" s="281"/>
      <c r="O330" s="281"/>
      <c r="P330" s="281"/>
      <c r="Q330" s="281"/>
      <c r="R330" s="281"/>
      <c r="S330" s="281"/>
      <c r="T330" s="282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83" t="s">
        <v>291</v>
      </c>
      <c r="AU330" s="283" t="s">
        <v>86</v>
      </c>
      <c r="AV330" s="15" t="s">
        <v>84</v>
      </c>
      <c r="AW330" s="15" t="s">
        <v>32</v>
      </c>
      <c r="AX330" s="15" t="s">
        <v>77</v>
      </c>
      <c r="AY330" s="283" t="s">
        <v>168</v>
      </c>
    </row>
    <row r="331" spans="1:51" s="13" customFormat="1" ht="12">
      <c r="A331" s="13"/>
      <c r="B331" s="252"/>
      <c r="C331" s="253"/>
      <c r="D331" s="241" t="s">
        <v>291</v>
      </c>
      <c r="E331" s="254" t="s">
        <v>1</v>
      </c>
      <c r="F331" s="255" t="s">
        <v>520</v>
      </c>
      <c r="G331" s="253"/>
      <c r="H331" s="256">
        <v>0.378</v>
      </c>
      <c r="I331" s="257"/>
      <c r="J331" s="253"/>
      <c r="K331" s="253"/>
      <c r="L331" s="258"/>
      <c r="M331" s="259"/>
      <c r="N331" s="260"/>
      <c r="O331" s="260"/>
      <c r="P331" s="260"/>
      <c r="Q331" s="260"/>
      <c r="R331" s="260"/>
      <c r="S331" s="260"/>
      <c r="T331" s="26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2" t="s">
        <v>291</v>
      </c>
      <c r="AU331" s="262" t="s">
        <v>86</v>
      </c>
      <c r="AV331" s="13" t="s">
        <v>86</v>
      </c>
      <c r="AW331" s="13" t="s">
        <v>32</v>
      </c>
      <c r="AX331" s="13" t="s">
        <v>77</v>
      </c>
      <c r="AY331" s="262" t="s">
        <v>168</v>
      </c>
    </row>
    <row r="332" spans="1:51" s="15" customFormat="1" ht="12">
      <c r="A332" s="15"/>
      <c r="B332" s="274"/>
      <c r="C332" s="275"/>
      <c r="D332" s="241" t="s">
        <v>291</v>
      </c>
      <c r="E332" s="276" t="s">
        <v>1</v>
      </c>
      <c r="F332" s="277" t="s">
        <v>338</v>
      </c>
      <c r="G332" s="275"/>
      <c r="H332" s="276" t="s">
        <v>1</v>
      </c>
      <c r="I332" s="278"/>
      <c r="J332" s="275"/>
      <c r="K332" s="275"/>
      <c r="L332" s="279"/>
      <c r="M332" s="280"/>
      <c r="N332" s="281"/>
      <c r="O332" s="281"/>
      <c r="P332" s="281"/>
      <c r="Q332" s="281"/>
      <c r="R332" s="281"/>
      <c r="S332" s="281"/>
      <c r="T332" s="282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83" t="s">
        <v>291</v>
      </c>
      <c r="AU332" s="283" t="s">
        <v>86</v>
      </c>
      <c r="AV332" s="15" t="s">
        <v>84</v>
      </c>
      <c r="AW332" s="15" t="s">
        <v>32</v>
      </c>
      <c r="AX332" s="15" t="s">
        <v>77</v>
      </c>
      <c r="AY332" s="283" t="s">
        <v>168</v>
      </c>
    </row>
    <row r="333" spans="1:51" s="13" customFormat="1" ht="12">
      <c r="A333" s="13"/>
      <c r="B333" s="252"/>
      <c r="C333" s="253"/>
      <c r="D333" s="241" t="s">
        <v>291</v>
      </c>
      <c r="E333" s="254" t="s">
        <v>1</v>
      </c>
      <c r="F333" s="255" t="s">
        <v>521</v>
      </c>
      <c r="G333" s="253"/>
      <c r="H333" s="256">
        <v>2.936</v>
      </c>
      <c r="I333" s="257"/>
      <c r="J333" s="253"/>
      <c r="K333" s="253"/>
      <c r="L333" s="258"/>
      <c r="M333" s="259"/>
      <c r="N333" s="260"/>
      <c r="O333" s="260"/>
      <c r="P333" s="260"/>
      <c r="Q333" s="260"/>
      <c r="R333" s="260"/>
      <c r="S333" s="260"/>
      <c r="T333" s="261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2" t="s">
        <v>291</v>
      </c>
      <c r="AU333" s="262" t="s">
        <v>86</v>
      </c>
      <c r="AV333" s="13" t="s">
        <v>86</v>
      </c>
      <c r="AW333" s="13" t="s">
        <v>32</v>
      </c>
      <c r="AX333" s="13" t="s">
        <v>77</v>
      </c>
      <c r="AY333" s="262" t="s">
        <v>168</v>
      </c>
    </row>
    <row r="334" spans="1:51" s="14" customFormat="1" ht="12">
      <c r="A334" s="14"/>
      <c r="B334" s="263"/>
      <c r="C334" s="264"/>
      <c r="D334" s="241" t="s">
        <v>291</v>
      </c>
      <c r="E334" s="265" t="s">
        <v>1</v>
      </c>
      <c r="F334" s="266" t="s">
        <v>295</v>
      </c>
      <c r="G334" s="264"/>
      <c r="H334" s="267">
        <v>7.457</v>
      </c>
      <c r="I334" s="268"/>
      <c r="J334" s="264"/>
      <c r="K334" s="264"/>
      <c r="L334" s="269"/>
      <c r="M334" s="270"/>
      <c r="N334" s="271"/>
      <c r="O334" s="271"/>
      <c r="P334" s="271"/>
      <c r="Q334" s="271"/>
      <c r="R334" s="271"/>
      <c r="S334" s="271"/>
      <c r="T334" s="272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73" t="s">
        <v>291</v>
      </c>
      <c r="AU334" s="273" t="s">
        <v>86</v>
      </c>
      <c r="AV334" s="14" t="s">
        <v>189</v>
      </c>
      <c r="AW334" s="14" t="s">
        <v>32</v>
      </c>
      <c r="AX334" s="14" t="s">
        <v>84</v>
      </c>
      <c r="AY334" s="273" t="s">
        <v>168</v>
      </c>
    </row>
    <row r="335" spans="1:65" s="2" customFormat="1" ht="21.75" customHeight="1">
      <c r="A335" s="39"/>
      <c r="B335" s="40"/>
      <c r="C335" s="228" t="s">
        <v>522</v>
      </c>
      <c r="D335" s="228" t="s">
        <v>171</v>
      </c>
      <c r="E335" s="229" t="s">
        <v>523</v>
      </c>
      <c r="F335" s="230" t="s">
        <v>524</v>
      </c>
      <c r="G335" s="231" t="s">
        <v>203</v>
      </c>
      <c r="H335" s="232">
        <v>120</v>
      </c>
      <c r="I335" s="233"/>
      <c r="J335" s="234">
        <f>ROUND(I335*H335,2)</f>
        <v>0</v>
      </c>
      <c r="K335" s="230" t="s">
        <v>175</v>
      </c>
      <c r="L335" s="45"/>
      <c r="M335" s="235" t="s">
        <v>1</v>
      </c>
      <c r="N335" s="236" t="s">
        <v>42</v>
      </c>
      <c r="O335" s="92"/>
      <c r="P335" s="237">
        <f>O335*H335</f>
        <v>0</v>
      </c>
      <c r="Q335" s="237">
        <v>0</v>
      </c>
      <c r="R335" s="237">
        <f>Q335*H335</f>
        <v>0</v>
      </c>
      <c r="S335" s="237">
        <v>0.076</v>
      </c>
      <c r="T335" s="238">
        <f>S335*H335</f>
        <v>9.12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9" t="s">
        <v>189</v>
      </c>
      <c r="AT335" s="239" t="s">
        <v>171</v>
      </c>
      <c r="AU335" s="239" t="s">
        <v>86</v>
      </c>
      <c r="AY335" s="18" t="s">
        <v>168</v>
      </c>
      <c r="BE335" s="240">
        <f>IF(N335="základní",J335,0)</f>
        <v>0</v>
      </c>
      <c r="BF335" s="240">
        <f>IF(N335="snížená",J335,0)</f>
        <v>0</v>
      </c>
      <c r="BG335" s="240">
        <f>IF(N335="zákl. přenesená",J335,0)</f>
        <v>0</v>
      </c>
      <c r="BH335" s="240">
        <f>IF(N335="sníž. přenesená",J335,0)</f>
        <v>0</v>
      </c>
      <c r="BI335" s="240">
        <f>IF(N335="nulová",J335,0)</f>
        <v>0</v>
      </c>
      <c r="BJ335" s="18" t="s">
        <v>84</v>
      </c>
      <c r="BK335" s="240">
        <f>ROUND(I335*H335,2)</f>
        <v>0</v>
      </c>
      <c r="BL335" s="18" t="s">
        <v>189</v>
      </c>
      <c r="BM335" s="239" t="s">
        <v>525</v>
      </c>
    </row>
    <row r="336" spans="1:51" s="15" customFormat="1" ht="12">
      <c r="A336" s="15"/>
      <c r="B336" s="274"/>
      <c r="C336" s="275"/>
      <c r="D336" s="241" t="s">
        <v>291</v>
      </c>
      <c r="E336" s="276" t="s">
        <v>1</v>
      </c>
      <c r="F336" s="277" t="s">
        <v>330</v>
      </c>
      <c r="G336" s="275"/>
      <c r="H336" s="276" t="s">
        <v>1</v>
      </c>
      <c r="I336" s="278"/>
      <c r="J336" s="275"/>
      <c r="K336" s="275"/>
      <c r="L336" s="279"/>
      <c r="M336" s="280"/>
      <c r="N336" s="281"/>
      <c r="O336" s="281"/>
      <c r="P336" s="281"/>
      <c r="Q336" s="281"/>
      <c r="R336" s="281"/>
      <c r="S336" s="281"/>
      <c r="T336" s="282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83" t="s">
        <v>291</v>
      </c>
      <c r="AU336" s="283" t="s">
        <v>86</v>
      </c>
      <c r="AV336" s="15" t="s">
        <v>84</v>
      </c>
      <c r="AW336" s="15" t="s">
        <v>32</v>
      </c>
      <c r="AX336" s="15" t="s">
        <v>77</v>
      </c>
      <c r="AY336" s="283" t="s">
        <v>168</v>
      </c>
    </row>
    <row r="337" spans="1:51" s="13" customFormat="1" ht="12">
      <c r="A337" s="13"/>
      <c r="B337" s="252"/>
      <c r="C337" s="253"/>
      <c r="D337" s="241" t="s">
        <v>291</v>
      </c>
      <c r="E337" s="254" t="s">
        <v>1</v>
      </c>
      <c r="F337" s="255" t="s">
        <v>526</v>
      </c>
      <c r="G337" s="253"/>
      <c r="H337" s="256">
        <v>12.8</v>
      </c>
      <c r="I337" s="257"/>
      <c r="J337" s="253"/>
      <c r="K337" s="253"/>
      <c r="L337" s="258"/>
      <c r="M337" s="259"/>
      <c r="N337" s="260"/>
      <c r="O337" s="260"/>
      <c r="P337" s="260"/>
      <c r="Q337" s="260"/>
      <c r="R337" s="260"/>
      <c r="S337" s="260"/>
      <c r="T337" s="26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2" t="s">
        <v>291</v>
      </c>
      <c r="AU337" s="262" t="s">
        <v>86</v>
      </c>
      <c r="AV337" s="13" t="s">
        <v>86</v>
      </c>
      <c r="AW337" s="13" t="s">
        <v>32</v>
      </c>
      <c r="AX337" s="13" t="s">
        <v>77</v>
      </c>
      <c r="AY337" s="262" t="s">
        <v>168</v>
      </c>
    </row>
    <row r="338" spans="1:51" s="13" customFormat="1" ht="12">
      <c r="A338" s="13"/>
      <c r="B338" s="252"/>
      <c r="C338" s="253"/>
      <c r="D338" s="241" t="s">
        <v>291</v>
      </c>
      <c r="E338" s="254" t="s">
        <v>1</v>
      </c>
      <c r="F338" s="255" t="s">
        <v>527</v>
      </c>
      <c r="G338" s="253"/>
      <c r="H338" s="256">
        <v>1.8</v>
      </c>
      <c r="I338" s="257"/>
      <c r="J338" s="253"/>
      <c r="K338" s="253"/>
      <c r="L338" s="258"/>
      <c r="M338" s="259"/>
      <c r="N338" s="260"/>
      <c r="O338" s="260"/>
      <c r="P338" s="260"/>
      <c r="Q338" s="260"/>
      <c r="R338" s="260"/>
      <c r="S338" s="260"/>
      <c r="T338" s="26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2" t="s">
        <v>291</v>
      </c>
      <c r="AU338" s="262" t="s">
        <v>86</v>
      </c>
      <c r="AV338" s="13" t="s">
        <v>86</v>
      </c>
      <c r="AW338" s="13" t="s">
        <v>32</v>
      </c>
      <c r="AX338" s="13" t="s">
        <v>77</v>
      </c>
      <c r="AY338" s="262" t="s">
        <v>168</v>
      </c>
    </row>
    <row r="339" spans="1:51" s="15" customFormat="1" ht="12">
      <c r="A339" s="15"/>
      <c r="B339" s="274"/>
      <c r="C339" s="275"/>
      <c r="D339" s="241" t="s">
        <v>291</v>
      </c>
      <c r="E339" s="276" t="s">
        <v>1</v>
      </c>
      <c r="F339" s="277" t="s">
        <v>334</v>
      </c>
      <c r="G339" s="275"/>
      <c r="H339" s="276" t="s">
        <v>1</v>
      </c>
      <c r="I339" s="278"/>
      <c r="J339" s="275"/>
      <c r="K339" s="275"/>
      <c r="L339" s="279"/>
      <c r="M339" s="280"/>
      <c r="N339" s="281"/>
      <c r="O339" s="281"/>
      <c r="P339" s="281"/>
      <c r="Q339" s="281"/>
      <c r="R339" s="281"/>
      <c r="S339" s="281"/>
      <c r="T339" s="282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83" t="s">
        <v>291</v>
      </c>
      <c r="AU339" s="283" t="s">
        <v>86</v>
      </c>
      <c r="AV339" s="15" t="s">
        <v>84</v>
      </c>
      <c r="AW339" s="15" t="s">
        <v>32</v>
      </c>
      <c r="AX339" s="15" t="s">
        <v>77</v>
      </c>
      <c r="AY339" s="283" t="s">
        <v>168</v>
      </c>
    </row>
    <row r="340" spans="1:51" s="13" customFormat="1" ht="12">
      <c r="A340" s="13"/>
      <c r="B340" s="252"/>
      <c r="C340" s="253"/>
      <c r="D340" s="241" t="s">
        <v>291</v>
      </c>
      <c r="E340" s="254" t="s">
        <v>1</v>
      </c>
      <c r="F340" s="255" t="s">
        <v>528</v>
      </c>
      <c r="G340" s="253"/>
      <c r="H340" s="256">
        <v>3.6</v>
      </c>
      <c r="I340" s="257"/>
      <c r="J340" s="253"/>
      <c r="K340" s="253"/>
      <c r="L340" s="258"/>
      <c r="M340" s="259"/>
      <c r="N340" s="260"/>
      <c r="O340" s="260"/>
      <c r="P340" s="260"/>
      <c r="Q340" s="260"/>
      <c r="R340" s="260"/>
      <c r="S340" s="260"/>
      <c r="T340" s="26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2" t="s">
        <v>291</v>
      </c>
      <c r="AU340" s="262" t="s">
        <v>86</v>
      </c>
      <c r="AV340" s="13" t="s">
        <v>86</v>
      </c>
      <c r="AW340" s="13" t="s">
        <v>32</v>
      </c>
      <c r="AX340" s="13" t="s">
        <v>77</v>
      </c>
      <c r="AY340" s="262" t="s">
        <v>168</v>
      </c>
    </row>
    <row r="341" spans="1:51" s="13" customFormat="1" ht="12">
      <c r="A341" s="13"/>
      <c r="B341" s="252"/>
      <c r="C341" s="253"/>
      <c r="D341" s="241" t="s">
        <v>291</v>
      </c>
      <c r="E341" s="254" t="s">
        <v>1</v>
      </c>
      <c r="F341" s="255" t="s">
        <v>529</v>
      </c>
      <c r="G341" s="253"/>
      <c r="H341" s="256">
        <v>17.6</v>
      </c>
      <c r="I341" s="257"/>
      <c r="J341" s="253"/>
      <c r="K341" s="253"/>
      <c r="L341" s="258"/>
      <c r="M341" s="259"/>
      <c r="N341" s="260"/>
      <c r="O341" s="260"/>
      <c r="P341" s="260"/>
      <c r="Q341" s="260"/>
      <c r="R341" s="260"/>
      <c r="S341" s="260"/>
      <c r="T341" s="261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2" t="s">
        <v>291</v>
      </c>
      <c r="AU341" s="262" t="s">
        <v>86</v>
      </c>
      <c r="AV341" s="13" t="s">
        <v>86</v>
      </c>
      <c r="AW341" s="13" t="s">
        <v>32</v>
      </c>
      <c r="AX341" s="13" t="s">
        <v>77</v>
      </c>
      <c r="AY341" s="262" t="s">
        <v>168</v>
      </c>
    </row>
    <row r="342" spans="1:51" s="13" customFormat="1" ht="12">
      <c r="A342" s="13"/>
      <c r="B342" s="252"/>
      <c r="C342" s="253"/>
      <c r="D342" s="241" t="s">
        <v>291</v>
      </c>
      <c r="E342" s="254" t="s">
        <v>1</v>
      </c>
      <c r="F342" s="255" t="s">
        <v>530</v>
      </c>
      <c r="G342" s="253"/>
      <c r="H342" s="256">
        <v>9.6</v>
      </c>
      <c r="I342" s="257"/>
      <c r="J342" s="253"/>
      <c r="K342" s="253"/>
      <c r="L342" s="258"/>
      <c r="M342" s="259"/>
      <c r="N342" s="260"/>
      <c r="O342" s="260"/>
      <c r="P342" s="260"/>
      <c r="Q342" s="260"/>
      <c r="R342" s="260"/>
      <c r="S342" s="260"/>
      <c r="T342" s="26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2" t="s">
        <v>291</v>
      </c>
      <c r="AU342" s="262" t="s">
        <v>86</v>
      </c>
      <c r="AV342" s="13" t="s">
        <v>86</v>
      </c>
      <c r="AW342" s="13" t="s">
        <v>32</v>
      </c>
      <c r="AX342" s="13" t="s">
        <v>77</v>
      </c>
      <c r="AY342" s="262" t="s">
        <v>168</v>
      </c>
    </row>
    <row r="343" spans="1:51" s="15" customFormat="1" ht="12">
      <c r="A343" s="15"/>
      <c r="B343" s="274"/>
      <c r="C343" s="275"/>
      <c r="D343" s="241" t="s">
        <v>291</v>
      </c>
      <c r="E343" s="276" t="s">
        <v>1</v>
      </c>
      <c r="F343" s="277" t="s">
        <v>338</v>
      </c>
      <c r="G343" s="275"/>
      <c r="H343" s="276" t="s">
        <v>1</v>
      </c>
      <c r="I343" s="278"/>
      <c r="J343" s="275"/>
      <c r="K343" s="275"/>
      <c r="L343" s="279"/>
      <c r="M343" s="280"/>
      <c r="N343" s="281"/>
      <c r="O343" s="281"/>
      <c r="P343" s="281"/>
      <c r="Q343" s="281"/>
      <c r="R343" s="281"/>
      <c r="S343" s="281"/>
      <c r="T343" s="282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83" t="s">
        <v>291</v>
      </c>
      <c r="AU343" s="283" t="s">
        <v>86</v>
      </c>
      <c r="AV343" s="15" t="s">
        <v>84</v>
      </c>
      <c r="AW343" s="15" t="s">
        <v>32</v>
      </c>
      <c r="AX343" s="15" t="s">
        <v>77</v>
      </c>
      <c r="AY343" s="283" t="s">
        <v>168</v>
      </c>
    </row>
    <row r="344" spans="1:51" s="13" customFormat="1" ht="12">
      <c r="A344" s="13"/>
      <c r="B344" s="252"/>
      <c r="C344" s="253"/>
      <c r="D344" s="241" t="s">
        <v>291</v>
      </c>
      <c r="E344" s="254" t="s">
        <v>1</v>
      </c>
      <c r="F344" s="255" t="s">
        <v>530</v>
      </c>
      <c r="G344" s="253"/>
      <c r="H344" s="256">
        <v>9.6</v>
      </c>
      <c r="I344" s="257"/>
      <c r="J344" s="253"/>
      <c r="K344" s="253"/>
      <c r="L344" s="258"/>
      <c r="M344" s="259"/>
      <c r="N344" s="260"/>
      <c r="O344" s="260"/>
      <c r="P344" s="260"/>
      <c r="Q344" s="260"/>
      <c r="R344" s="260"/>
      <c r="S344" s="260"/>
      <c r="T344" s="26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2" t="s">
        <v>291</v>
      </c>
      <c r="AU344" s="262" t="s">
        <v>86</v>
      </c>
      <c r="AV344" s="13" t="s">
        <v>86</v>
      </c>
      <c r="AW344" s="13" t="s">
        <v>32</v>
      </c>
      <c r="AX344" s="13" t="s">
        <v>77</v>
      </c>
      <c r="AY344" s="262" t="s">
        <v>168</v>
      </c>
    </row>
    <row r="345" spans="1:51" s="13" customFormat="1" ht="12">
      <c r="A345" s="13"/>
      <c r="B345" s="252"/>
      <c r="C345" s="253"/>
      <c r="D345" s="241" t="s">
        <v>291</v>
      </c>
      <c r="E345" s="254" t="s">
        <v>1</v>
      </c>
      <c r="F345" s="255" t="s">
        <v>531</v>
      </c>
      <c r="G345" s="253"/>
      <c r="H345" s="256">
        <v>14.4</v>
      </c>
      <c r="I345" s="257"/>
      <c r="J345" s="253"/>
      <c r="K345" s="253"/>
      <c r="L345" s="258"/>
      <c r="M345" s="259"/>
      <c r="N345" s="260"/>
      <c r="O345" s="260"/>
      <c r="P345" s="260"/>
      <c r="Q345" s="260"/>
      <c r="R345" s="260"/>
      <c r="S345" s="260"/>
      <c r="T345" s="26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2" t="s">
        <v>291</v>
      </c>
      <c r="AU345" s="262" t="s">
        <v>86</v>
      </c>
      <c r="AV345" s="13" t="s">
        <v>86</v>
      </c>
      <c r="AW345" s="13" t="s">
        <v>32</v>
      </c>
      <c r="AX345" s="13" t="s">
        <v>77</v>
      </c>
      <c r="AY345" s="262" t="s">
        <v>168</v>
      </c>
    </row>
    <row r="346" spans="1:51" s="13" customFormat="1" ht="12">
      <c r="A346" s="13"/>
      <c r="B346" s="252"/>
      <c r="C346" s="253"/>
      <c r="D346" s="241" t="s">
        <v>291</v>
      </c>
      <c r="E346" s="254" t="s">
        <v>1</v>
      </c>
      <c r="F346" s="255" t="s">
        <v>527</v>
      </c>
      <c r="G346" s="253"/>
      <c r="H346" s="256">
        <v>1.8</v>
      </c>
      <c r="I346" s="257"/>
      <c r="J346" s="253"/>
      <c r="K346" s="253"/>
      <c r="L346" s="258"/>
      <c r="M346" s="259"/>
      <c r="N346" s="260"/>
      <c r="O346" s="260"/>
      <c r="P346" s="260"/>
      <c r="Q346" s="260"/>
      <c r="R346" s="260"/>
      <c r="S346" s="260"/>
      <c r="T346" s="26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2" t="s">
        <v>291</v>
      </c>
      <c r="AU346" s="262" t="s">
        <v>86</v>
      </c>
      <c r="AV346" s="13" t="s">
        <v>86</v>
      </c>
      <c r="AW346" s="13" t="s">
        <v>32</v>
      </c>
      <c r="AX346" s="13" t="s">
        <v>77</v>
      </c>
      <c r="AY346" s="262" t="s">
        <v>168</v>
      </c>
    </row>
    <row r="347" spans="1:51" s="15" customFormat="1" ht="12">
      <c r="A347" s="15"/>
      <c r="B347" s="274"/>
      <c r="C347" s="275"/>
      <c r="D347" s="241" t="s">
        <v>291</v>
      </c>
      <c r="E347" s="276" t="s">
        <v>1</v>
      </c>
      <c r="F347" s="277" t="s">
        <v>342</v>
      </c>
      <c r="G347" s="275"/>
      <c r="H347" s="276" t="s">
        <v>1</v>
      </c>
      <c r="I347" s="278"/>
      <c r="J347" s="275"/>
      <c r="K347" s="275"/>
      <c r="L347" s="279"/>
      <c r="M347" s="280"/>
      <c r="N347" s="281"/>
      <c r="O347" s="281"/>
      <c r="P347" s="281"/>
      <c r="Q347" s="281"/>
      <c r="R347" s="281"/>
      <c r="S347" s="281"/>
      <c r="T347" s="282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83" t="s">
        <v>291</v>
      </c>
      <c r="AU347" s="283" t="s">
        <v>86</v>
      </c>
      <c r="AV347" s="15" t="s">
        <v>84</v>
      </c>
      <c r="AW347" s="15" t="s">
        <v>32</v>
      </c>
      <c r="AX347" s="15" t="s">
        <v>77</v>
      </c>
      <c r="AY347" s="283" t="s">
        <v>168</v>
      </c>
    </row>
    <row r="348" spans="1:51" s="13" customFormat="1" ht="12">
      <c r="A348" s="13"/>
      <c r="B348" s="252"/>
      <c r="C348" s="253"/>
      <c r="D348" s="241" t="s">
        <v>291</v>
      </c>
      <c r="E348" s="254" t="s">
        <v>1</v>
      </c>
      <c r="F348" s="255" t="s">
        <v>532</v>
      </c>
      <c r="G348" s="253"/>
      <c r="H348" s="256">
        <v>12.8</v>
      </c>
      <c r="I348" s="257"/>
      <c r="J348" s="253"/>
      <c r="K348" s="253"/>
      <c r="L348" s="258"/>
      <c r="M348" s="259"/>
      <c r="N348" s="260"/>
      <c r="O348" s="260"/>
      <c r="P348" s="260"/>
      <c r="Q348" s="260"/>
      <c r="R348" s="260"/>
      <c r="S348" s="260"/>
      <c r="T348" s="261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2" t="s">
        <v>291</v>
      </c>
      <c r="AU348" s="262" t="s">
        <v>86</v>
      </c>
      <c r="AV348" s="13" t="s">
        <v>86</v>
      </c>
      <c r="AW348" s="13" t="s">
        <v>32</v>
      </c>
      <c r="AX348" s="13" t="s">
        <v>77</v>
      </c>
      <c r="AY348" s="262" t="s">
        <v>168</v>
      </c>
    </row>
    <row r="349" spans="1:51" s="13" customFormat="1" ht="12">
      <c r="A349" s="13"/>
      <c r="B349" s="252"/>
      <c r="C349" s="253"/>
      <c r="D349" s="241" t="s">
        <v>291</v>
      </c>
      <c r="E349" s="254" t="s">
        <v>1</v>
      </c>
      <c r="F349" s="255" t="s">
        <v>533</v>
      </c>
      <c r="G349" s="253"/>
      <c r="H349" s="256">
        <v>10.8</v>
      </c>
      <c r="I349" s="257"/>
      <c r="J349" s="253"/>
      <c r="K349" s="253"/>
      <c r="L349" s="258"/>
      <c r="M349" s="259"/>
      <c r="N349" s="260"/>
      <c r="O349" s="260"/>
      <c r="P349" s="260"/>
      <c r="Q349" s="260"/>
      <c r="R349" s="260"/>
      <c r="S349" s="260"/>
      <c r="T349" s="261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2" t="s">
        <v>291</v>
      </c>
      <c r="AU349" s="262" t="s">
        <v>86</v>
      </c>
      <c r="AV349" s="13" t="s">
        <v>86</v>
      </c>
      <c r="AW349" s="13" t="s">
        <v>32</v>
      </c>
      <c r="AX349" s="13" t="s">
        <v>77</v>
      </c>
      <c r="AY349" s="262" t="s">
        <v>168</v>
      </c>
    </row>
    <row r="350" spans="1:51" s="15" customFormat="1" ht="12">
      <c r="A350" s="15"/>
      <c r="B350" s="274"/>
      <c r="C350" s="275"/>
      <c r="D350" s="241" t="s">
        <v>291</v>
      </c>
      <c r="E350" s="276" t="s">
        <v>1</v>
      </c>
      <c r="F350" s="277" t="s">
        <v>346</v>
      </c>
      <c r="G350" s="275"/>
      <c r="H350" s="276" t="s">
        <v>1</v>
      </c>
      <c r="I350" s="278"/>
      <c r="J350" s="275"/>
      <c r="K350" s="275"/>
      <c r="L350" s="279"/>
      <c r="M350" s="280"/>
      <c r="N350" s="281"/>
      <c r="O350" s="281"/>
      <c r="P350" s="281"/>
      <c r="Q350" s="281"/>
      <c r="R350" s="281"/>
      <c r="S350" s="281"/>
      <c r="T350" s="282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83" t="s">
        <v>291</v>
      </c>
      <c r="AU350" s="283" t="s">
        <v>86</v>
      </c>
      <c r="AV350" s="15" t="s">
        <v>84</v>
      </c>
      <c r="AW350" s="15" t="s">
        <v>32</v>
      </c>
      <c r="AX350" s="15" t="s">
        <v>77</v>
      </c>
      <c r="AY350" s="283" t="s">
        <v>168</v>
      </c>
    </row>
    <row r="351" spans="1:51" s="13" customFormat="1" ht="12">
      <c r="A351" s="13"/>
      <c r="B351" s="252"/>
      <c r="C351" s="253"/>
      <c r="D351" s="241" t="s">
        <v>291</v>
      </c>
      <c r="E351" s="254" t="s">
        <v>1</v>
      </c>
      <c r="F351" s="255" t="s">
        <v>531</v>
      </c>
      <c r="G351" s="253"/>
      <c r="H351" s="256">
        <v>14.4</v>
      </c>
      <c r="I351" s="257"/>
      <c r="J351" s="253"/>
      <c r="K351" s="253"/>
      <c r="L351" s="258"/>
      <c r="M351" s="259"/>
      <c r="N351" s="260"/>
      <c r="O351" s="260"/>
      <c r="P351" s="260"/>
      <c r="Q351" s="260"/>
      <c r="R351" s="260"/>
      <c r="S351" s="260"/>
      <c r="T351" s="26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2" t="s">
        <v>291</v>
      </c>
      <c r="AU351" s="262" t="s">
        <v>86</v>
      </c>
      <c r="AV351" s="13" t="s">
        <v>86</v>
      </c>
      <c r="AW351" s="13" t="s">
        <v>32</v>
      </c>
      <c r="AX351" s="13" t="s">
        <v>77</v>
      </c>
      <c r="AY351" s="262" t="s">
        <v>168</v>
      </c>
    </row>
    <row r="352" spans="1:51" s="13" customFormat="1" ht="12">
      <c r="A352" s="13"/>
      <c r="B352" s="252"/>
      <c r="C352" s="253"/>
      <c r="D352" s="241" t="s">
        <v>291</v>
      </c>
      <c r="E352" s="254" t="s">
        <v>1</v>
      </c>
      <c r="F352" s="255" t="s">
        <v>533</v>
      </c>
      <c r="G352" s="253"/>
      <c r="H352" s="256">
        <v>10.8</v>
      </c>
      <c r="I352" s="257"/>
      <c r="J352" s="253"/>
      <c r="K352" s="253"/>
      <c r="L352" s="258"/>
      <c r="M352" s="259"/>
      <c r="N352" s="260"/>
      <c r="O352" s="260"/>
      <c r="P352" s="260"/>
      <c r="Q352" s="260"/>
      <c r="R352" s="260"/>
      <c r="S352" s="260"/>
      <c r="T352" s="26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2" t="s">
        <v>291</v>
      </c>
      <c r="AU352" s="262" t="s">
        <v>86</v>
      </c>
      <c r="AV352" s="13" t="s">
        <v>86</v>
      </c>
      <c r="AW352" s="13" t="s">
        <v>32</v>
      </c>
      <c r="AX352" s="13" t="s">
        <v>77</v>
      </c>
      <c r="AY352" s="262" t="s">
        <v>168</v>
      </c>
    </row>
    <row r="353" spans="1:51" s="14" customFormat="1" ht="12">
      <c r="A353" s="14"/>
      <c r="B353" s="263"/>
      <c r="C353" s="264"/>
      <c r="D353" s="241" t="s">
        <v>291</v>
      </c>
      <c r="E353" s="265" t="s">
        <v>1</v>
      </c>
      <c r="F353" s="266" t="s">
        <v>295</v>
      </c>
      <c r="G353" s="264"/>
      <c r="H353" s="267">
        <v>120</v>
      </c>
      <c r="I353" s="268"/>
      <c r="J353" s="264"/>
      <c r="K353" s="264"/>
      <c r="L353" s="269"/>
      <c r="M353" s="270"/>
      <c r="N353" s="271"/>
      <c r="O353" s="271"/>
      <c r="P353" s="271"/>
      <c r="Q353" s="271"/>
      <c r="R353" s="271"/>
      <c r="S353" s="271"/>
      <c r="T353" s="27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3" t="s">
        <v>291</v>
      </c>
      <c r="AU353" s="273" t="s">
        <v>86</v>
      </c>
      <c r="AV353" s="14" t="s">
        <v>189</v>
      </c>
      <c r="AW353" s="14" t="s">
        <v>32</v>
      </c>
      <c r="AX353" s="14" t="s">
        <v>84</v>
      </c>
      <c r="AY353" s="273" t="s">
        <v>168</v>
      </c>
    </row>
    <row r="354" spans="1:65" s="2" customFormat="1" ht="21.75" customHeight="1">
      <c r="A354" s="39"/>
      <c r="B354" s="40"/>
      <c r="C354" s="228" t="s">
        <v>534</v>
      </c>
      <c r="D354" s="228" t="s">
        <v>171</v>
      </c>
      <c r="E354" s="229" t="s">
        <v>535</v>
      </c>
      <c r="F354" s="230" t="s">
        <v>536</v>
      </c>
      <c r="G354" s="231" t="s">
        <v>203</v>
      </c>
      <c r="H354" s="232">
        <v>7.3</v>
      </c>
      <c r="I354" s="233"/>
      <c r="J354" s="234">
        <f>ROUND(I354*H354,2)</f>
        <v>0</v>
      </c>
      <c r="K354" s="230" t="s">
        <v>175</v>
      </c>
      <c r="L354" s="45"/>
      <c r="M354" s="235" t="s">
        <v>1</v>
      </c>
      <c r="N354" s="236" t="s">
        <v>42</v>
      </c>
      <c r="O354" s="92"/>
      <c r="P354" s="237">
        <f>O354*H354</f>
        <v>0</v>
      </c>
      <c r="Q354" s="237">
        <v>0</v>
      </c>
      <c r="R354" s="237">
        <f>Q354*H354</f>
        <v>0</v>
      </c>
      <c r="S354" s="237">
        <v>0.063</v>
      </c>
      <c r="T354" s="238">
        <f>S354*H354</f>
        <v>0.4599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9" t="s">
        <v>189</v>
      </c>
      <c r="AT354" s="239" t="s">
        <v>171</v>
      </c>
      <c r="AU354" s="239" t="s">
        <v>86</v>
      </c>
      <c r="AY354" s="18" t="s">
        <v>168</v>
      </c>
      <c r="BE354" s="240">
        <f>IF(N354="základní",J354,0)</f>
        <v>0</v>
      </c>
      <c r="BF354" s="240">
        <f>IF(N354="snížená",J354,0)</f>
        <v>0</v>
      </c>
      <c r="BG354" s="240">
        <f>IF(N354="zákl. přenesená",J354,0)</f>
        <v>0</v>
      </c>
      <c r="BH354" s="240">
        <f>IF(N354="sníž. přenesená",J354,0)</f>
        <v>0</v>
      </c>
      <c r="BI354" s="240">
        <f>IF(N354="nulová",J354,0)</f>
        <v>0</v>
      </c>
      <c r="BJ354" s="18" t="s">
        <v>84</v>
      </c>
      <c r="BK354" s="240">
        <f>ROUND(I354*H354,2)</f>
        <v>0</v>
      </c>
      <c r="BL354" s="18" t="s">
        <v>189</v>
      </c>
      <c r="BM354" s="239" t="s">
        <v>537</v>
      </c>
    </row>
    <row r="355" spans="1:51" s="15" customFormat="1" ht="12">
      <c r="A355" s="15"/>
      <c r="B355" s="274"/>
      <c r="C355" s="275"/>
      <c r="D355" s="241" t="s">
        <v>291</v>
      </c>
      <c r="E355" s="276" t="s">
        <v>1</v>
      </c>
      <c r="F355" s="277" t="s">
        <v>334</v>
      </c>
      <c r="G355" s="275"/>
      <c r="H355" s="276" t="s">
        <v>1</v>
      </c>
      <c r="I355" s="278"/>
      <c r="J355" s="275"/>
      <c r="K355" s="275"/>
      <c r="L355" s="279"/>
      <c r="M355" s="280"/>
      <c r="N355" s="281"/>
      <c r="O355" s="281"/>
      <c r="P355" s="281"/>
      <c r="Q355" s="281"/>
      <c r="R355" s="281"/>
      <c r="S355" s="281"/>
      <c r="T355" s="282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83" t="s">
        <v>291</v>
      </c>
      <c r="AU355" s="283" t="s">
        <v>86</v>
      </c>
      <c r="AV355" s="15" t="s">
        <v>84</v>
      </c>
      <c r="AW355" s="15" t="s">
        <v>32</v>
      </c>
      <c r="AX355" s="15" t="s">
        <v>77</v>
      </c>
      <c r="AY355" s="283" t="s">
        <v>168</v>
      </c>
    </row>
    <row r="356" spans="1:51" s="13" customFormat="1" ht="12">
      <c r="A356" s="13"/>
      <c r="B356" s="252"/>
      <c r="C356" s="253"/>
      <c r="D356" s="241" t="s">
        <v>291</v>
      </c>
      <c r="E356" s="254" t="s">
        <v>1</v>
      </c>
      <c r="F356" s="255" t="s">
        <v>538</v>
      </c>
      <c r="G356" s="253"/>
      <c r="H356" s="256">
        <v>4.4</v>
      </c>
      <c r="I356" s="257"/>
      <c r="J356" s="253"/>
      <c r="K356" s="253"/>
      <c r="L356" s="258"/>
      <c r="M356" s="259"/>
      <c r="N356" s="260"/>
      <c r="O356" s="260"/>
      <c r="P356" s="260"/>
      <c r="Q356" s="260"/>
      <c r="R356" s="260"/>
      <c r="S356" s="260"/>
      <c r="T356" s="26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2" t="s">
        <v>291</v>
      </c>
      <c r="AU356" s="262" t="s">
        <v>86</v>
      </c>
      <c r="AV356" s="13" t="s">
        <v>86</v>
      </c>
      <c r="AW356" s="13" t="s">
        <v>32</v>
      </c>
      <c r="AX356" s="13" t="s">
        <v>77</v>
      </c>
      <c r="AY356" s="262" t="s">
        <v>168</v>
      </c>
    </row>
    <row r="357" spans="1:51" s="13" customFormat="1" ht="12">
      <c r="A357" s="13"/>
      <c r="B357" s="252"/>
      <c r="C357" s="253"/>
      <c r="D357" s="241" t="s">
        <v>291</v>
      </c>
      <c r="E357" s="254" t="s">
        <v>1</v>
      </c>
      <c r="F357" s="255" t="s">
        <v>539</v>
      </c>
      <c r="G357" s="253"/>
      <c r="H357" s="256">
        <v>2.9</v>
      </c>
      <c r="I357" s="257"/>
      <c r="J357" s="253"/>
      <c r="K357" s="253"/>
      <c r="L357" s="258"/>
      <c r="M357" s="259"/>
      <c r="N357" s="260"/>
      <c r="O357" s="260"/>
      <c r="P357" s="260"/>
      <c r="Q357" s="260"/>
      <c r="R357" s="260"/>
      <c r="S357" s="260"/>
      <c r="T357" s="261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2" t="s">
        <v>291</v>
      </c>
      <c r="AU357" s="262" t="s">
        <v>86</v>
      </c>
      <c r="AV357" s="13" t="s">
        <v>86</v>
      </c>
      <c r="AW357" s="13" t="s">
        <v>32</v>
      </c>
      <c r="AX357" s="13" t="s">
        <v>77</v>
      </c>
      <c r="AY357" s="262" t="s">
        <v>168</v>
      </c>
    </row>
    <row r="358" spans="1:51" s="14" customFormat="1" ht="12">
      <c r="A358" s="14"/>
      <c r="B358" s="263"/>
      <c r="C358" s="264"/>
      <c r="D358" s="241" t="s">
        <v>291</v>
      </c>
      <c r="E358" s="265" t="s">
        <v>1</v>
      </c>
      <c r="F358" s="266" t="s">
        <v>295</v>
      </c>
      <c r="G358" s="264"/>
      <c r="H358" s="267">
        <v>7.3</v>
      </c>
      <c r="I358" s="268"/>
      <c r="J358" s="264"/>
      <c r="K358" s="264"/>
      <c r="L358" s="269"/>
      <c r="M358" s="270"/>
      <c r="N358" s="271"/>
      <c r="O358" s="271"/>
      <c r="P358" s="271"/>
      <c r="Q358" s="271"/>
      <c r="R358" s="271"/>
      <c r="S358" s="271"/>
      <c r="T358" s="27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73" t="s">
        <v>291</v>
      </c>
      <c r="AU358" s="273" t="s">
        <v>86</v>
      </c>
      <c r="AV358" s="14" t="s">
        <v>189</v>
      </c>
      <c r="AW358" s="14" t="s">
        <v>32</v>
      </c>
      <c r="AX358" s="14" t="s">
        <v>84</v>
      </c>
      <c r="AY358" s="273" t="s">
        <v>168</v>
      </c>
    </row>
    <row r="359" spans="1:65" s="2" customFormat="1" ht="16.5" customHeight="1">
      <c r="A359" s="39"/>
      <c r="B359" s="40"/>
      <c r="C359" s="228" t="s">
        <v>540</v>
      </c>
      <c r="D359" s="228" t="s">
        <v>171</v>
      </c>
      <c r="E359" s="229" t="s">
        <v>541</v>
      </c>
      <c r="F359" s="230" t="s">
        <v>542</v>
      </c>
      <c r="G359" s="231" t="s">
        <v>289</v>
      </c>
      <c r="H359" s="232">
        <v>16.643</v>
      </c>
      <c r="I359" s="233"/>
      <c r="J359" s="234">
        <f>ROUND(I359*H359,2)</f>
        <v>0</v>
      </c>
      <c r="K359" s="230" t="s">
        <v>1</v>
      </c>
      <c r="L359" s="45"/>
      <c r="M359" s="235" t="s">
        <v>1</v>
      </c>
      <c r="N359" s="236" t="s">
        <v>42</v>
      </c>
      <c r="O359" s="92"/>
      <c r="P359" s="237">
        <f>O359*H359</f>
        <v>0</v>
      </c>
      <c r="Q359" s="237">
        <v>0</v>
      </c>
      <c r="R359" s="237">
        <f>Q359*H359</f>
        <v>0</v>
      </c>
      <c r="S359" s="237">
        <v>1.8</v>
      </c>
      <c r="T359" s="238">
        <f>S359*H359</f>
        <v>29.957400000000003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9" t="s">
        <v>189</v>
      </c>
      <c r="AT359" s="239" t="s">
        <v>171</v>
      </c>
      <c r="AU359" s="239" t="s">
        <v>86</v>
      </c>
      <c r="AY359" s="18" t="s">
        <v>168</v>
      </c>
      <c r="BE359" s="240">
        <f>IF(N359="základní",J359,0)</f>
        <v>0</v>
      </c>
      <c r="BF359" s="240">
        <f>IF(N359="snížená",J359,0)</f>
        <v>0</v>
      </c>
      <c r="BG359" s="240">
        <f>IF(N359="zákl. přenesená",J359,0)</f>
        <v>0</v>
      </c>
      <c r="BH359" s="240">
        <f>IF(N359="sníž. přenesená",J359,0)</f>
        <v>0</v>
      </c>
      <c r="BI359" s="240">
        <f>IF(N359="nulová",J359,0)</f>
        <v>0</v>
      </c>
      <c r="BJ359" s="18" t="s">
        <v>84</v>
      </c>
      <c r="BK359" s="240">
        <f>ROUND(I359*H359,2)</f>
        <v>0</v>
      </c>
      <c r="BL359" s="18" t="s">
        <v>189</v>
      </c>
      <c r="BM359" s="239" t="s">
        <v>543</v>
      </c>
    </row>
    <row r="360" spans="1:51" s="15" customFormat="1" ht="12">
      <c r="A360" s="15"/>
      <c r="B360" s="274"/>
      <c r="C360" s="275"/>
      <c r="D360" s="241" t="s">
        <v>291</v>
      </c>
      <c r="E360" s="276" t="s">
        <v>1</v>
      </c>
      <c r="F360" s="277" t="s">
        <v>330</v>
      </c>
      <c r="G360" s="275"/>
      <c r="H360" s="276" t="s">
        <v>1</v>
      </c>
      <c r="I360" s="278"/>
      <c r="J360" s="275"/>
      <c r="K360" s="275"/>
      <c r="L360" s="279"/>
      <c r="M360" s="280"/>
      <c r="N360" s="281"/>
      <c r="O360" s="281"/>
      <c r="P360" s="281"/>
      <c r="Q360" s="281"/>
      <c r="R360" s="281"/>
      <c r="S360" s="281"/>
      <c r="T360" s="282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83" t="s">
        <v>291</v>
      </c>
      <c r="AU360" s="283" t="s">
        <v>86</v>
      </c>
      <c r="AV360" s="15" t="s">
        <v>84</v>
      </c>
      <c r="AW360" s="15" t="s">
        <v>32</v>
      </c>
      <c r="AX360" s="15" t="s">
        <v>77</v>
      </c>
      <c r="AY360" s="283" t="s">
        <v>168</v>
      </c>
    </row>
    <row r="361" spans="1:51" s="13" customFormat="1" ht="12">
      <c r="A361" s="13"/>
      <c r="B361" s="252"/>
      <c r="C361" s="253"/>
      <c r="D361" s="241" t="s">
        <v>291</v>
      </c>
      <c r="E361" s="254" t="s">
        <v>1</v>
      </c>
      <c r="F361" s="255" t="s">
        <v>325</v>
      </c>
      <c r="G361" s="253"/>
      <c r="H361" s="256">
        <v>0.765</v>
      </c>
      <c r="I361" s="257"/>
      <c r="J361" s="253"/>
      <c r="K361" s="253"/>
      <c r="L361" s="258"/>
      <c r="M361" s="259"/>
      <c r="N361" s="260"/>
      <c r="O361" s="260"/>
      <c r="P361" s="260"/>
      <c r="Q361" s="260"/>
      <c r="R361" s="260"/>
      <c r="S361" s="260"/>
      <c r="T361" s="261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2" t="s">
        <v>291</v>
      </c>
      <c r="AU361" s="262" t="s">
        <v>86</v>
      </c>
      <c r="AV361" s="13" t="s">
        <v>86</v>
      </c>
      <c r="AW361" s="13" t="s">
        <v>32</v>
      </c>
      <c r="AX361" s="13" t="s">
        <v>77</v>
      </c>
      <c r="AY361" s="262" t="s">
        <v>168</v>
      </c>
    </row>
    <row r="362" spans="1:51" s="15" customFormat="1" ht="12">
      <c r="A362" s="15"/>
      <c r="B362" s="274"/>
      <c r="C362" s="275"/>
      <c r="D362" s="241" t="s">
        <v>291</v>
      </c>
      <c r="E362" s="276" t="s">
        <v>1</v>
      </c>
      <c r="F362" s="277" t="s">
        <v>334</v>
      </c>
      <c r="G362" s="275"/>
      <c r="H362" s="276" t="s">
        <v>1</v>
      </c>
      <c r="I362" s="278"/>
      <c r="J362" s="275"/>
      <c r="K362" s="275"/>
      <c r="L362" s="279"/>
      <c r="M362" s="280"/>
      <c r="N362" s="281"/>
      <c r="O362" s="281"/>
      <c r="P362" s="281"/>
      <c r="Q362" s="281"/>
      <c r="R362" s="281"/>
      <c r="S362" s="281"/>
      <c r="T362" s="282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83" t="s">
        <v>291</v>
      </c>
      <c r="AU362" s="283" t="s">
        <v>86</v>
      </c>
      <c r="AV362" s="15" t="s">
        <v>84</v>
      </c>
      <c r="AW362" s="15" t="s">
        <v>32</v>
      </c>
      <c r="AX362" s="15" t="s">
        <v>77</v>
      </c>
      <c r="AY362" s="283" t="s">
        <v>168</v>
      </c>
    </row>
    <row r="363" spans="1:51" s="13" customFormat="1" ht="12">
      <c r="A363" s="13"/>
      <c r="B363" s="252"/>
      <c r="C363" s="253"/>
      <c r="D363" s="241" t="s">
        <v>291</v>
      </c>
      <c r="E363" s="254" t="s">
        <v>1</v>
      </c>
      <c r="F363" s="255" t="s">
        <v>544</v>
      </c>
      <c r="G363" s="253"/>
      <c r="H363" s="256">
        <v>1.316</v>
      </c>
      <c r="I363" s="257"/>
      <c r="J363" s="253"/>
      <c r="K363" s="253"/>
      <c r="L363" s="258"/>
      <c r="M363" s="259"/>
      <c r="N363" s="260"/>
      <c r="O363" s="260"/>
      <c r="P363" s="260"/>
      <c r="Q363" s="260"/>
      <c r="R363" s="260"/>
      <c r="S363" s="260"/>
      <c r="T363" s="261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2" t="s">
        <v>291</v>
      </c>
      <c r="AU363" s="262" t="s">
        <v>86</v>
      </c>
      <c r="AV363" s="13" t="s">
        <v>86</v>
      </c>
      <c r="AW363" s="13" t="s">
        <v>32</v>
      </c>
      <c r="AX363" s="13" t="s">
        <v>77</v>
      </c>
      <c r="AY363" s="262" t="s">
        <v>168</v>
      </c>
    </row>
    <row r="364" spans="1:51" s="13" customFormat="1" ht="12">
      <c r="A364" s="13"/>
      <c r="B364" s="252"/>
      <c r="C364" s="253"/>
      <c r="D364" s="241" t="s">
        <v>291</v>
      </c>
      <c r="E364" s="254" t="s">
        <v>1</v>
      </c>
      <c r="F364" s="255" t="s">
        <v>545</v>
      </c>
      <c r="G364" s="253"/>
      <c r="H364" s="256">
        <v>0.396</v>
      </c>
      <c r="I364" s="257"/>
      <c r="J364" s="253"/>
      <c r="K364" s="253"/>
      <c r="L364" s="258"/>
      <c r="M364" s="259"/>
      <c r="N364" s="260"/>
      <c r="O364" s="260"/>
      <c r="P364" s="260"/>
      <c r="Q364" s="260"/>
      <c r="R364" s="260"/>
      <c r="S364" s="260"/>
      <c r="T364" s="26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2" t="s">
        <v>291</v>
      </c>
      <c r="AU364" s="262" t="s">
        <v>86</v>
      </c>
      <c r="AV364" s="13" t="s">
        <v>86</v>
      </c>
      <c r="AW364" s="13" t="s">
        <v>32</v>
      </c>
      <c r="AX364" s="13" t="s">
        <v>77</v>
      </c>
      <c r="AY364" s="262" t="s">
        <v>168</v>
      </c>
    </row>
    <row r="365" spans="1:51" s="13" customFormat="1" ht="12">
      <c r="A365" s="13"/>
      <c r="B365" s="252"/>
      <c r="C365" s="253"/>
      <c r="D365" s="241" t="s">
        <v>291</v>
      </c>
      <c r="E365" s="254" t="s">
        <v>1</v>
      </c>
      <c r="F365" s="255" t="s">
        <v>546</v>
      </c>
      <c r="G365" s="253"/>
      <c r="H365" s="256">
        <v>0.655</v>
      </c>
      <c r="I365" s="257"/>
      <c r="J365" s="253"/>
      <c r="K365" s="253"/>
      <c r="L365" s="258"/>
      <c r="M365" s="259"/>
      <c r="N365" s="260"/>
      <c r="O365" s="260"/>
      <c r="P365" s="260"/>
      <c r="Q365" s="260"/>
      <c r="R365" s="260"/>
      <c r="S365" s="260"/>
      <c r="T365" s="261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2" t="s">
        <v>291</v>
      </c>
      <c r="AU365" s="262" t="s">
        <v>86</v>
      </c>
      <c r="AV365" s="13" t="s">
        <v>86</v>
      </c>
      <c r="AW365" s="13" t="s">
        <v>32</v>
      </c>
      <c r="AX365" s="13" t="s">
        <v>77</v>
      </c>
      <c r="AY365" s="262" t="s">
        <v>168</v>
      </c>
    </row>
    <row r="366" spans="1:51" s="13" customFormat="1" ht="12">
      <c r="A366" s="13"/>
      <c r="B366" s="252"/>
      <c r="C366" s="253"/>
      <c r="D366" s="241" t="s">
        <v>291</v>
      </c>
      <c r="E366" s="254" t="s">
        <v>1</v>
      </c>
      <c r="F366" s="255" t="s">
        <v>547</v>
      </c>
      <c r="G366" s="253"/>
      <c r="H366" s="256">
        <v>2.1</v>
      </c>
      <c r="I366" s="257"/>
      <c r="J366" s="253"/>
      <c r="K366" s="253"/>
      <c r="L366" s="258"/>
      <c r="M366" s="259"/>
      <c r="N366" s="260"/>
      <c r="O366" s="260"/>
      <c r="P366" s="260"/>
      <c r="Q366" s="260"/>
      <c r="R366" s="260"/>
      <c r="S366" s="260"/>
      <c r="T366" s="26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2" t="s">
        <v>291</v>
      </c>
      <c r="AU366" s="262" t="s">
        <v>86</v>
      </c>
      <c r="AV366" s="13" t="s">
        <v>86</v>
      </c>
      <c r="AW366" s="13" t="s">
        <v>32</v>
      </c>
      <c r="AX366" s="13" t="s">
        <v>77</v>
      </c>
      <c r="AY366" s="262" t="s">
        <v>168</v>
      </c>
    </row>
    <row r="367" spans="1:51" s="13" customFormat="1" ht="12">
      <c r="A367" s="13"/>
      <c r="B367" s="252"/>
      <c r="C367" s="253"/>
      <c r="D367" s="241" t="s">
        <v>291</v>
      </c>
      <c r="E367" s="254" t="s">
        <v>1</v>
      </c>
      <c r="F367" s="255" t="s">
        <v>548</v>
      </c>
      <c r="G367" s="253"/>
      <c r="H367" s="256">
        <v>1.092</v>
      </c>
      <c r="I367" s="257"/>
      <c r="J367" s="253"/>
      <c r="K367" s="253"/>
      <c r="L367" s="258"/>
      <c r="M367" s="259"/>
      <c r="N367" s="260"/>
      <c r="O367" s="260"/>
      <c r="P367" s="260"/>
      <c r="Q367" s="260"/>
      <c r="R367" s="260"/>
      <c r="S367" s="260"/>
      <c r="T367" s="261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2" t="s">
        <v>291</v>
      </c>
      <c r="AU367" s="262" t="s">
        <v>86</v>
      </c>
      <c r="AV367" s="13" t="s">
        <v>86</v>
      </c>
      <c r="AW367" s="13" t="s">
        <v>32</v>
      </c>
      <c r="AX367" s="13" t="s">
        <v>77</v>
      </c>
      <c r="AY367" s="262" t="s">
        <v>168</v>
      </c>
    </row>
    <row r="368" spans="1:51" s="13" customFormat="1" ht="12">
      <c r="A368" s="13"/>
      <c r="B368" s="252"/>
      <c r="C368" s="253"/>
      <c r="D368" s="241" t="s">
        <v>291</v>
      </c>
      <c r="E368" s="254" t="s">
        <v>1</v>
      </c>
      <c r="F368" s="255" t="s">
        <v>549</v>
      </c>
      <c r="G368" s="253"/>
      <c r="H368" s="256">
        <v>0.735</v>
      </c>
      <c r="I368" s="257"/>
      <c r="J368" s="253"/>
      <c r="K368" s="253"/>
      <c r="L368" s="258"/>
      <c r="M368" s="259"/>
      <c r="N368" s="260"/>
      <c r="O368" s="260"/>
      <c r="P368" s="260"/>
      <c r="Q368" s="260"/>
      <c r="R368" s="260"/>
      <c r="S368" s="260"/>
      <c r="T368" s="261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2" t="s">
        <v>291</v>
      </c>
      <c r="AU368" s="262" t="s">
        <v>86</v>
      </c>
      <c r="AV368" s="13" t="s">
        <v>86</v>
      </c>
      <c r="AW368" s="13" t="s">
        <v>32</v>
      </c>
      <c r="AX368" s="13" t="s">
        <v>77</v>
      </c>
      <c r="AY368" s="262" t="s">
        <v>168</v>
      </c>
    </row>
    <row r="369" spans="1:51" s="15" customFormat="1" ht="12">
      <c r="A369" s="15"/>
      <c r="B369" s="274"/>
      <c r="C369" s="275"/>
      <c r="D369" s="241" t="s">
        <v>291</v>
      </c>
      <c r="E369" s="276" t="s">
        <v>1</v>
      </c>
      <c r="F369" s="277" t="s">
        <v>338</v>
      </c>
      <c r="G369" s="275"/>
      <c r="H369" s="276" t="s">
        <v>1</v>
      </c>
      <c r="I369" s="278"/>
      <c r="J369" s="275"/>
      <c r="K369" s="275"/>
      <c r="L369" s="279"/>
      <c r="M369" s="280"/>
      <c r="N369" s="281"/>
      <c r="O369" s="281"/>
      <c r="P369" s="281"/>
      <c r="Q369" s="281"/>
      <c r="R369" s="281"/>
      <c r="S369" s="281"/>
      <c r="T369" s="282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83" t="s">
        <v>291</v>
      </c>
      <c r="AU369" s="283" t="s">
        <v>86</v>
      </c>
      <c r="AV369" s="15" t="s">
        <v>84</v>
      </c>
      <c r="AW369" s="15" t="s">
        <v>32</v>
      </c>
      <c r="AX369" s="15" t="s">
        <v>77</v>
      </c>
      <c r="AY369" s="283" t="s">
        <v>168</v>
      </c>
    </row>
    <row r="370" spans="1:51" s="13" customFormat="1" ht="12">
      <c r="A370" s="13"/>
      <c r="B370" s="252"/>
      <c r="C370" s="253"/>
      <c r="D370" s="241" t="s">
        <v>291</v>
      </c>
      <c r="E370" s="254" t="s">
        <v>1</v>
      </c>
      <c r="F370" s="255" t="s">
        <v>550</v>
      </c>
      <c r="G370" s="253"/>
      <c r="H370" s="256">
        <v>0.018</v>
      </c>
      <c r="I370" s="257"/>
      <c r="J370" s="253"/>
      <c r="K370" s="253"/>
      <c r="L370" s="258"/>
      <c r="M370" s="259"/>
      <c r="N370" s="260"/>
      <c r="O370" s="260"/>
      <c r="P370" s="260"/>
      <c r="Q370" s="260"/>
      <c r="R370" s="260"/>
      <c r="S370" s="260"/>
      <c r="T370" s="261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2" t="s">
        <v>291</v>
      </c>
      <c r="AU370" s="262" t="s">
        <v>86</v>
      </c>
      <c r="AV370" s="13" t="s">
        <v>86</v>
      </c>
      <c r="AW370" s="13" t="s">
        <v>32</v>
      </c>
      <c r="AX370" s="13" t="s">
        <v>77</v>
      </c>
      <c r="AY370" s="262" t="s">
        <v>168</v>
      </c>
    </row>
    <row r="371" spans="1:51" s="13" customFormat="1" ht="12">
      <c r="A371" s="13"/>
      <c r="B371" s="252"/>
      <c r="C371" s="253"/>
      <c r="D371" s="241" t="s">
        <v>291</v>
      </c>
      <c r="E371" s="254" t="s">
        <v>1</v>
      </c>
      <c r="F371" s="255" t="s">
        <v>551</v>
      </c>
      <c r="G371" s="253"/>
      <c r="H371" s="256">
        <v>0.298</v>
      </c>
      <c r="I371" s="257"/>
      <c r="J371" s="253"/>
      <c r="K371" s="253"/>
      <c r="L371" s="258"/>
      <c r="M371" s="259"/>
      <c r="N371" s="260"/>
      <c r="O371" s="260"/>
      <c r="P371" s="260"/>
      <c r="Q371" s="260"/>
      <c r="R371" s="260"/>
      <c r="S371" s="260"/>
      <c r="T371" s="26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2" t="s">
        <v>291</v>
      </c>
      <c r="AU371" s="262" t="s">
        <v>86</v>
      </c>
      <c r="AV371" s="13" t="s">
        <v>86</v>
      </c>
      <c r="AW371" s="13" t="s">
        <v>32</v>
      </c>
      <c r="AX371" s="13" t="s">
        <v>77</v>
      </c>
      <c r="AY371" s="262" t="s">
        <v>168</v>
      </c>
    </row>
    <row r="372" spans="1:51" s="13" customFormat="1" ht="12">
      <c r="A372" s="13"/>
      <c r="B372" s="252"/>
      <c r="C372" s="253"/>
      <c r="D372" s="241" t="s">
        <v>291</v>
      </c>
      <c r="E372" s="254" t="s">
        <v>1</v>
      </c>
      <c r="F372" s="255" t="s">
        <v>552</v>
      </c>
      <c r="G372" s="253"/>
      <c r="H372" s="256">
        <v>1.027</v>
      </c>
      <c r="I372" s="257"/>
      <c r="J372" s="253"/>
      <c r="K372" s="253"/>
      <c r="L372" s="258"/>
      <c r="M372" s="259"/>
      <c r="N372" s="260"/>
      <c r="O372" s="260"/>
      <c r="P372" s="260"/>
      <c r="Q372" s="260"/>
      <c r="R372" s="260"/>
      <c r="S372" s="260"/>
      <c r="T372" s="261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2" t="s">
        <v>291</v>
      </c>
      <c r="AU372" s="262" t="s">
        <v>86</v>
      </c>
      <c r="AV372" s="13" t="s">
        <v>86</v>
      </c>
      <c r="AW372" s="13" t="s">
        <v>32</v>
      </c>
      <c r="AX372" s="13" t="s">
        <v>77</v>
      </c>
      <c r="AY372" s="262" t="s">
        <v>168</v>
      </c>
    </row>
    <row r="373" spans="1:51" s="13" customFormat="1" ht="12">
      <c r="A373" s="13"/>
      <c r="B373" s="252"/>
      <c r="C373" s="253"/>
      <c r="D373" s="241" t="s">
        <v>291</v>
      </c>
      <c r="E373" s="254" t="s">
        <v>1</v>
      </c>
      <c r="F373" s="255" t="s">
        <v>553</v>
      </c>
      <c r="G373" s="253"/>
      <c r="H373" s="256">
        <v>0.352</v>
      </c>
      <c r="I373" s="257"/>
      <c r="J373" s="253"/>
      <c r="K373" s="253"/>
      <c r="L373" s="258"/>
      <c r="M373" s="259"/>
      <c r="N373" s="260"/>
      <c r="O373" s="260"/>
      <c r="P373" s="260"/>
      <c r="Q373" s="260"/>
      <c r="R373" s="260"/>
      <c r="S373" s="260"/>
      <c r="T373" s="26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2" t="s">
        <v>291</v>
      </c>
      <c r="AU373" s="262" t="s">
        <v>86</v>
      </c>
      <c r="AV373" s="13" t="s">
        <v>86</v>
      </c>
      <c r="AW373" s="13" t="s">
        <v>32</v>
      </c>
      <c r="AX373" s="13" t="s">
        <v>77</v>
      </c>
      <c r="AY373" s="262" t="s">
        <v>168</v>
      </c>
    </row>
    <row r="374" spans="1:51" s="13" customFormat="1" ht="12">
      <c r="A374" s="13"/>
      <c r="B374" s="252"/>
      <c r="C374" s="253"/>
      <c r="D374" s="241" t="s">
        <v>291</v>
      </c>
      <c r="E374" s="254" t="s">
        <v>1</v>
      </c>
      <c r="F374" s="255" t="s">
        <v>554</v>
      </c>
      <c r="G374" s="253"/>
      <c r="H374" s="256">
        <v>0.777</v>
      </c>
      <c r="I374" s="257"/>
      <c r="J374" s="253"/>
      <c r="K374" s="253"/>
      <c r="L374" s="258"/>
      <c r="M374" s="259"/>
      <c r="N374" s="260"/>
      <c r="O374" s="260"/>
      <c r="P374" s="260"/>
      <c r="Q374" s="260"/>
      <c r="R374" s="260"/>
      <c r="S374" s="260"/>
      <c r="T374" s="261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2" t="s">
        <v>291</v>
      </c>
      <c r="AU374" s="262" t="s">
        <v>86</v>
      </c>
      <c r="AV374" s="13" t="s">
        <v>86</v>
      </c>
      <c r="AW374" s="13" t="s">
        <v>32</v>
      </c>
      <c r="AX374" s="13" t="s">
        <v>77</v>
      </c>
      <c r="AY374" s="262" t="s">
        <v>168</v>
      </c>
    </row>
    <row r="375" spans="1:51" s="13" customFormat="1" ht="12">
      <c r="A375" s="13"/>
      <c r="B375" s="252"/>
      <c r="C375" s="253"/>
      <c r="D375" s="241" t="s">
        <v>291</v>
      </c>
      <c r="E375" s="254" t="s">
        <v>1</v>
      </c>
      <c r="F375" s="255" t="s">
        <v>555</v>
      </c>
      <c r="G375" s="253"/>
      <c r="H375" s="256">
        <v>0.44</v>
      </c>
      <c r="I375" s="257"/>
      <c r="J375" s="253"/>
      <c r="K375" s="253"/>
      <c r="L375" s="258"/>
      <c r="M375" s="259"/>
      <c r="N375" s="260"/>
      <c r="O375" s="260"/>
      <c r="P375" s="260"/>
      <c r="Q375" s="260"/>
      <c r="R375" s="260"/>
      <c r="S375" s="260"/>
      <c r="T375" s="261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2" t="s">
        <v>291</v>
      </c>
      <c r="AU375" s="262" t="s">
        <v>86</v>
      </c>
      <c r="AV375" s="13" t="s">
        <v>86</v>
      </c>
      <c r="AW375" s="13" t="s">
        <v>32</v>
      </c>
      <c r="AX375" s="13" t="s">
        <v>77</v>
      </c>
      <c r="AY375" s="262" t="s">
        <v>168</v>
      </c>
    </row>
    <row r="376" spans="1:51" s="15" customFormat="1" ht="12">
      <c r="A376" s="15"/>
      <c r="B376" s="274"/>
      <c r="C376" s="275"/>
      <c r="D376" s="241" t="s">
        <v>291</v>
      </c>
      <c r="E376" s="276" t="s">
        <v>1</v>
      </c>
      <c r="F376" s="277" t="s">
        <v>342</v>
      </c>
      <c r="G376" s="275"/>
      <c r="H376" s="276" t="s">
        <v>1</v>
      </c>
      <c r="I376" s="278"/>
      <c r="J376" s="275"/>
      <c r="K376" s="275"/>
      <c r="L376" s="279"/>
      <c r="M376" s="280"/>
      <c r="N376" s="281"/>
      <c r="O376" s="281"/>
      <c r="P376" s="281"/>
      <c r="Q376" s="281"/>
      <c r="R376" s="281"/>
      <c r="S376" s="281"/>
      <c r="T376" s="282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83" t="s">
        <v>291</v>
      </c>
      <c r="AU376" s="283" t="s">
        <v>86</v>
      </c>
      <c r="AV376" s="15" t="s">
        <v>84</v>
      </c>
      <c r="AW376" s="15" t="s">
        <v>32</v>
      </c>
      <c r="AX376" s="15" t="s">
        <v>77</v>
      </c>
      <c r="AY376" s="283" t="s">
        <v>168</v>
      </c>
    </row>
    <row r="377" spans="1:51" s="13" customFormat="1" ht="12">
      <c r="A377" s="13"/>
      <c r="B377" s="252"/>
      <c r="C377" s="253"/>
      <c r="D377" s="241" t="s">
        <v>291</v>
      </c>
      <c r="E377" s="254" t="s">
        <v>1</v>
      </c>
      <c r="F377" s="255" t="s">
        <v>556</v>
      </c>
      <c r="G377" s="253"/>
      <c r="H377" s="256">
        <v>0.5</v>
      </c>
      <c r="I377" s="257"/>
      <c r="J377" s="253"/>
      <c r="K377" s="253"/>
      <c r="L377" s="258"/>
      <c r="M377" s="259"/>
      <c r="N377" s="260"/>
      <c r="O377" s="260"/>
      <c r="P377" s="260"/>
      <c r="Q377" s="260"/>
      <c r="R377" s="260"/>
      <c r="S377" s="260"/>
      <c r="T377" s="261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2" t="s">
        <v>291</v>
      </c>
      <c r="AU377" s="262" t="s">
        <v>86</v>
      </c>
      <c r="AV377" s="13" t="s">
        <v>86</v>
      </c>
      <c r="AW377" s="13" t="s">
        <v>32</v>
      </c>
      <c r="AX377" s="13" t="s">
        <v>77</v>
      </c>
      <c r="AY377" s="262" t="s">
        <v>168</v>
      </c>
    </row>
    <row r="378" spans="1:51" s="13" customFormat="1" ht="12">
      <c r="A378" s="13"/>
      <c r="B378" s="252"/>
      <c r="C378" s="253"/>
      <c r="D378" s="241" t="s">
        <v>291</v>
      </c>
      <c r="E378" s="254" t="s">
        <v>1</v>
      </c>
      <c r="F378" s="255" t="s">
        <v>557</v>
      </c>
      <c r="G378" s="253"/>
      <c r="H378" s="256">
        <v>0.237</v>
      </c>
      <c r="I378" s="257"/>
      <c r="J378" s="253"/>
      <c r="K378" s="253"/>
      <c r="L378" s="258"/>
      <c r="M378" s="259"/>
      <c r="N378" s="260"/>
      <c r="O378" s="260"/>
      <c r="P378" s="260"/>
      <c r="Q378" s="260"/>
      <c r="R378" s="260"/>
      <c r="S378" s="260"/>
      <c r="T378" s="261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2" t="s">
        <v>291</v>
      </c>
      <c r="AU378" s="262" t="s">
        <v>86</v>
      </c>
      <c r="AV378" s="13" t="s">
        <v>86</v>
      </c>
      <c r="AW378" s="13" t="s">
        <v>32</v>
      </c>
      <c r="AX378" s="13" t="s">
        <v>77</v>
      </c>
      <c r="AY378" s="262" t="s">
        <v>168</v>
      </c>
    </row>
    <row r="379" spans="1:51" s="13" customFormat="1" ht="12">
      <c r="A379" s="13"/>
      <c r="B379" s="252"/>
      <c r="C379" s="253"/>
      <c r="D379" s="241" t="s">
        <v>291</v>
      </c>
      <c r="E379" s="254" t="s">
        <v>1</v>
      </c>
      <c r="F379" s="255" t="s">
        <v>558</v>
      </c>
      <c r="G379" s="253"/>
      <c r="H379" s="256">
        <v>0.253</v>
      </c>
      <c r="I379" s="257"/>
      <c r="J379" s="253"/>
      <c r="K379" s="253"/>
      <c r="L379" s="258"/>
      <c r="M379" s="259"/>
      <c r="N379" s="260"/>
      <c r="O379" s="260"/>
      <c r="P379" s="260"/>
      <c r="Q379" s="260"/>
      <c r="R379" s="260"/>
      <c r="S379" s="260"/>
      <c r="T379" s="26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2" t="s">
        <v>291</v>
      </c>
      <c r="AU379" s="262" t="s">
        <v>86</v>
      </c>
      <c r="AV379" s="13" t="s">
        <v>86</v>
      </c>
      <c r="AW379" s="13" t="s">
        <v>32</v>
      </c>
      <c r="AX379" s="13" t="s">
        <v>77</v>
      </c>
      <c r="AY379" s="262" t="s">
        <v>168</v>
      </c>
    </row>
    <row r="380" spans="1:51" s="15" customFormat="1" ht="12">
      <c r="A380" s="15"/>
      <c r="B380" s="274"/>
      <c r="C380" s="275"/>
      <c r="D380" s="241" t="s">
        <v>291</v>
      </c>
      <c r="E380" s="276" t="s">
        <v>1</v>
      </c>
      <c r="F380" s="277" t="s">
        <v>346</v>
      </c>
      <c r="G380" s="275"/>
      <c r="H380" s="276" t="s">
        <v>1</v>
      </c>
      <c r="I380" s="278"/>
      <c r="J380" s="275"/>
      <c r="K380" s="275"/>
      <c r="L380" s="279"/>
      <c r="M380" s="280"/>
      <c r="N380" s="281"/>
      <c r="O380" s="281"/>
      <c r="P380" s="281"/>
      <c r="Q380" s="281"/>
      <c r="R380" s="281"/>
      <c r="S380" s="281"/>
      <c r="T380" s="282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83" t="s">
        <v>291</v>
      </c>
      <c r="AU380" s="283" t="s">
        <v>86</v>
      </c>
      <c r="AV380" s="15" t="s">
        <v>84</v>
      </c>
      <c r="AW380" s="15" t="s">
        <v>32</v>
      </c>
      <c r="AX380" s="15" t="s">
        <v>77</v>
      </c>
      <c r="AY380" s="283" t="s">
        <v>168</v>
      </c>
    </row>
    <row r="381" spans="1:51" s="13" customFormat="1" ht="12">
      <c r="A381" s="13"/>
      <c r="B381" s="252"/>
      <c r="C381" s="253"/>
      <c r="D381" s="241" t="s">
        <v>291</v>
      </c>
      <c r="E381" s="254" t="s">
        <v>1</v>
      </c>
      <c r="F381" s="255" t="s">
        <v>559</v>
      </c>
      <c r="G381" s="253"/>
      <c r="H381" s="256">
        <v>0.276</v>
      </c>
      <c r="I381" s="257"/>
      <c r="J381" s="253"/>
      <c r="K381" s="253"/>
      <c r="L381" s="258"/>
      <c r="M381" s="259"/>
      <c r="N381" s="260"/>
      <c r="O381" s="260"/>
      <c r="P381" s="260"/>
      <c r="Q381" s="260"/>
      <c r="R381" s="260"/>
      <c r="S381" s="260"/>
      <c r="T381" s="261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2" t="s">
        <v>291</v>
      </c>
      <c r="AU381" s="262" t="s">
        <v>86</v>
      </c>
      <c r="AV381" s="13" t="s">
        <v>86</v>
      </c>
      <c r="AW381" s="13" t="s">
        <v>32</v>
      </c>
      <c r="AX381" s="13" t="s">
        <v>77</v>
      </c>
      <c r="AY381" s="262" t="s">
        <v>168</v>
      </c>
    </row>
    <row r="382" spans="1:51" s="13" customFormat="1" ht="12">
      <c r="A382" s="13"/>
      <c r="B382" s="252"/>
      <c r="C382" s="253"/>
      <c r="D382" s="241" t="s">
        <v>291</v>
      </c>
      <c r="E382" s="254" t="s">
        <v>1</v>
      </c>
      <c r="F382" s="255" t="s">
        <v>560</v>
      </c>
      <c r="G382" s="253"/>
      <c r="H382" s="256">
        <v>1.385</v>
      </c>
      <c r="I382" s="257"/>
      <c r="J382" s="253"/>
      <c r="K382" s="253"/>
      <c r="L382" s="258"/>
      <c r="M382" s="259"/>
      <c r="N382" s="260"/>
      <c r="O382" s="260"/>
      <c r="P382" s="260"/>
      <c r="Q382" s="260"/>
      <c r="R382" s="260"/>
      <c r="S382" s="260"/>
      <c r="T382" s="261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2" t="s">
        <v>291</v>
      </c>
      <c r="AU382" s="262" t="s">
        <v>86</v>
      </c>
      <c r="AV382" s="13" t="s">
        <v>86</v>
      </c>
      <c r="AW382" s="13" t="s">
        <v>32</v>
      </c>
      <c r="AX382" s="13" t="s">
        <v>77</v>
      </c>
      <c r="AY382" s="262" t="s">
        <v>168</v>
      </c>
    </row>
    <row r="383" spans="1:51" s="13" customFormat="1" ht="12">
      <c r="A383" s="13"/>
      <c r="B383" s="252"/>
      <c r="C383" s="253"/>
      <c r="D383" s="241" t="s">
        <v>291</v>
      </c>
      <c r="E383" s="254" t="s">
        <v>1</v>
      </c>
      <c r="F383" s="255" t="s">
        <v>561</v>
      </c>
      <c r="G383" s="253"/>
      <c r="H383" s="256">
        <v>0.568</v>
      </c>
      <c r="I383" s="257"/>
      <c r="J383" s="253"/>
      <c r="K383" s="253"/>
      <c r="L383" s="258"/>
      <c r="M383" s="259"/>
      <c r="N383" s="260"/>
      <c r="O383" s="260"/>
      <c r="P383" s="260"/>
      <c r="Q383" s="260"/>
      <c r="R383" s="260"/>
      <c r="S383" s="260"/>
      <c r="T383" s="261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2" t="s">
        <v>291</v>
      </c>
      <c r="AU383" s="262" t="s">
        <v>86</v>
      </c>
      <c r="AV383" s="13" t="s">
        <v>86</v>
      </c>
      <c r="AW383" s="13" t="s">
        <v>32</v>
      </c>
      <c r="AX383" s="13" t="s">
        <v>77</v>
      </c>
      <c r="AY383" s="262" t="s">
        <v>168</v>
      </c>
    </row>
    <row r="384" spans="1:51" s="13" customFormat="1" ht="12">
      <c r="A384" s="13"/>
      <c r="B384" s="252"/>
      <c r="C384" s="253"/>
      <c r="D384" s="241" t="s">
        <v>291</v>
      </c>
      <c r="E384" s="254" t="s">
        <v>1</v>
      </c>
      <c r="F384" s="255" t="s">
        <v>562</v>
      </c>
      <c r="G384" s="253"/>
      <c r="H384" s="256">
        <v>0.406</v>
      </c>
      <c r="I384" s="257"/>
      <c r="J384" s="253"/>
      <c r="K384" s="253"/>
      <c r="L384" s="258"/>
      <c r="M384" s="259"/>
      <c r="N384" s="260"/>
      <c r="O384" s="260"/>
      <c r="P384" s="260"/>
      <c r="Q384" s="260"/>
      <c r="R384" s="260"/>
      <c r="S384" s="260"/>
      <c r="T384" s="26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2" t="s">
        <v>291</v>
      </c>
      <c r="AU384" s="262" t="s">
        <v>86</v>
      </c>
      <c r="AV384" s="13" t="s">
        <v>86</v>
      </c>
      <c r="AW384" s="13" t="s">
        <v>32</v>
      </c>
      <c r="AX384" s="13" t="s">
        <v>77</v>
      </c>
      <c r="AY384" s="262" t="s">
        <v>168</v>
      </c>
    </row>
    <row r="385" spans="1:51" s="13" customFormat="1" ht="12">
      <c r="A385" s="13"/>
      <c r="B385" s="252"/>
      <c r="C385" s="253"/>
      <c r="D385" s="241" t="s">
        <v>291</v>
      </c>
      <c r="E385" s="254" t="s">
        <v>1</v>
      </c>
      <c r="F385" s="255" t="s">
        <v>563</v>
      </c>
      <c r="G385" s="253"/>
      <c r="H385" s="256">
        <v>0.426</v>
      </c>
      <c r="I385" s="257"/>
      <c r="J385" s="253"/>
      <c r="K385" s="253"/>
      <c r="L385" s="258"/>
      <c r="M385" s="259"/>
      <c r="N385" s="260"/>
      <c r="O385" s="260"/>
      <c r="P385" s="260"/>
      <c r="Q385" s="260"/>
      <c r="R385" s="260"/>
      <c r="S385" s="260"/>
      <c r="T385" s="261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2" t="s">
        <v>291</v>
      </c>
      <c r="AU385" s="262" t="s">
        <v>86</v>
      </c>
      <c r="AV385" s="13" t="s">
        <v>86</v>
      </c>
      <c r="AW385" s="13" t="s">
        <v>32</v>
      </c>
      <c r="AX385" s="13" t="s">
        <v>77</v>
      </c>
      <c r="AY385" s="262" t="s">
        <v>168</v>
      </c>
    </row>
    <row r="386" spans="1:51" s="13" customFormat="1" ht="12">
      <c r="A386" s="13"/>
      <c r="B386" s="252"/>
      <c r="C386" s="253"/>
      <c r="D386" s="241" t="s">
        <v>291</v>
      </c>
      <c r="E386" s="254" t="s">
        <v>1</v>
      </c>
      <c r="F386" s="255" t="s">
        <v>564</v>
      </c>
      <c r="G386" s="253"/>
      <c r="H386" s="256">
        <v>0.752</v>
      </c>
      <c r="I386" s="257"/>
      <c r="J386" s="253"/>
      <c r="K386" s="253"/>
      <c r="L386" s="258"/>
      <c r="M386" s="259"/>
      <c r="N386" s="260"/>
      <c r="O386" s="260"/>
      <c r="P386" s="260"/>
      <c r="Q386" s="260"/>
      <c r="R386" s="260"/>
      <c r="S386" s="260"/>
      <c r="T386" s="261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2" t="s">
        <v>291</v>
      </c>
      <c r="AU386" s="262" t="s">
        <v>86</v>
      </c>
      <c r="AV386" s="13" t="s">
        <v>86</v>
      </c>
      <c r="AW386" s="13" t="s">
        <v>32</v>
      </c>
      <c r="AX386" s="13" t="s">
        <v>77</v>
      </c>
      <c r="AY386" s="262" t="s">
        <v>168</v>
      </c>
    </row>
    <row r="387" spans="1:51" s="13" customFormat="1" ht="12">
      <c r="A387" s="13"/>
      <c r="B387" s="252"/>
      <c r="C387" s="253"/>
      <c r="D387" s="241" t="s">
        <v>291</v>
      </c>
      <c r="E387" s="254" t="s">
        <v>1</v>
      </c>
      <c r="F387" s="255" t="s">
        <v>565</v>
      </c>
      <c r="G387" s="253"/>
      <c r="H387" s="256">
        <v>0.369</v>
      </c>
      <c r="I387" s="257"/>
      <c r="J387" s="253"/>
      <c r="K387" s="253"/>
      <c r="L387" s="258"/>
      <c r="M387" s="259"/>
      <c r="N387" s="260"/>
      <c r="O387" s="260"/>
      <c r="P387" s="260"/>
      <c r="Q387" s="260"/>
      <c r="R387" s="260"/>
      <c r="S387" s="260"/>
      <c r="T387" s="261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2" t="s">
        <v>291</v>
      </c>
      <c r="AU387" s="262" t="s">
        <v>86</v>
      </c>
      <c r="AV387" s="13" t="s">
        <v>86</v>
      </c>
      <c r="AW387" s="13" t="s">
        <v>32</v>
      </c>
      <c r="AX387" s="13" t="s">
        <v>77</v>
      </c>
      <c r="AY387" s="262" t="s">
        <v>168</v>
      </c>
    </row>
    <row r="388" spans="1:51" s="13" customFormat="1" ht="12">
      <c r="A388" s="13"/>
      <c r="B388" s="252"/>
      <c r="C388" s="253"/>
      <c r="D388" s="241" t="s">
        <v>291</v>
      </c>
      <c r="E388" s="254" t="s">
        <v>1</v>
      </c>
      <c r="F388" s="255" t="s">
        <v>566</v>
      </c>
      <c r="G388" s="253"/>
      <c r="H388" s="256">
        <v>1.5</v>
      </c>
      <c r="I388" s="257"/>
      <c r="J388" s="253"/>
      <c r="K388" s="253"/>
      <c r="L388" s="258"/>
      <c r="M388" s="259"/>
      <c r="N388" s="260"/>
      <c r="O388" s="260"/>
      <c r="P388" s="260"/>
      <c r="Q388" s="260"/>
      <c r="R388" s="260"/>
      <c r="S388" s="260"/>
      <c r="T388" s="261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2" t="s">
        <v>291</v>
      </c>
      <c r="AU388" s="262" t="s">
        <v>86</v>
      </c>
      <c r="AV388" s="13" t="s">
        <v>86</v>
      </c>
      <c r="AW388" s="13" t="s">
        <v>32</v>
      </c>
      <c r="AX388" s="13" t="s">
        <v>77</v>
      </c>
      <c r="AY388" s="262" t="s">
        <v>168</v>
      </c>
    </row>
    <row r="389" spans="1:51" s="14" customFormat="1" ht="12">
      <c r="A389" s="14"/>
      <c r="B389" s="263"/>
      <c r="C389" s="264"/>
      <c r="D389" s="241" t="s">
        <v>291</v>
      </c>
      <c r="E389" s="265" t="s">
        <v>1</v>
      </c>
      <c r="F389" s="266" t="s">
        <v>295</v>
      </c>
      <c r="G389" s="264"/>
      <c r="H389" s="267">
        <v>16.643</v>
      </c>
      <c r="I389" s="268"/>
      <c r="J389" s="264"/>
      <c r="K389" s="264"/>
      <c r="L389" s="269"/>
      <c r="M389" s="270"/>
      <c r="N389" s="271"/>
      <c r="O389" s="271"/>
      <c r="P389" s="271"/>
      <c r="Q389" s="271"/>
      <c r="R389" s="271"/>
      <c r="S389" s="271"/>
      <c r="T389" s="272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73" t="s">
        <v>291</v>
      </c>
      <c r="AU389" s="273" t="s">
        <v>86</v>
      </c>
      <c r="AV389" s="14" t="s">
        <v>189</v>
      </c>
      <c r="AW389" s="14" t="s">
        <v>32</v>
      </c>
      <c r="AX389" s="14" t="s">
        <v>84</v>
      </c>
      <c r="AY389" s="273" t="s">
        <v>168</v>
      </c>
    </row>
    <row r="390" spans="1:65" s="2" customFormat="1" ht="24.15" customHeight="1">
      <c r="A390" s="39"/>
      <c r="B390" s="40"/>
      <c r="C390" s="228" t="s">
        <v>567</v>
      </c>
      <c r="D390" s="228" t="s">
        <v>171</v>
      </c>
      <c r="E390" s="229" t="s">
        <v>568</v>
      </c>
      <c r="F390" s="230" t="s">
        <v>569</v>
      </c>
      <c r="G390" s="231" t="s">
        <v>289</v>
      </c>
      <c r="H390" s="232">
        <v>0.44</v>
      </c>
      <c r="I390" s="233"/>
      <c r="J390" s="234">
        <f>ROUND(I390*H390,2)</f>
        <v>0</v>
      </c>
      <c r="K390" s="230" t="s">
        <v>175</v>
      </c>
      <c r="L390" s="45"/>
      <c r="M390" s="235" t="s">
        <v>1</v>
      </c>
      <c r="N390" s="236" t="s">
        <v>42</v>
      </c>
      <c r="O390" s="92"/>
      <c r="P390" s="237">
        <f>O390*H390</f>
        <v>0</v>
      </c>
      <c r="Q390" s="237">
        <v>0</v>
      </c>
      <c r="R390" s="237">
        <f>Q390*H390</f>
        <v>0</v>
      </c>
      <c r="S390" s="237">
        <v>1.8</v>
      </c>
      <c r="T390" s="238">
        <f>S390*H390</f>
        <v>0.792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9" t="s">
        <v>189</v>
      </c>
      <c r="AT390" s="239" t="s">
        <v>171</v>
      </c>
      <c r="AU390" s="239" t="s">
        <v>86</v>
      </c>
      <c r="AY390" s="18" t="s">
        <v>168</v>
      </c>
      <c r="BE390" s="240">
        <f>IF(N390="základní",J390,0)</f>
        <v>0</v>
      </c>
      <c r="BF390" s="240">
        <f>IF(N390="snížená",J390,0)</f>
        <v>0</v>
      </c>
      <c r="BG390" s="240">
        <f>IF(N390="zákl. přenesená",J390,0)</f>
        <v>0</v>
      </c>
      <c r="BH390" s="240">
        <f>IF(N390="sníž. přenesená",J390,0)</f>
        <v>0</v>
      </c>
      <c r="BI390" s="240">
        <f>IF(N390="nulová",J390,0)</f>
        <v>0</v>
      </c>
      <c r="BJ390" s="18" t="s">
        <v>84</v>
      </c>
      <c r="BK390" s="240">
        <f>ROUND(I390*H390,2)</f>
        <v>0</v>
      </c>
      <c r="BL390" s="18" t="s">
        <v>189</v>
      </c>
      <c r="BM390" s="239" t="s">
        <v>570</v>
      </c>
    </row>
    <row r="391" spans="1:51" s="13" customFormat="1" ht="12">
      <c r="A391" s="13"/>
      <c r="B391" s="252"/>
      <c r="C391" s="253"/>
      <c r="D391" s="241" t="s">
        <v>291</v>
      </c>
      <c r="E391" s="254" t="s">
        <v>1</v>
      </c>
      <c r="F391" s="255" t="s">
        <v>571</v>
      </c>
      <c r="G391" s="253"/>
      <c r="H391" s="256">
        <v>0.44</v>
      </c>
      <c r="I391" s="257"/>
      <c r="J391" s="253"/>
      <c r="K391" s="253"/>
      <c r="L391" s="258"/>
      <c r="M391" s="259"/>
      <c r="N391" s="260"/>
      <c r="O391" s="260"/>
      <c r="P391" s="260"/>
      <c r="Q391" s="260"/>
      <c r="R391" s="260"/>
      <c r="S391" s="260"/>
      <c r="T391" s="261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2" t="s">
        <v>291</v>
      </c>
      <c r="AU391" s="262" t="s">
        <v>86</v>
      </c>
      <c r="AV391" s="13" t="s">
        <v>86</v>
      </c>
      <c r="AW391" s="13" t="s">
        <v>32</v>
      </c>
      <c r="AX391" s="13" t="s">
        <v>84</v>
      </c>
      <c r="AY391" s="262" t="s">
        <v>168</v>
      </c>
    </row>
    <row r="392" spans="1:65" s="2" customFormat="1" ht="37.8" customHeight="1">
      <c r="A392" s="39"/>
      <c r="B392" s="40"/>
      <c r="C392" s="228" t="s">
        <v>572</v>
      </c>
      <c r="D392" s="228" t="s">
        <v>171</v>
      </c>
      <c r="E392" s="229" t="s">
        <v>573</v>
      </c>
      <c r="F392" s="230" t="s">
        <v>574</v>
      </c>
      <c r="G392" s="231" t="s">
        <v>203</v>
      </c>
      <c r="H392" s="232">
        <v>435.94</v>
      </c>
      <c r="I392" s="233"/>
      <c r="J392" s="234">
        <f>ROUND(I392*H392,2)</f>
        <v>0</v>
      </c>
      <c r="K392" s="230" t="s">
        <v>175</v>
      </c>
      <c r="L392" s="45"/>
      <c r="M392" s="235" t="s">
        <v>1</v>
      </c>
      <c r="N392" s="236" t="s">
        <v>42</v>
      </c>
      <c r="O392" s="92"/>
      <c r="P392" s="237">
        <f>O392*H392</f>
        <v>0</v>
      </c>
      <c r="Q392" s="237">
        <v>0</v>
      </c>
      <c r="R392" s="237">
        <f>Q392*H392</f>
        <v>0</v>
      </c>
      <c r="S392" s="237">
        <v>0.05</v>
      </c>
      <c r="T392" s="238">
        <f>S392*H392</f>
        <v>21.797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9" t="s">
        <v>189</v>
      </c>
      <c r="AT392" s="239" t="s">
        <v>171</v>
      </c>
      <c r="AU392" s="239" t="s">
        <v>86</v>
      </c>
      <c r="AY392" s="18" t="s">
        <v>168</v>
      </c>
      <c r="BE392" s="240">
        <f>IF(N392="základní",J392,0)</f>
        <v>0</v>
      </c>
      <c r="BF392" s="240">
        <f>IF(N392="snížená",J392,0)</f>
        <v>0</v>
      </c>
      <c r="BG392" s="240">
        <f>IF(N392="zákl. přenesená",J392,0)</f>
        <v>0</v>
      </c>
      <c r="BH392" s="240">
        <f>IF(N392="sníž. přenesená",J392,0)</f>
        <v>0</v>
      </c>
      <c r="BI392" s="240">
        <f>IF(N392="nulová",J392,0)</f>
        <v>0</v>
      </c>
      <c r="BJ392" s="18" t="s">
        <v>84</v>
      </c>
      <c r="BK392" s="240">
        <f>ROUND(I392*H392,2)</f>
        <v>0</v>
      </c>
      <c r="BL392" s="18" t="s">
        <v>189</v>
      </c>
      <c r="BM392" s="239" t="s">
        <v>575</v>
      </c>
    </row>
    <row r="393" spans="1:51" s="15" customFormat="1" ht="12">
      <c r="A393" s="15"/>
      <c r="B393" s="274"/>
      <c r="C393" s="275"/>
      <c r="D393" s="241" t="s">
        <v>291</v>
      </c>
      <c r="E393" s="276" t="s">
        <v>1</v>
      </c>
      <c r="F393" s="277" t="s">
        <v>330</v>
      </c>
      <c r="G393" s="275"/>
      <c r="H393" s="276" t="s">
        <v>1</v>
      </c>
      <c r="I393" s="278"/>
      <c r="J393" s="275"/>
      <c r="K393" s="275"/>
      <c r="L393" s="279"/>
      <c r="M393" s="280"/>
      <c r="N393" s="281"/>
      <c r="O393" s="281"/>
      <c r="P393" s="281"/>
      <c r="Q393" s="281"/>
      <c r="R393" s="281"/>
      <c r="S393" s="281"/>
      <c r="T393" s="282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83" t="s">
        <v>291</v>
      </c>
      <c r="AU393" s="283" t="s">
        <v>86</v>
      </c>
      <c r="AV393" s="15" t="s">
        <v>84</v>
      </c>
      <c r="AW393" s="15" t="s">
        <v>32</v>
      </c>
      <c r="AX393" s="15" t="s">
        <v>77</v>
      </c>
      <c r="AY393" s="283" t="s">
        <v>168</v>
      </c>
    </row>
    <row r="394" spans="1:51" s="13" customFormat="1" ht="12">
      <c r="A394" s="13"/>
      <c r="B394" s="252"/>
      <c r="C394" s="253"/>
      <c r="D394" s="241" t="s">
        <v>291</v>
      </c>
      <c r="E394" s="254" t="s">
        <v>1</v>
      </c>
      <c r="F394" s="255" t="s">
        <v>576</v>
      </c>
      <c r="G394" s="253"/>
      <c r="H394" s="256">
        <v>147.24</v>
      </c>
      <c r="I394" s="257"/>
      <c r="J394" s="253"/>
      <c r="K394" s="253"/>
      <c r="L394" s="258"/>
      <c r="M394" s="259"/>
      <c r="N394" s="260"/>
      <c r="O394" s="260"/>
      <c r="P394" s="260"/>
      <c r="Q394" s="260"/>
      <c r="R394" s="260"/>
      <c r="S394" s="260"/>
      <c r="T394" s="261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2" t="s">
        <v>291</v>
      </c>
      <c r="AU394" s="262" t="s">
        <v>86</v>
      </c>
      <c r="AV394" s="13" t="s">
        <v>86</v>
      </c>
      <c r="AW394" s="13" t="s">
        <v>32</v>
      </c>
      <c r="AX394" s="13" t="s">
        <v>77</v>
      </c>
      <c r="AY394" s="262" t="s">
        <v>168</v>
      </c>
    </row>
    <row r="395" spans="1:51" s="13" customFormat="1" ht="12">
      <c r="A395" s="13"/>
      <c r="B395" s="252"/>
      <c r="C395" s="253"/>
      <c r="D395" s="241" t="s">
        <v>291</v>
      </c>
      <c r="E395" s="254" t="s">
        <v>1</v>
      </c>
      <c r="F395" s="255" t="s">
        <v>577</v>
      </c>
      <c r="G395" s="253"/>
      <c r="H395" s="256">
        <v>25.1</v>
      </c>
      <c r="I395" s="257"/>
      <c r="J395" s="253"/>
      <c r="K395" s="253"/>
      <c r="L395" s="258"/>
      <c r="M395" s="259"/>
      <c r="N395" s="260"/>
      <c r="O395" s="260"/>
      <c r="P395" s="260"/>
      <c r="Q395" s="260"/>
      <c r="R395" s="260"/>
      <c r="S395" s="260"/>
      <c r="T395" s="261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2" t="s">
        <v>291</v>
      </c>
      <c r="AU395" s="262" t="s">
        <v>86</v>
      </c>
      <c r="AV395" s="13" t="s">
        <v>86</v>
      </c>
      <c r="AW395" s="13" t="s">
        <v>32</v>
      </c>
      <c r="AX395" s="13" t="s">
        <v>77</v>
      </c>
      <c r="AY395" s="262" t="s">
        <v>168</v>
      </c>
    </row>
    <row r="396" spans="1:51" s="15" customFormat="1" ht="12">
      <c r="A396" s="15"/>
      <c r="B396" s="274"/>
      <c r="C396" s="275"/>
      <c r="D396" s="241" t="s">
        <v>291</v>
      </c>
      <c r="E396" s="276" t="s">
        <v>1</v>
      </c>
      <c r="F396" s="277" t="s">
        <v>334</v>
      </c>
      <c r="G396" s="275"/>
      <c r="H396" s="276" t="s">
        <v>1</v>
      </c>
      <c r="I396" s="278"/>
      <c r="J396" s="275"/>
      <c r="K396" s="275"/>
      <c r="L396" s="279"/>
      <c r="M396" s="280"/>
      <c r="N396" s="281"/>
      <c r="O396" s="281"/>
      <c r="P396" s="281"/>
      <c r="Q396" s="281"/>
      <c r="R396" s="281"/>
      <c r="S396" s="281"/>
      <c r="T396" s="282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83" t="s">
        <v>291</v>
      </c>
      <c r="AU396" s="283" t="s">
        <v>86</v>
      </c>
      <c r="AV396" s="15" t="s">
        <v>84</v>
      </c>
      <c r="AW396" s="15" t="s">
        <v>32</v>
      </c>
      <c r="AX396" s="15" t="s">
        <v>77</v>
      </c>
      <c r="AY396" s="283" t="s">
        <v>168</v>
      </c>
    </row>
    <row r="397" spans="1:51" s="13" customFormat="1" ht="12">
      <c r="A397" s="13"/>
      <c r="B397" s="252"/>
      <c r="C397" s="253"/>
      <c r="D397" s="241" t="s">
        <v>291</v>
      </c>
      <c r="E397" s="254" t="s">
        <v>1</v>
      </c>
      <c r="F397" s="255" t="s">
        <v>578</v>
      </c>
      <c r="G397" s="253"/>
      <c r="H397" s="256">
        <v>15.37</v>
      </c>
      <c r="I397" s="257"/>
      <c r="J397" s="253"/>
      <c r="K397" s="253"/>
      <c r="L397" s="258"/>
      <c r="M397" s="259"/>
      <c r="N397" s="260"/>
      <c r="O397" s="260"/>
      <c r="P397" s="260"/>
      <c r="Q397" s="260"/>
      <c r="R397" s="260"/>
      <c r="S397" s="260"/>
      <c r="T397" s="26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2" t="s">
        <v>291</v>
      </c>
      <c r="AU397" s="262" t="s">
        <v>86</v>
      </c>
      <c r="AV397" s="13" t="s">
        <v>86</v>
      </c>
      <c r="AW397" s="13" t="s">
        <v>32</v>
      </c>
      <c r="AX397" s="13" t="s">
        <v>77</v>
      </c>
      <c r="AY397" s="262" t="s">
        <v>168</v>
      </c>
    </row>
    <row r="398" spans="1:51" s="15" customFormat="1" ht="12">
      <c r="A398" s="15"/>
      <c r="B398" s="274"/>
      <c r="C398" s="275"/>
      <c r="D398" s="241" t="s">
        <v>291</v>
      </c>
      <c r="E398" s="276" t="s">
        <v>1</v>
      </c>
      <c r="F398" s="277" t="s">
        <v>338</v>
      </c>
      <c r="G398" s="275"/>
      <c r="H398" s="276" t="s">
        <v>1</v>
      </c>
      <c r="I398" s="278"/>
      <c r="J398" s="275"/>
      <c r="K398" s="275"/>
      <c r="L398" s="279"/>
      <c r="M398" s="280"/>
      <c r="N398" s="281"/>
      <c r="O398" s="281"/>
      <c r="P398" s="281"/>
      <c r="Q398" s="281"/>
      <c r="R398" s="281"/>
      <c r="S398" s="281"/>
      <c r="T398" s="282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83" t="s">
        <v>291</v>
      </c>
      <c r="AU398" s="283" t="s">
        <v>86</v>
      </c>
      <c r="AV398" s="15" t="s">
        <v>84</v>
      </c>
      <c r="AW398" s="15" t="s">
        <v>32</v>
      </c>
      <c r="AX398" s="15" t="s">
        <v>77</v>
      </c>
      <c r="AY398" s="283" t="s">
        <v>168</v>
      </c>
    </row>
    <row r="399" spans="1:51" s="13" customFormat="1" ht="12">
      <c r="A399" s="13"/>
      <c r="B399" s="252"/>
      <c r="C399" s="253"/>
      <c r="D399" s="241" t="s">
        <v>291</v>
      </c>
      <c r="E399" s="254" t="s">
        <v>1</v>
      </c>
      <c r="F399" s="255" t="s">
        <v>579</v>
      </c>
      <c r="G399" s="253"/>
      <c r="H399" s="256">
        <v>15.95</v>
      </c>
      <c r="I399" s="257"/>
      <c r="J399" s="253"/>
      <c r="K399" s="253"/>
      <c r="L399" s="258"/>
      <c r="M399" s="259"/>
      <c r="N399" s="260"/>
      <c r="O399" s="260"/>
      <c r="P399" s="260"/>
      <c r="Q399" s="260"/>
      <c r="R399" s="260"/>
      <c r="S399" s="260"/>
      <c r="T399" s="261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2" t="s">
        <v>291</v>
      </c>
      <c r="AU399" s="262" t="s">
        <v>86</v>
      </c>
      <c r="AV399" s="13" t="s">
        <v>86</v>
      </c>
      <c r="AW399" s="13" t="s">
        <v>32</v>
      </c>
      <c r="AX399" s="13" t="s">
        <v>77</v>
      </c>
      <c r="AY399" s="262" t="s">
        <v>168</v>
      </c>
    </row>
    <row r="400" spans="1:51" s="15" customFormat="1" ht="12">
      <c r="A400" s="15"/>
      <c r="B400" s="274"/>
      <c r="C400" s="275"/>
      <c r="D400" s="241" t="s">
        <v>291</v>
      </c>
      <c r="E400" s="276" t="s">
        <v>1</v>
      </c>
      <c r="F400" s="277" t="s">
        <v>342</v>
      </c>
      <c r="G400" s="275"/>
      <c r="H400" s="276" t="s">
        <v>1</v>
      </c>
      <c r="I400" s="278"/>
      <c r="J400" s="275"/>
      <c r="K400" s="275"/>
      <c r="L400" s="279"/>
      <c r="M400" s="280"/>
      <c r="N400" s="281"/>
      <c r="O400" s="281"/>
      <c r="P400" s="281"/>
      <c r="Q400" s="281"/>
      <c r="R400" s="281"/>
      <c r="S400" s="281"/>
      <c r="T400" s="282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83" t="s">
        <v>291</v>
      </c>
      <c r="AU400" s="283" t="s">
        <v>86</v>
      </c>
      <c r="AV400" s="15" t="s">
        <v>84</v>
      </c>
      <c r="AW400" s="15" t="s">
        <v>32</v>
      </c>
      <c r="AX400" s="15" t="s">
        <v>77</v>
      </c>
      <c r="AY400" s="283" t="s">
        <v>168</v>
      </c>
    </row>
    <row r="401" spans="1:51" s="13" customFormat="1" ht="12">
      <c r="A401" s="13"/>
      <c r="B401" s="252"/>
      <c r="C401" s="253"/>
      <c r="D401" s="241" t="s">
        <v>291</v>
      </c>
      <c r="E401" s="254" t="s">
        <v>1</v>
      </c>
      <c r="F401" s="255" t="s">
        <v>580</v>
      </c>
      <c r="G401" s="253"/>
      <c r="H401" s="256">
        <v>16.24</v>
      </c>
      <c r="I401" s="257"/>
      <c r="J401" s="253"/>
      <c r="K401" s="253"/>
      <c r="L401" s="258"/>
      <c r="M401" s="259"/>
      <c r="N401" s="260"/>
      <c r="O401" s="260"/>
      <c r="P401" s="260"/>
      <c r="Q401" s="260"/>
      <c r="R401" s="260"/>
      <c r="S401" s="260"/>
      <c r="T401" s="261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2" t="s">
        <v>291</v>
      </c>
      <c r="AU401" s="262" t="s">
        <v>86</v>
      </c>
      <c r="AV401" s="13" t="s">
        <v>86</v>
      </c>
      <c r="AW401" s="13" t="s">
        <v>32</v>
      </c>
      <c r="AX401" s="13" t="s">
        <v>77</v>
      </c>
      <c r="AY401" s="262" t="s">
        <v>168</v>
      </c>
    </row>
    <row r="402" spans="1:51" s="15" customFormat="1" ht="12">
      <c r="A402" s="15"/>
      <c r="B402" s="274"/>
      <c r="C402" s="275"/>
      <c r="D402" s="241" t="s">
        <v>291</v>
      </c>
      <c r="E402" s="276" t="s">
        <v>1</v>
      </c>
      <c r="F402" s="277" t="s">
        <v>346</v>
      </c>
      <c r="G402" s="275"/>
      <c r="H402" s="276" t="s">
        <v>1</v>
      </c>
      <c r="I402" s="278"/>
      <c r="J402" s="275"/>
      <c r="K402" s="275"/>
      <c r="L402" s="279"/>
      <c r="M402" s="280"/>
      <c r="N402" s="281"/>
      <c r="O402" s="281"/>
      <c r="P402" s="281"/>
      <c r="Q402" s="281"/>
      <c r="R402" s="281"/>
      <c r="S402" s="281"/>
      <c r="T402" s="282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83" t="s">
        <v>291</v>
      </c>
      <c r="AU402" s="283" t="s">
        <v>86</v>
      </c>
      <c r="AV402" s="15" t="s">
        <v>84</v>
      </c>
      <c r="AW402" s="15" t="s">
        <v>32</v>
      </c>
      <c r="AX402" s="15" t="s">
        <v>77</v>
      </c>
      <c r="AY402" s="283" t="s">
        <v>168</v>
      </c>
    </row>
    <row r="403" spans="1:51" s="13" customFormat="1" ht="12">
      <c r="A403" s="13"/>
      <c r="B403" s="252"/>
      <c r="C403" s="253"/>
      <c r="D403" s="241" t="s">
        <v>291</v>
      </c>
      <c r="E403" s="254" t="s">
        <v>1</v>
      </c>
      <c r="F403" s="255" t="s">
        <v>581</v>
      </c>
      <c r="G403" s="253"/>
      <c r="H403" s="256">
        <v>31.62</v>
      </c>
      <c r="I403" s="257"/>
      <c r="J403" s="253"/>
      <c r="K403" s="253"/>
      <c r="L403" s="258"/>
      <c r="M403" s="259"/>
      <c r="N403" s="260"/>
      <c r="O403" s="260"/>
      <c r="P403" s="260"/>
      <c r="Q403" s="260"/>
      <c r="R403" s="260"/>
      <c r="S403" s="260"/>
      <c r="T403" s="261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2" t="s">
        <v>291</v>
      </c>
      <c r="AU403" s="262" t="s">
        <v>86</v>
      </c>
      <c r="AV403" s="13" t="s">
        <v>86</v>
      </c>
      <c r="AW403" s="13" t="s">
        <v>32</v>
      </c>
      <c r="AX403" s="13" t="s">
        <v>77</v>
      </c>
      <c r="AY403" s="262" t="s">
        <v>168</v>
      </c>
    </row>
    <row r="404" spans="1:51" s="13" customFormat="1" ht="12">
      <c r="A404" s="13"/>
      <c r="B404" s="252"/>
      <c r="C404" s="253"/>
      <c r="D404" s="241" t="s">
        <v>291</v>
      </c>
      <c r="E404" s="254" t="s">
        <v>1</v>
      </c>
      <c r="F404" s="255" t="s">
        <v>582</v>
      </c>
      <c r="G404" s="253"/>
      <c r="H404" s="256">
        <v>68.9</v>
      </c>
      <c r="I404" s="257"/>
      <c r="J404" s="253"/>
      <c r="K404" s="253"/>
      <c r="L404" s="258"/>
      <c r="M404" s="259"/>
      <c r="N404" s="260"/>
      <c r="O404" s="260"/>
      <c r="P404" s="260"/>
      <c r="Q404" s="260"/>
      <c r="R404" s="260"/>
      <c r="S404" s="260"/>
      <c r="T404" s="26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2" t="s">
        <v>291</v>
      </c>
      <c r="AU404" s="262" t="s">
        <v>86</v>
      </c>
      <c r="AV404" s="13" t="s">
        <v>86</v>
      </c>
      <c r="AW404" s="13" t="s">
        <v>32</v>
      </c>
      <c r="AX404" s="13" t="s">
        <v>77</v>
      </c>
      <c r="AY404" s="262" t="s">
        <v>168</v>
      </c>
    </row>
    <row r="405" spans="1:51" s="13" customFormat="1" ht="12">
      <c r="A405" s="13"/>
      <c r="B405" s="252"/>
      <c r="C405" s="253"/>
      <c r="D405" s="241" t="s">
        <v>291</v>
      </c>
      <c r="E405" s="254" t="s">
        <v>1</v>
      </c>
      <c r="F405" s="255" t="s">
        <v>583</v>
      </c>
      <c r="G405" s="253"/>
      <c r="H405" s="256">
        <v>13.44</v>
      </c>
      <c r="I405" s="257"/>
      <c r="J405" s="253"/>
      <c r="K405" s="253"/>
      <c r="L405" s="258"/>
      <c r="M405" s="259"/>
      <c r="N405" s="260"/>
      <c r="O405" s="260"/>
      <c r="P405" s="260"/>
      <c r="Q405" s="260"/>
      <c r="R405" s="260"/>
      <c r="S405" s="260"/>
      <c r="T405" s="261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2" t="s">
        <v>291</v>
      </c>
      <c r="AU405" s="262" t="s">
        <v>86</v>
      </c>
      <c r="AV405" s="13" t="s">
        <v>86</v>
      </c>
      <c r="AW405" s="13" t="s">
        <v>32</v>
      </c>
      <c r="AX405" s="13" t="s">
        <v>77</v>
      </c>
      <c r="AY405" s="262" t="s">
        <v>168</v>
      </c>
    </row>
    <row r="406" spans="1:51" s="13" customFormat="1" ht="12">
      <c r="A406" s="13"/>
      <c r="B406" s="252"/>
      <c r="C406" s="253"/>
      <c r="D406" s="241" t="s">
        <v>291</v>
      </c>
      <c r="E406" s="254" t="s">
        <v>1</v>
      </c>
      <c r="F406" s="255" t="s">
        <v>584</v>
      </c>
      <c r="G406" s="253"/>
      <c r="H406" s="256">
        <v>47.42</v>
      </c>
      <c r="I406" s="257"/>
      <c r="J406" s="253"/>
      <c r="K406" s="253"/>
      <c r="L406" s="258"/>
      <c r="M406" s="259"/>
      <c r="N406" s="260"/>
      <c r="O406" s="260"/>
      <c r="P406" s="260"/>
      <c r="Q406" s="260"/>
      <c r="R406" s="260"/>
      <c r="S406" s="260"/>
      <c r="T406" s="26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2" t="s">
        <v>291</v>
      </c>
      <c r="AU406" s="262" t="s">
        <v>86</v>
      </c>
      <c r="AV406" s="13" t="s">
        <v>86</v>
      </c>
      <c r="AW406" s="13" t="s">
        <v>32</v>
      </c>
      <c r="AX406" s="13" t="s">
        <v>77</v>
      </c>
      <c r="AY406" s="262" t="s">
        <v>168</v>
      </c>
    </row>
    <row r="407" spans="1:51" s="13" customFormat="1" ht="12">
      <c r="A407" s="13"/>
      <c r="B407" s="252"/>
      <c r="C407" s="253"/>
      <c r="D407" s="241" t="s">
        <v>291</v>
      </c>
      <c r="E407" s="254" t="s">
        <v>1</v>
      </c>
      <c r="F407" s="255" t="s">
        <v>585</v>
      </c>
      <c r="G407" s="253"/>
      <c r="H407" s="256">
        <v>15.66</v>
      </c>
      <c r="I407" s="257"/>
      <c r="J407" s="253"/>
      <c r="K407" s="253"/>
      <c r="L407" s="258"/>
      <c r="M407" s="259"/>
      <c r="N407" s="260"/>
      <c r="O407" s="260"/>
      <c r="P407" s="260"/>
      <c r="Q407" s="260"/>
      <c r="R407" s="260"/>
      <c r="S407" s="260"/>
      <c r="T407" s="261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2" t="s">
        <v>291</v>
      </c>
      <c r="AU407" s="262" t="s">
        <v>86</v>
      </c>
      <c r="AV407" s="13" t="s">
        <v>86</v>
      </c>
      <c r="AW407" s="13" t="s">
        <v>32</v>
      </c>
      <c r="AX407" s="13" t="s">
        <v>77</v>
      </c>
      <c r="AY407" s="262" t="s">
        <v>168</v>
      </c>
    </row>
    <row r="408" spans="1:51" s="13" customFormat="1" ht="12">
      <c r="A408" s="13"/>
      <c r="B408" s="252"/>
      <c r="C408" s="253"/>
      <c r="D408" s="241" t="s">
        <v>291</v>
      </c>
      <c r="E408" s="254" t="s">
        <v>1</v>
      </c>
      <c r="F408" s="255" t="s">
        <v>586</v>
      </c>
      <c r="G408" s="253"/>
      <c r="H408" s="256">
        <v>39</v>
      </c>
      <c r="I408" s="257"/>
      <c r="J408" s="253"/>
      <c r="K408" s="253"/>
      <c r="L408" s="258"/>
      <c r="M408" s="259"/>
      <c r="N408" s="260"/>
      <c r="O408" s="260"/>
      <c r="P408" s="260"/>
      <c r="Q408" s="260"/>
      <c r="R408" s="260"/>
      <c r="S408" s="260"/>
      <c r="T408" s="261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2" t="s">
        <v>291</v>
      </c>
      <c r="AU408" s="262" t="s">
        <v>86</v>
      </c>
      <c r="AV408" s="13" t="s">
        <v>86</v>
      </c>
      <c r="AW408" s="13" t="s">
        <v>32</v>
      </c>
      <c r="AX408" s="13" t="s">
        <v>77</v>
      </c>
      <c r="AY408" s="262" t="s">
        <v>168</v>
      </c>
    </row>
    <row r="409" spans="1:51" s="14" customFormat="1" ht="12">
      <c r="A409" s="14"/>
      <c r="B409" s="263"/>
      <c r="C409" s="264"/>
      <c r="D409" s="241" t="s">
        <v>291</v>
      </c>
      <c r="E409" s="265" t="s">
        <v>1</v>
      </c>
      <c r="F409" s="266" t="s">
        <v>295</v>
      </c>
      <c r="G409" s="264"/>
      <c r="H409" s="267">
        <v>435.94</v>
      </c>
      <c r="I409" s="268"/>
      <c r="J409" s="264"/>
      <c r="K409" s="264"/>
      <c r="L409" s="269"/>
      <c r="M409" s="270"/>
      <c r="N409" s="271"/>
      <c r="O409" s="271"/>
      <c r="P409" s="271"/>
      <c r="Q409" s="271"/>
      <c r="R409" s="271"/>
      <c r="S409" s="271"/>
      <c r="T409" s="272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73" t="s">
        <v>291</v>
      </c>
      <c r="AU409" s="273" t="s">
        <v>86</v>
      </c>
      <c r="AV409" s="14" t="s">
        <v>189</v>
      </c>
      <c r="AW409" s="14" t="s">
        <v>32</v>
      </c>
      <c r="AX409" s="14" t="s">
        <v>84</v>
      </c>
      <c r="AY409" s="273" t="s">
        <v>168</v>
      </c>
    </row>
    <row r="410" spans="1:65" s="2" customFormat="1" ht="37.8" customHeight="1">
      <c r="A410" s="39"/>
      <c r="B410" s="40"/>
      <c r="C410" s="228" t="s">
        <v>352</v>
      </c>
      <c r="D410" s="228" t="s">
        <v>171</v>
      </c>
      <c r="E410" s="229" t="s">
        <v>587</v>
      </c>
      <c r="F410" s="230" t="s">
        <v>588</v>
      </c>
      <c r="G410" s="231" t="s">
        <v>203</v>
      </c>
      <c r="H410" s="232">
        <v>2025.538</v>
      </c>
      <c r="I410" s="233"/>
      <c r="J410" s="234">
        <f>ROUND(I410*H410,2)</f>
        <v>0</v>
      </c>
      <c r="K410" s="230" t="s">
        <v>175</v>
      </c>
      <c r="L410" s="45"/>
      <c r="M410" s="235" t="s">
        <v>1</v>
      </c>
      <c r="N410" s="236" t="s">
        <v>42</v>
      </c>
      <c r="O410" s="92"/>
      <c r="P410" s="237">
        <f>O410*H410</f>
        <v>0</v>
      </c>
      <c r="Q410" s="237">
        <v>0</v>
      </c>
      <c r="R410" s="237">
        <f>Q410*H410</f>
        <v>0</v>
      </c>
      <c r="S410" s="237">
        <v>0.046</v>
      </c>
      <c r="T410" s="238">
        <f>S410*H410</f>
        <v>93.174748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9" t="s">
        <v>189</v>
      </c>
      <c r="AT410" s="239" t="s">
        <v>171</v>
      </c>
      <c r="AU410" s="239" t="s">
        <v>86</v>
      </c>
      <c r="AY410" s="18" t="s">
        <v>168</v>
      </c>
      <c r="BE410" s="240">
        <f>IF(N410="základní",J410,0)</f>
        <v>0</v>
      </c>
      <c r="BF410" s="240">
        <f>IF(N410="snížená",J410,0)</f>
        <v>0</v>
      </c>
      <c r="BG410" s="240">
        <f>IF(N410="zákl. přenesená",J410,0)</f>
        <v>0</v>
      </c>
      <c r="BH410" s="240">
        <f>IF(N410="sníž. přenesená",J410,0)</f>
        <v>0</v>
      </c>
      <c r="BI410" s="240">
        <f>IF(N410="nulová",J410,0)</f>
        <v>0</v>
      </c>
      <c r="BJ410" s="18" t="s">
        <v>84</v>
      </c>
      <c r="BK410" s="240">
        <f>ROUND(I410*H410,2)</f>
        <v>0</v>
      </c>
      <c r="BL410" s="18" t="s">
        <v>189</v>
      </c>
      <c r="BM410" s="239" t="s">
        <v>589</v>
      </c>
    </row>
    <row r="411" spans="1:51" s="15" customFormat="1" ht="12">
      <c r="A411" s="15"/>
      <c r="B411" s="274"/>
      <c r="C411" s="275"/>
      <c r="D411" s="241" t="s">
        <v>291</v>
      </c>
      <c r="E411" s="276" t="s">
        <v>1</v>
      </c>
      <c r="F411" s="277" t="s">
        <v>330</v>
      </c>
      <c r="G411" s="275"/>
      <c r="H411" s="276" t="s">
        <v>1</v>
      </c>
      <c r="I411" s="278"/>
      <c r="J411" s="275"/>
      <c r="K411" s="275"/>
      <c r="L411" s="279"/>
      <c r="M411" s="280"/>
      <c r="N411" s="281"/>
      <c r="O411" s="281"/>
      <c r="P411" s="281"/>
      <c r="Q411" s="281"/>
      <c r="R411" s="281"/>
      <c r="S411" s="281"/>
      <c r="T411" s="282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83" t="s">
        <v>291</v>
      </c>
      <c r="AU411" s="283" t="s">
        <v>86</v>
      </c>
      <c r="AV411" s="15" t="s">
        <v>84</v>
      </c>
      <c r="AW411" s="15" t="s">
        <v>32</v>
      </c>
      <c r="AX411" s="15" t="s">
        <v>77</v>
      </c>
      <c r="AY411" s="283" t="s">
        <v>168</v>
      </c>
    </row>
    <row r="412" spans="1:51" s="13" customFormat="1" ht="12">
      <c r="A412" s="13"/>
      <c r="B412" s="252"/>
      <c r="C412" s="253"/>
      <c r="D412" s="241" t="s">
        <v>291</v>
      </c>
      <c r="E412" s="254" t="s">
        <v>1</v>
      </c>
      <c r="F412" s="255" t="s">
        <v>590</v>
      </c>
      <c r="G412" s="253"/>
      <c r="H412" s="256">
        <v>49.914</v>
      </c>
      <c r="I412" s="257"/>
      <c r="J412" s="253"/>
      <c r="K412" s="253"/>
      <c r="L412" s="258"/>
      <c r="M412" s="259"/>
      <c r="N412" s="260"/>
      <c r="O412" s="260"/>
      <c r="P412" s="260"/>
      <c r="Q412" s="260"/>
      <c r="R412" s="260"/>
      <c r="S412" s="260"/>
      <c r="T412" s="261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2" t="s">
        <v>291</v>
      </c>
      <c r="AU412" s="262" t="s">
        <v>86</v>
      </c>
      <c r="AV412" s="13" t="s">
        <v>86</v>
      </c>
      <c r="AW412" s="13" t="s">
        <v>32</v>
      </c>
      <c r="AX412" s="13" t="s">
        <v>77</v>
      </c>
      <c r="AY412" s="262" t="s">
        <v>168</v>
      </c>
    </row>
    <row r="413" spans="1:51" s="13" customFormat="1" ht="12">
      <c r="A413" s="13"/>
      <c r="B413" s="252"/>
      <c r="C413" s="253"/>
      <c r="D413" s="241" t="s">
        <v>291</v>
      </c>
      <c r="E413" s="254" t="s">
        <v>1</v>
      </c>
      <c r="F413" s="255" t="s">
        <v>591</v>
      </c>
      <c r="G413" s="253"/>
      <c r="H413" s="256">
        <v>29.14</v>
      </c>
      <c r="I413" s="257"/>
      <c r="J413" s="253"/>
      <c r="K413" s="253"/>
      <c r="L413" s="258"/>
      <c r="M413" s="259"/>
      <c r="N413" s="260"/>
      <c r="O413" s="260"/>
      <c r="P413" s="260"/>
      <c r="Q413" s="260"/>
      <c r="R413" s="260"/>
      <c r="S413" s="260"/>
      <c r="T413" s="261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2" t="s">
        <v>291</v>
      </c>
      <c r="AU413" s="262" t="s">
        <v>86</v>
      </c>
      <c r="AV413" s="13" t="s">
        <v>86</v>
      </c>
      <c r="AW413" s="13" t="s">
        <v>32</v>
      </c>
      <c r="AX413" s="13" t="s">
        <v>77</v>
      </c>
      <c r="AY413" s="262" t="s">
        <v>168</v>
      </c>
    </row>
    <row r="414" spans="1:51" s="13" customFormat="1" ht="12">
      <c r="A414" s="13"/>
      <c r="B414" s="252"/>
      <c r="C414" s="253"/>
      <c r="D414" s="241" t="s">
        <v>291</v>
      </c>
      <c r="E414" s="254" t="s">
        <v>1</v>
      </c>
      <c r="F414" s="255" t="s">
        <v>592</v>
      </c>
      <c r="G414" s="253"/>
      <c r="H414" s="256">
        <v>48.41</v>
      </c>
      <c r="I414" s="257"/>
      <c r="J414" s="253"/>
      <c r="K414" s="253"/>
      <c r="L414" s="258"/>
      <c r="M414" s="259"/>
      <c r="N414" s="260"/>
      <c r="O414" s="260"/>
      <c r="P414" s="260"/>
      <c r="Q414" s="260"/>
      <c r="R414" s="260"/>
      <c r="S414" s="260"/>
      <c r="T414" s="261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2" t="s">
        <v>291</v>
      </c>
      <c r="AU414" s="262" t="s">
        <v>86</v>
      </c>
      <c r="AV414" s="13" t="s">
        <v>86</v>
      </c>
      <c r="AW414" s="13" t="s">
        <v>32</v>
      </c>
      <c r="AX414" s="13" t="s">
        <v>77</v>
      </c>
      <c r="AY414" s="262" t="s">
        <v>168</v>
      </c>
    </row>
    <row r="415" spans="1:51" s="13" customFormat="1" ht="12">
      <c r="A415" s="13"/>
      <c r="B415" s="252"/>
      <c r="C415" s="253"/>
      <c r="D415" s="241" t="s">
        <v>291</v>
      </c>
      <c r="E415" s="254" t="s">
        <v>1</v>
      </c>
      <c r="F415" s="255" t="s">
        <v>593</v>
      </c>
      <c r="G415" s="253"/>
      <c r="H415" s="256">
        <v>27.26</v>
      </c>
      <c r="I415" s="257"/>
      <c r="J415" s="253"/>
      <c r="K415" s="253"/>
      <c r="L415" s="258"/>
      <c r="M415" s="259"/>
      <c r="N415" s="260"/>
      <c r="O415" s="260"/>
      <c r="P415" s="260"/>
      <c r="Q415" s="260"/>
      <c r="R415" s="260"/>
      <c r="S415" s="260"/>
      <c r="T415" s="261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2" t="s">
        <v>291</v>
      </c>
      <c r="AU415" s="262" t="s">
        <v>86</v>
      </c>
      <c r="AV415" s="13" t="s">
        <v>86</v>
      </c>
      <c r="AW415" s="13" t="s">
        <v>32</v>
      </c>
      <c r="AX415" s="13" t="s">
        <v>77</v>
      </c>
      <c r="AY415" s="262" t="s">
        <v>168</v>
      </c>
    </row>
    <row r="416" spans="1:51" s="13" customFormat="1" ht="12">
      <c r="A416" s="13"/>
      <c r="B416" s="252"/>
      <c r="C416" s="253"/>
      <c r="D416" s="241" t="s">
        <v>291</v>
      </c>
      <c r="E416" s="254" t="s">
        <v>1</v>
      </c>
      <c r="F416" s="255" t="s">
        <v>594</v>
      </c>
      <c r="G416" s="253"/>
      <c r="H416" s="256">
        <v>44.274</v>
      </c>
      <c r="I416" s="257"/>
      <c r="J416" s="253"/>
      <c r="K416" s="253"/>
      <c r="L416" s="258"/>
      <c r="M416" s="259"/>
      <c r="N416" s="260"/>
      <c r="O416" s="260"/>
      <c r="P416" s="260"/>
      <c r="Q416" s="260"/>
      <c r="R416" s="260"/>
      <c r="S416" s="260"/>
      <c r="T416" s="261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2" t="s">
        <v>291</v>
      </c>
      <c r="AU416" s="262" t="s">
        <v>86</v>
      </c>
      <c r="AV416" s="13" t="s">
        <v>86</v>
      </c>
      <c r="AW416" s="13" t="s">
        <v>32</v>
      </c>
      <c r="AX416" s="13" t="s">
        <v>77</v>
      </c>
      <c r="AY416" s="262" t="s">
        <v>168</v>
      </c>
    </row>
    <row r="417" spans="1:51" s="13" customFormat="1" ht="12">
      <c r="A417" s="13"/>
      <c r="B417" s="252"/>
      <c r="C417" s="253"/>
      <c r="D417" s="241" t="s">
        <v>291</v>
      </c>
      <c r="E417" s="254" t="s">
        <v>1</v>
      </c>
      <c r="F417" s="255" t="s">
        <v>595</v>
      </c>
      <c r="G417" s="253"/>
      <c r="H417" s="256">
        <v>43.24</v>
      </c>
      <c r="I417" s="257"/>
      <c r="J417" s="253"/>
      <c r="K417" s="253"/>
      <c r="L417" s="258"/>
      <c r="M417" s="259"/>
      <c r="N417" s="260"/>
      <c r="O417" s="260"/>
      <c r="P417" s="260"/>
      <c r="Q417" s="260"/>
      <c r="R417" s="260"/>
      <c r="S417" s="260"/>
      <c r="T417" s="26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2" t="s">
        <v>291</v>
      </c>
      <c r="AU417" s="262" t="s">
        <v>86</v>
      </c>
      <c r="AV417" s="13" t="s">
        <v>86</v>
      </c>
      <c r="AW417" s="13" t="s">
        <v>32</v>
      </c>
      <c r="AX417" s="13" t="s">
        <v>77</v>
      </c>
      <c r="AY417" s="262" t="s">
        <v>168</v>
      </c>
    </row>
    <row r="418" spans="1:51" s="13" customFormat="1" ht="12">
      <c r="A418" s="13"/>
      <c r="B418" s="252"/>
      <c r="C418" s="253"/>
      <c r="D418" s="241" t="s">
        <v>291</v>
      </c>
      <c r="E418" s="254" t="s">
        <v>1</v>
      </c>
      <c r="F418" s="255" t="s">
        <v>596</v>
      </c>
      <c r="G418" s="253"/>
      <c r="H418" s="256">
        <v>40.42</v>
      </c>
      <c r="I418" s="257"/>
      <c r="J418" s="253"/>
      <c r="K418" s="253"/>
      <c r="L418" s="258"/>
      <c r="M418" s="259"/>
      <c r="N418" s="260"/>
      <c r="O418" s="260"/>
      <c r="P418" s="260"/>
      <c r="Q418" s="260"/>
      <c r="R418" s="260"/>
      <c r="S418" s="260"/>
      <c r="T418" s="261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2" t="s">
        <v>291</v>
      </c>
      <c r="AU418" s="262" t="s">
        <v>86</v>
      </c>
      <c r="AV418" s="13" t="s">
        <v>86</v>
      </c>
      <c r="AW418" s="13" t="s">
        <v>32</v>
      </c>
      <c r="AX418" s="13" t="s">
        <v>77</v>
      </c>
      <c r="AY418" s="262" t="s">
        <v>168</v>
      </c>
    </row>
    <row r="419" spans="1:51" s="13" customFormat="1" ht="12">
      <c r="A419" s="13"/>
      <c r="B419" s="252"/>
      <c r="C419" s="253"/>
      <c r="D419" s="241" t="s">
        <v>291</v>
      </c>
      <c r="E419" s="254" t="s">
        <v>1</v>
      </c>
      <c r="F419" s="255" t="s">
        <v>597</v>
      </c>
      <c r="G419" s="253"/>
      <c r="H419" s="256">
        <v>40.89</v>
      </c>
      <c r="I419" s="257"/>
      <c r="J419" s="253"/>
      <c r="K419" s="253"/>
      <c r="L419" s="258"/>
      <c r="M419" s="259"/>
      <c r="N419" s="260"/>
      <c r="O419" s="260"/>
      <c r="P419" s="260"/>
      <c r="Q419" s="260"/>
      <c r="R419" s="260"/>
      <c r="S419" s="260"/>
      <c r="T419" s="261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2" t="s">
        <v>291</v>
      </c>
      <c r="AU419" s="262" t="s">
        <v>86</v>
      </c>
      <c r="AV419" s="13" t="s">
        <v>86</v>
      </c>
      <c r="AW419" s="13" t="s">
        <v>32</v>
      </c>
      <c r="AX419" s="13" t="s">
        <v>77</v>
      </c>
      <c r="AY419" s="262" t="s">
        <v>168</v>
      </c>
    </row>
    <row r="420" spans="1:51" s="13" customFormat="1" ht="12">
      <c r="A420" s="13"/>
      <c r="B420" s="252"/>
      <c r="C420" s="253"/>
      <c r="D420" s="241" t="s">
        <v>291</v>
      </c>
      <c r="E420" s="254" t="s">
        <v>1</v>
      </c>
      <c r="F420" s="255" t="s">
        <v>598</v>
      </c>
      <c r="G420" s="253"/>
      <c r="H420" s="256">
        <v>36.19</v>
      </c>
      <c r="I420" s="257"/>
      <c r="J420" s="253"/>
      <c r="K420" s="253"/>
      <c r="L420" s="258"/>
      <c r="M420" s="259"/>
      <c r="N420" s="260"/>
      <c r="O420" s="260"/>
      <c r="P420" s="260"/>
      <c r="Q420" s="260"/>
      <c r="R420" s="260"/>
      <c r="S420" s="260"/>
      <c r="T420" s="261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2" t="s">
        <v>291</v>
      </c>
      <c r="AU420" s="262" t="s">
        <v>86</v>
      </c>
      <c r="AV420" s="13" t="s">
        <v>86</v>
      </c>
      <c r="AW420" s="13" t="s">
        <v>32</v>
      </c>
      <c r="AX420" s="13" t="s">
        <v>77</v>
      </c>
      <c r="AY420" s="262" t="s">
        <v>168</v>
      </c>
    </row>
    <row r="421" spans="1:51" s="15" customFormat="1" ht="12">
      <c r="A421" s="15"/>
      <c r="B421" s="274"/>
      <c r="C421" s="275"/>
      <c r="D421" s="241" t="s">
        <v>291</v>
      </c>
      <c r="E421" s="276" t="s">
        <v>1</v>
      </c>
      <c r="F421" s="277" t="s">
        <v>334</v>
      </c>
      <c r="G421" s="275"/>
      <c r="H421" s="276" t="s">
        <v>1</v>
      </c>
      <c r="I421" s="278"/>
      <c r="J421" s="275"/>
      <c r="K421" s="275"/>
      <c r="L421" s="279"/>
      <c r="M421" s="280"/>
      <c r="N421" s="281"/>
      <c r="O421" s="281"/>
      <c r="P421" s="281"/>
      <c r="Q421" s="281"/>
      <c r="R421" s="281"/>
      <c r="S421" s="281"/>
      <c r="T421" s="282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83" t="s">
        <v>291</v>
      </c>
      <c r="AU421" s="283" t="s">
        <v>86</v>
      </c>
      <c r="AV421" s="15" t="s">
        <v>84</v>
      </c>
      <c r="AW421" s="15" t="s">
        <v>32</v>
      </c>
      <c r="AX421" s="15" t="s">
        <v>77</v>
      </c>
      <c r="AY421" s="283" t="s">
        <v>168</v>
      </c>
    </row>
    <row r="422" spans="1:51" s="13" customFormat="1" ht="12">
      <c r="A422" s="13"/>
      <c r="B422" s="252"/>
      <c r="C422" s="253"/>
      <c r="D422" s="241" t="s">
        <v>291</v>
      </c>
      <c r="E422" s="254" t="s">
        <v>1</v>
      </c>
      <c r="F422" s="255" t="s">
        <v>599</v>
      </c>
      <c r="G422" s="253"/>
      <c r="H422" s="256">
        <v>39.96</v>
      </c>
      <c r="I422" s="257"/>
      <c r="J422" s="253"/>
      <c r="K422" s="253"/>
      <c r="L422" s="258"/>
      <c r="M422" s="259"/>
      <c r="N422" s="260"/>
      <c r="O422" s="260"/>
      <c r="P422" s="260"/>
      <c r="Q422" s="260"/>
      <c r="R422" s="260"/>
      <c r="S422" s="260"/>
      <c r="T422" s="261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2" t="s">
        <v>291</v>
      </c>
      <c r="AU422" s="262" t="s">
        <v>86</v>
      </c>
      <c r="AV422" s="13" t="s">
        <v>86</v>
      </c>
      <c r="AW422" s="13" t="s">
        <v>32</v>
      </c>
      <c r="AX422" s="13" t="s">
        <v>77</v>
      </c>
      <c r="AY422" s="262" t="s">
        <v>168</v>
      </c>
    </row>
    <row r="423" spans="1:51" s="13" customFormat="1" ht="12">
      <c r="A423" s="13"/>
      <c r="B423" s="252"/>
      <c r="C423" s="253"/>
      <c r="D423" s="241" t="s">
        <v>291</v>
      </c>
      <c r="E423" s="254" t="s">
        <v>1</v>
      </c>
      <c r="F423" s="255" t="s">
        <v>600</v>
      </c>
      <c r="G423" s="253"/>
      <c r="H423" s="256">
        <v>111.78</v>
      </c>
      <c r="I423" s="257"/>
      <c r="J423" s="253"/>
      <c r="K423" s="253"/>
      <c r="L423" s="258"/>
      <c r="M423" s="259"/>
      <c r="N423" s="260"/>
      <c r="O423" s="260"/>
      <c r="P423" s="260"/>
      <c r="Q423" s="260"/>
      <c r="R423" s="260"/>
      <c r="S423" s="260"/>
      <c r="T423" s="261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2" t="s">
        <v>291</v>
      </c>
      <c r="AU423" s="262" t="s">
        <v>86</v>
      </c>
      <c r="AV423" s="13" t="s">
        <v>86</v>
      </c>
      <c r="AW423" s="13" t="s">
        <v>32</v>
      </c>
      <c r="AX423" s="13" t="s">
        <v>77</v>
      </c>
      <c r="AY423" s="262" t="s">
        <v>168</v>
      </c>
    </row>
    <row r="424" spans="1:51" s="13" customFormat="1" ht="12">
      <c r="A424" s="13"/>
      <c r="B424" s="252"/>
      <c r="C424" s="253"/>
      <c r="D424" s="241" t="s">
        <v>291</v>
      </c>
      <c r="E424" s="254" t="s">
        <v>1</v>
      </c>
      <c r="F424" s="255" t="s">
        <v>601</v>
      </c>
      <c r="G424" s="253"/>
      <c r="H424" s="256">
        <v>22.96</v>
      </c>
      <c r="I424" s="257"/>
      <c r="J424" s="253"/>
      <c r="K424" s="253"/>
      <c r="L424" s="258"/>
      <c r="M424" s="259"/>
      <c r="N424" s="260"/>
      <c r="O424" s="260"/>
      <c r="P424" s="260"/>
      <c r="Q424" s="260"/>
      <c r="R424" s="260"/>
      <c r="S424" s="260"/>
      <c r="T424" s="261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2" t="s">
        <v>291</v>
      </c>
      <c r="AU424" s="262" t="s">
        <v>86</v>
      </c>
      <c r="AV424" s="13" t="s">
        <v>86</v>
      </c>
      <c r="AW424" s="13" t="s">
        <v>32</v>
      </c>
      <c r="AX424" s="13" t="s">
        <v>77</v>
      </c>
      <c r="AY424" s="262" t="s">
        <v>168</v>
      </c>
    </row>
    <row r="425" spans="1:51" s="13" customFormat="1" ht="12">
      <c r="A425" s="13"/>
      <c r="B425" s="252"/>
      <c r="C425" s="253"/>
      <c r="D425" s="241" t="s">
        <v>291</v>
      </c>
      <c r="E425" s="254" t="s">
        <v>1</v>
      </c>
      <c r="F425" s="255" t="s">
        <v>602</v>
      </c>
      <c r="G425" s="253"/>
      <c r="H425" s="256">
        <v>89.76</v>
      </c>
      <c r="I425" s="257"/>
      <c r="J425" s="253"/>
      <c r="K425" s="253"/>
      <c r="L425" s="258"/>
      <c r="M425" s="259"/>
      <c r="N425" s="260"/>
      <c r="O425" s="260"/>
      <c r="P425" s="260"/>
      <c r="Q425" s="260"/>
      <c r="R425" s="260"/>
      <c r="S425" s="260"/>
      <c r="T425" s="26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2" t="s">
        <v>291</v>
      </c>
      <c r="AU425" s="262" t="s">
        <v>86</v>
      </c>
      <c r="AV425" s="13" t="s">
        <v>86</v>
      </c>
      <c r="AW425" s="13" t="s">
        <v>32</v>
      </c>
      <c r="AX425" s="13" t="s">
        <v>77</v>
      </c>
      <c r="AY425" s="262" t="s">
        <v>168</v>
      </c>
    </row>
    <row r="426" spans="1:51" s="13" customFormat="1" ht="12">
      <c r="A426" s="13"/>
      <c r="B426" s="252"/>
      <c r="C426" s="253"/>
      <c r="D426" s="241" t="s">
        <v>291</v>
      </c>
      <c r="E426" s="254" t="s">
        <v>1</v>
      </c>
      <c r="F426" s="255" t="s">
        <v>603</v>
      </c>
      <c r="G426" s="253"/>
      <c r="H426" s="256">
        <v>44.2</v>
      </c>
      <c r="I426" s="257"/>
      <c r="J426" s="253"/>
      <c r="K426" s="253"/>
      <c r="L426" s="258"/>
      <c r="M426" s="259"/>
      <c r="N426" s="260"/>
      <c r="O426" s="260"/>
      <c r="P426" s="260"/>
      <c r="Q426" s="260"/>
      <c r="R426" s="260"/>
      <c r="S426" s="260"/>
      <c r="T426" s="261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2" t="s">
        <v>291</v>
      </c>
      <c r="AU426" s="262" t="s">
        <v>86</v>
      </c>
      <c r="AV426" s="13" t="s">
        <v>86</v>
      </c>
      <c r="AW426" s="13" t="s">
        <v>32</v>
      </c>
      <c r="AX426" s="13" t="s">
        <v>77</v>
      </c>
      <c r="AY426" s="262" t="s">
        <v>168</v>
      </c>
    </row>
    <row r="427" spans="1:51" s="13" customFormat="1" ht="12">
      <c r="A427" s="13"/>
      <c r="B427" s="252"/>
      <c r="C427" s="253"/>
      <c r="D427" s="241" t="s">
        <v>291</v>
      </c>
      <c r="E427" s="254" t="s">
        <v>1</v>
      </c>
      <c r="F427" s="255" t="s">
        <v>604</v>
      </c>
      <c r="G427" s="253"/>
      <c r="H427" s="256">
        <v>142.12</v>
      </c>
      <c r="I427" s="257"/>
      <c r="J427" s="253"/>
      <c r="K427" s="253"/>
      <c r="L427" s="258"/>
      <c r="M427" s="259"/>
      <c r="N427" s="260"/>
      <c r="O427" s="260"/>
      <c r="P427" s="260"/>
      <c r="Q427" s="260"/>
      <c r="R427" s="260"/>
      <c r="S427" s="260"/>
      <c r="T427" s="261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2" t="s">
        <v>291</v>
      </c>
      <c r="AU427" s="262" t="s">
        <v>86</v>
      </c>
      <c r="AV427" s="13" t="s">
        <v>86</v>
      </c>
      <c r="AW427" s="13" t="s">
        <v>32</v>
      </c>
      <c r="AX427" s="13" t="s">
        <v>77</v>
      </c>
      <c r="AY427" s="262" t="s">
        <v>168</v>
      </c>
    </row>
    <row r="428" spans="1:51" s="13" customFormat="1" ht="12">
      <c r="A428" s="13"/>
      <c r="B428" s="252"/>
      <c r="C428" s="253"/>
      <c r="D428" s="241" t="s">
        <v>291</v>
      </c>
      <c r="E428" s="254" t="s">
        <v>1</v>
      </c>
      <c r="F428" s="255" t="s">
        <v>605</v>
      </c>
      <c r="G428" s="253"/>
      <c r="H428" s="256">
        <v>39.48</v>
      </c>
      <c r="I428" s="257"/>
      <c r="J428" s="253"/>
      <c r="K428" s="253"/>
      <c r="L428" s="258"/>
      <c r="M428" s="259"/>
      <c r="N428" s="260"/>
      <c r="O428" s="260"/>
      <c r="P428" s="260"/>
      <c r="Q428" s="260"/>
      <c r="R428" s="260"/>
      <c r="S428" s="260"/>
      <c r="T428" s="261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2" t="s">
        <v>291</v>
      </c>
      <c r="AU428" s="262" t="s">
        <v>86</v>
      </c>
      <c r="AV428" s="13" t="s">
        <v>86</v>
      </c>
      <c r="AW428" s="13" t="s">
        <v>32</v>
      </c>
      <c r="AX428" s="13" t="s">
        <v>77</v>
      </c>
      <c r="AY428" s="262" t="s">
        <v>168</v>
      </c>
    </row>
    <row r="429" spans="1:51" s="13" customFormat="1" ht="12">
      <c r="A429" s="13"/>
      <c r="B429" s="252"/>
      <c r="C429" s="253"/>
      <c r="D429" s="241" t="s">
        <v>291</v>
      </c>
      <c r="E429" s="254" t="s">
        <v>1</v>
      </c>
      <c r="F429" s="255" t="s">
        <v>606</v>
      </c>
      <c r="G429" s="253"/>
      <c r="H429" s="256">
        <v>32.2</v>
      </c>
      <c r="I429" s="257"/>
      <c r="J429" s="253"/>
      <c r="K429" s="253"/>
      <c r="L429" s="258"/>
      <c r="M429" s="259"/>
      <c r="N429" s="260"/>
      <c r="O429" s="260"/>
      <c r="P429" s="260"/>
      <c r="Q429" s="260"/>
      <c r="R429" s="260"/>
      <c r="S429" s="260"/>
      <c r="T429" s="261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2" t="s">
        <v>291</v>
      </c>
      <c r="AU429" s="262" t="s">
        <v>86</v>
      </c>
      <c r="AV429" s="13" t="s">
        <v>86</v>
      </c>
      <c r="AW429" s="13" t="s">
        <v>32</v>
      </c>
      <c r="AX429" s="13" t="s">
        <v>77</v>
      </c>
      <c r="AY429" s="262" t="s">
        <v>168</v>
      </c>
    </row>
    <row r="430" spans="1:51" s="15" customFormat="1" ht="12">
      <c r="A430" s="15"/>
      <c r="B430" s="274"/>
      <c r="C430" s="275"/>
      <c r="D430" s="241" t="s">
        <v>291</v>
      </c>
      <c r="E430" s="276" t="s">
        <v>1</v>
      </c>
      <c r="F430" s="277" t="s">
        <v>338</v>
      </c>
      <c r="G430" s="275"/>
      <c r="H430" s="276" t="s">
        <v>1</v>
      </c>
      <c r="I430" s="278"/>
      <c r="J430" s="275"/>
      <c r="K430" s="275"/>
      <c r="L430" s="279"/>
      <c r="M430" s="280"/>
      <c r="N430" s="281"/>
      <c r="O430" s="281"/>
      <c r="P430" s="281"/>
      <c r="Q430" s="281"/>
      <c r="R430" s="281"/>
      <c r="S430" s="281"/>
      <c r="T430" s="282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83" t="s">
        <v>291</v>
      </c>
      <c r="AU430" s="283" t="s">
        <v>86</v>
      </c>
      <c r="AV430" s="15" t="s">
        <v>84</v>
      </c>
      <c r="AW430" s="15" t="s">
        <v>32</v>
      </c>
      <c r="AX430" s="15" t="s">
        <v>77</v>
      </c>
      <c r="AY430" s="283" t="s">
        <v>168</v>
      </c>
    </row>
    <row r="431" spans="1:51" s="13" customFormat="1" ht="12">
      <c r="A431" s="13"/>
      <c r="B431" s="252"/>
      <c r="C431" s="253"/>
      <c r="D431" s="241" t="s">
        <v>291</v>
      </c>
      <c r="E431" s="254" t="s">
        <v>1</v>
      </c>
      <c r="F431" s="255" t="s">
        <v>607</v>
      </c>
      <c r="G431" s="253"/>
      <c r="H431" s="256">
        <v>18.26</v>
      </c>
      <c r="I431" s="257"/>
      <c r="J431" s="253"/>
      <c r="K431" s="253"/>
      <c r="L431" s="258"/>
      <c r="M431" s="259"/>
      <c r="N431" s="260"/>
      <c r="O431" s="260"/>
      <c r="P431" s="260"/>
      <c r="Q431" s="260"/>
      <c r="R431" s="260"/>
      <c r="S431" s="260"/>
      <c r="T431" s="261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2" t="s">
        <v>291</v>
      </c>
      <c r="AU431" s="262" t="s">
        <v>86</v>
      </c>
      <c r="AV431" s="13" t="s">
        <v>86</v>
      </c>
      <c r="AW431" s="13" t="s">
        <v>32</v>
      </c>
      <c r="AX431" s="13" t="s">
        <v>77</v>
      </c>
      <c r="AY431" s="262" t="s">
        <v>168</v>
      </c>
    </row>
    <row r="432" spans="1:51" s="13" customFormat="1" ht="12">
      <c r="A432" s="13"/>
      <c r="B432" s="252"/>
      <c r="C432" s="253"/>
      <c r="D432" s="241" t="s">
        <v>291</v>
      </c>
      <c r="E432" s="254" t="s">
        <v>1</v>
      </c>
      <c r="F432" s="255" t="s">
        <v>608</v>
      </c>
      <c r="G432" s="253"/>
      <c r="H432" s="256">
        <v>81.22</v>
      </c>
      <c r="I432" s="257"/>
      <c r="J432" s="253"/>
      <c r="K432" s="253"/>
      <c r="L432" s="258"/>
      <c r="M432" s="259"/>
      <c r="N432" s="260"/>
      <c r="O432" s="260"/>
      <c r="P432" s="260"/>
      <c r="Q432" s="260"/>
      <c r="R432" s="260"/>
      <c r="S432" s="260"/>
      <c r="T432" s="261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2" t="s">
        <v>291</v>
      </c>
      <c r="AU432" s="262" t="s">
        <v>86</v>
      </c>
      <c r="AV432" s="13" t="s">
        <v>86</v>
      </c>
      <c r="AW432" s="13" t="s">
        <v>32</v>
      </c>
      <c r="AX432" s="13" t="s">
        <v>77</v>
      </c>
      <c r="AY432" s="262" t="s">
        <v>168</v>
      </c>
    </row>
    <row r="433" spans="1:51" s="13" customFormat="1" ht="12">
      <c r="A433" s="13"/>
      <c r="B433" s="252"/>
      <c r="C433" s="253"/>
      <c r="D433" s="241" t="s">
        <v>291</v>
      </c>
      <c r="E433" s="254" t="s">
        <v>1</v>
      </c>
      <c r="F433" s="255" t="s">
        <v>609</v>
      </c>
      <c r="G433" s="253"/>
      <c r="H433" s="256">
        <v>94.86</v>
      </c>
      <c r="I433" s="257"/>
      <c r="J433" s="253"/>
      <c r="K433" s="253"/>
      <c r="L433" s="258"/>
      <c r="M433" s="259"/>
      <c r="N433" s="260"/>
      <c r="O433" s="260"/>
      <c r="P433" s="260"/>
      <c r="Q433" s="260"/>
      <c r="R433" s="260"/>
      <c r="S433" s="260"/>
      <c r="T433" s="261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2" t="s">
        <v>291</v>
      </c>
      <c r="AU433" s="262" t="s">
        <v>86</v>
      </c>
      <c r="AV433" s="13" t="s">
        <v>86</v>
      </c>
      <c r="AW433" s="13" t="s">
        <v>32</v>
      </c>
      <c r="AX433" s="13" t="s">
        <v>77</v>
      </c>
      <c r="AY433" s="262" t="s">
        <v>168</v>
      </c>
    </row>
    <row r="434" spans="1:51" s="13" customFormat="1" ht="12">
      <c r="A434" s="13"/>
      <c r="B434" s="252"/>
      <c r="C434" s="253"/>
      <c r="D434" s="241" t="s">
        <v>291</v>
      </c>
      <c r="E434" s="254" t="s">
        <v>1</v>
      </c>
      <c r="F434" s="255" t="s">
        <v>610</v>
      </c>
      <c r="G434" s="253"/>
      <c r="H434" s="256">
        <v>132.06</v>
      </c>
      <c r="I434" s="257"/>
      <c r="J434" s="253"/>
      <c r="K434" s="253"/>
      <c r="L434" s="258"/>
      <c r="M434" s="259"/>
      <c r="N434" s="260"/>
      <c r="O434" s="260"/>
      <c r="P434" s="260"/>
      <c r="Q434" s="260"/>
      <c r="R434" s="260"/>
      <c r="S434" s="260"/>
      <c r="T434" s="261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2" t="s">
        <v>291</v>
      </c>
      <c r="AU434" s="262" t="s">
        <v>86</v>
      </c>
      <c r="AV434" s="13" t="s">
        <v>86</v>
      </c>
      <c r="AW434" s="13" t="s">
        <v>32</v>
      </c>
      <c r="AX434" s="13" t="s">
        <v>77</v>
      </c>
      <c r="AY434" s="262" t="s">
        <v>168</v>
      </c>
    </row>
    <row r="435" spans="1:51" s="13" customFormat="1" ht="12">
      <c r="A435" s="13"/>
      <c r="B435" s="252"/>
      <c r="C435" s="253"/>
      <c r="D435" s="241" t="s">
        <v>291</v>
      </c>
      <c r="E435" s="254" t="s">
        <v>1</v>
      </c>
      <c r="F435" s="255" t="s">
        <v>611</v>
      </c>
      <c r="G435" s="253"/>
      <c r="H435" s="256">
        <v>81.84</v>
      </c>
      <c r="I435" s="257"/>
      <c r="J435" s="253"/>
      <c r="K435" s="253"/>
      <c r="L435" s="258"/>
      <c r="M435" s="259"/>
      <c r="N435" s="260"/>
      <c r="O435" s="260"/>
      <c r="P435" s="260"/>
      <c r="Q435" s="260"/>
      <c r="R435" s="260"/>
      <c r="S435" s="260"/>
      <c r="T435" s="261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2" t="s">
        <v>291</v>
      </c>
      <c r="AU435" s="262" t="s">
        <v>86</v>
      </c>
      <c r="AV435" s="13" t="s">
        <v>86</v>
      </c>
      <c r="AW435" s="13" t="s">
        <v>32</v>
      </c>
      <c r="AX435" s="13" t="s">
        <v>77</v>
      </c>
      <c r="AY435" s="262" t="s">
        <v>168</v>
      </c>
    </row>
    <row r="436" spans="1:51" s="15" customFormat="1" ht="12">
      <c r="A436" s="15"/>
      <c r="B436" s="274"/>
      <c r="C436" s="275"/>
      <c r="D436" s="241" t="s">
        <v>291</v>
      </c>
      <c r="E436" s="276" t="s">
        <v>1</v>
      </c>
      <c r="F436" s="277" t="s">
        <v>342</v>
      </c>
      <c r="G436" s="275"/>
      <c r="H436" s="276" t="s">
        <v>1</v>
      </c>
      <c r="I436" s="278"/>
      <c r="J436" s="275"/>
      <c r="K436" s="275"/>
      <c r="L436" s="279"/>
      <c r="M436" s="280"/>
      <c r="N436" s="281"/>
      <c r="O436" s="281"/>
      <c r="P436" s="281"/>
      <c r="Q436" s="281"/>
      <c r="R436" s="281"/>
      <c r="S436" s="281"/>
      <c r="T436" s="282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83" t="s">
        <v>291</v>
      </c>
      <c r="AU436" s="283" t="s">
        <v>86</v>
      </c>
      <c r="AV436" s="15" t="s">
        <v>84</v>
      </c>
      <c r="AW436" s="15" t="s">
        <v>32</v>
      </c>
      <c r="AX436" s="15" t="s">
        <v>77</v>
      </c>
      <c r="AY436" s="283" t="s">
        <v>168</v>
      </c>
    </row>
    <row r="437" spans="1:51" s="13" customFormat="1" ht="12">
      <c r="A437" s="13"/>
      <c r="B437" s="252"/>
      <c r="C437" s="253"/>
      <c r="D437" s="241" t="s">
        <v>291</v>
      </c>
      <c r="E437" s="254" t="s">
        <v>1</v>
      </c>
      <c r="F437" s="255" t="s">
        <v>612</v>
      </c>
      <c r="G437" s="253"/>
      <c r="H437" s="256">
        <v>15.3</v>
      </c>
      <c r="I437" s="257"/>
      <c r="J437" s="253"/>
      <c r="K437" s="253"/>
      <c r="L437" s="258"/>
      <c r="M437" s="259"/>
      <c r="N437" s="260"/>
      <c r="O437" s="260"/>
      <c r="P437" s="260"/>
      <c r="Q437" s="260"/>
      <c r="R437" s="260"/>
      <c r="S437" s="260"/>
      <c r="T437" s="261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2" t="s">
        <v>291</v>
      </c>
      <c r="AU437" s="262" t="s">
        <v>86</v>
      </c>
      <c r="AV437" s="13" t="s">
        <v>86</v>
      </c>
      <c r="AW437" s="13" t="s">
        <v>32</v>
      </c>
      <c r="AX437" s="13" t="s">
        <v>77</v>
      </c>
      <c r="AY437" s="262" t="s">
        <v>168</v>
      </c>
    </row>
    <row r="438" spans="1:51" s="13" customFormat="1" ht="12">
      <c r="A438" s="13"/>
      <c r="B438" s="252"/>
      <c r="C438" s="253"/>
      <c r="D438" s="241" t="s">
        <v>291</v>
      </c>
      <c r="E438" s="254" t="s">
        <v>1</v>
      </c>
      <c r="F438" s="255" t="s">
        <v>613</v>
      </c>
      <c r="G438" s="253"/>
      <c r="H438" s="256">
        <v>75.98</v>
      </c>
      <c r="I438" s="257"/>
      <c r="J438" s="253"/>
      <c r="K438" s="253"/>
      <c r="L438" s="258"/>
      <c r="M438" s="259"/>
      <c r="N438" s="260"/>
      <c r="O438" s="260"/>
      <c r="P438" s="260"/>
      <c r="Q438" s="260"/>
      <c r="R438" s="260"/>
      <c r="S438" s="260"/>
      <c r="T438" s="261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62" t="s">
        <v>291</v>
      </c>
      <c r="AU438" s="262" t="s">
        <v>86</v>
      </c>
      <c r="AV438" s="13" t="s">
        <v>86</v>
      </c>
      <c r="AW438" s="13" t="s">
        <v>32</v>
      </c>
      <c r="AX438" s="13" t="s">
        <v>77</v>
      </c>
      <c r="AY438" s="262" t="s">
        <v>168</v>
      </c>
    </row>
    <row r="439" spans="1:51" s="13" customFormat="1" ht="12">
      <c r="A439" s="13"/>
      <c r="B439" s="252"/>
      <c r="C439" s="253"/>
      <c r="D439" s="241" t="s">
        <v>291</v>
      </c>
      <c r="E439" s="254" t="s">
        <v>1</v>
      </c>
      <c r="F439" s="255" t="s">
        <v>614</v>
      </c>
      <c r="G439" s="253"/>
      <c r="H439" s="256">
        <v>125.28</v>
      </c>
      <c r="I439" s="257"/>
      <c r="J439" s="253"/>
      <c r="K439" s="253"/>
      <c r="L439" s="258"/>
      <c r="M439" s="259"/>
      <c r="N439" s="260"/>
      <c r="O439" s="260"/>
      <c r="P439" s="260"/>
      <c r="Q439" s="260"/>
      <c r="R439" s="260"/>
      <c r="S439" s="260"/>
      <c r="T439" s="261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2" t="s">
        <v>291</v>
      </c>
      <c r="AU439" s="262" t="s">
        <v>86</v>
      </c>
      <c r="AV439" s="13" t="s">
        <v>86</v>
      </c>
      <c r="AW439" s="13" t="s">
        <v>32</v>
      </c>
      <c r="AX439" s="13" t="s">
        <v>77</v>
      </c>
      <c r="AY439" s="262" t="s">
        <v>168</v>
      </c>
    </row>
    <row r="440" spans="1:51" s="13" customFormat="1" ht="12">
      <c r="A440" s="13"/>
      <c r="B440" s="252"/>
      <c r="C440" s="253"/>
      <c r="D440" s="241" t="s">
        <v>291</v>
      </c>
      <c r="E440" s="254" t="s">
        <v>1</v>
      </c>
      <c r="F440" s="255" t="s">
        <v>615</v>
      </c>
      <c r="G440" s="253"/>
      <c r="H440" s="256">
        <v>109.62</v>
      </c>
      <c r="I440" s="257"/>
      <c r="J440" s="253"/>
      <c r="K440" s="253"/>
      <c r="L440" s="258"/>
      <c r="M440" s="259"/>
      <c r="N440" s="260"/>
      <c r="O440" s="260"/>
      <c r="P440" s="260"/>
      <c r="Q440" s="260"/>
      <c r="R440" s="260"/>
      <c r="S440" s="260"/>
      <c r="T440" s="261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2" t="s">
        <v>291</v>
      </c>
      <c r="AU440" s="262" t="s">
        <v>86</v>
      </c>
      <c r="AV440" s="13" t="s">
        <v>86</v>
      </c>
      <c r="AW440" s="13" t="s">
        <v>32</v>
      </c>
      <c r="AX440" s="13" t="s">
        <v>77</v>
      </c>
      <c r="AY440" s="262" t="s">
        <v>168</v>
      </c>
    </row>
    <row r="441" spans="1:51" s="13" customFormat="1" ht="12">
      <c r="A441" s="13"/>
      <c r="B441" s="252"/>
      <c r="C441" s="253"/>
      <c r="D441" s="241" t="s">
        <v>291</v>
      </c>
      <c r="E441" s="254" t="s">
        <v>1</v>
      </c>
      <c r="F441" s="255" t="s">
        <v>616</v>
      </c>
      <c r="G441" s="253"/>
      <c r="H441" s="256">
        <v>29.58</v>
      </c>
      <c r="I441" s="257"/>
      <c r="J441" s="253"/>
      <c r="K441" s="253"/>
      <c r="L441" s="258"/>
      <c r="M441" s="259"/>
      <c r="N441" s="260"/>
      <c r="O441" s="260"/>
      <c r="P441" s="260"/>
      <c r="Q441" s="260"/>
      <c r="R441" s="260"/>
      <c r="S441" s="260"/>
      <c r="T441" s="261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2" t="s">
        <v>291</v>
      </c>
      <c r="AU441" s="262" t="s">
        <v>86</v>
      </c>
      <c r="AV441" s="13" t="s">
        <v>86</v>
      </c>
      <c r="AW441" s="13" t="s">
        <v>32</v>
      </c>
      <c r="AX441" s="13" t="s">
        <v>77</v>
      </c>
      <c r="AY441" s="262" t="s">
        <v>168</v>
      </c>
    </row>
    <row r="442" spans="1:51" s="15" customFormat="1" ht="12">
      <c r="A442" s="15"/>
      <c r="B442" s="274"/>
      <c r="C442" s="275"/>
      <c r="D442" s="241" t="s">
        <v>291</v>
      </c>
      <c r="E442" s="276" t="s">
        <v>1</v>
      </c>
      <c r="F442" s="277" t="s">
        <v>346</v>
      </c>
      <c r="G442" s="275"/>
      <c r="H442" s="276" t="s">
        <v>1</v>
      </c>
      <c r="I442" s="278"/>
      <c r="J442" s="275"/>
      <c r="K442" s="275"/>
      <c r="L442" s="279"/>
      <c r="M442" s="280"/>
      <c r="N442" s="281"/>
      <c r="O442" s="281"/>
      <c r="P442" s="281"/>
      <c r="Q442" s="281"/>
      <c r="R442" s="281"/>
      <c r="S442" s="281"/>
      <c r="T442" s="282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83" t="s">
        <v>291</v>
      </c>
      <c r="AU442" s="283" t="s">
        <v>86</v>
      </c>
      <c r="AV442" s="15" t="s">
        <v>84</v>
      </c>
      <c r="AW442" s="15" t="s">
        <v>32</v>
      </c>
      <c r="AX442" s="15" t="s">
        <v>77</v>
      </c>
      <c r="AY442" s="283" t="s">
        <v>168</v>
      </c>
    </row>
    <row r="443" spans="1:51" s="13" customFormat="1" ht="12">
      <c r="A443" s="13"/>
      <c r="B443" s="252"/>
      <c r="C443" s="253"/>
      <c r="D443" s="241" t="s">
        <v>291</v>
      </c>
      <c r="E443" s="254" t="s">
        <v>1</v>
      </c>
      <c r="F443" s="255" t="s">
        <v>617</v>
      </c>
      <c r="G443" s="253"/>
      <c r="H443" s="256">
        <v>11.62</v>
      </c>
      <c r="I443" s="257"/>
      <c r="J443" s="253"/>
      <c r="K443" s="253"/>
      <c r="L443" s="258"/>
      <c r="M443" s="259"/>
      <c r="N443" s="260"/>
      <c r="O443" s="260"/>
      <c r="P443" s="260"/>
      <c r="Q443" s="260"/>
      <c r="R443" s="260"/>
      <c r="S443" s="260"/>
      <c r="T443" s="261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62" t="s">
        <v>291</v>
      </c>
      <c r="AU443" s="262" t="s">
        <v>86</v>
      </c>
      <c r="AV443" s="13" t="s">
        <v>86</v>
      </c>
      <c r="AW443" s="13" t="s">
        <v>32</v>
      </c>
      <c r="AX443" s="13" t="s">
        <v>77</v>
      </c>
      <c r="AY443" s="262" t="s">
        <v>168</v>
      </c>
    </row>
    <row r="444" spans="1:51" s="13" customFormat="1" ht="12">
      <c r="A444" s="13"/>
      <c r="B444" s="252"/>
      <c r="C444" s="253"/>
      <c r="D444" s="241" t="s">
        <v>291</v>
      </c>
      <c r="E444" s="254" t="s">
        <v>1</v>
      </c>
      <c r="F444" s="255" t="s">
        <v>618</v>
      </c>
      <c r="G444" s="253"/>
      <c r="H444" s="256">
        <v>76.56</v>
      </c>
      <c r="I444" s="257"/>
      <c r="J444" s="253"/>
      <c r="K444" s="253"/>
      <c r="L444" s="258"/>
      <c r="M444" s="259"/>
      <c r="N444" s="260"/>
      <c r="O444" s="260"/>
      <c r="P444" s="260"/>
      <c r="Q444" s="260"/>
      <c r="R444" s="260"/>
      <c r="S444" s="260"/>
      <c r="T444" s="261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2" t="s">
        <v>291</v>
      </c>
      <c r="AU444" s="262" t="s">
        <v>86</v>
      </c>
      <c r="AV444" s="13" t="s">
        <v>86</v>
      </c>
      <c r="AW444" s="13" t="s">
        <v>32</v>
      </c>
      <c r="AX444" s="13" t="s">
        <v>77</v>
      </c>
      <c r="AY444" s="262" t="s">
        <v>168</v>
      </c>
    </row>
    <row r="445" spans="1:51" s="13" customFormat="1" ht="12">
      <c r="A445" s="13"/>
      <c r="B445" s="252"/>
      <c r="C445" s="253"/>
      <c r="D445" s="241" t="s">
        <v>291</v>
      </c>
      <c r="E445" s="254" t="s">
        <v>1</v>
      </c>
      <c r="F445" s="255" t="s">
        <v>619</v>
      </c>
      <c r="G445" s="253"/>
      <c r="H445" s="256">
        <v>109.04</v>
      </c>
      <c r="I445" s="257"/>
      <c r="J445" s="253"/>
      <c r="K445" s="253"/>
      <c r="L445" s="258"/>
      <c r="M445" s="259"/>
      <c r="N445" s="260"/>
      <c r="O445" s="260"/>
      <c r="P445" s="260"/>
      <c r="Q445" s="260"/>
      <c r="R445" s="260"/>
      <c r="S445" s="260"/>
      <c r="T445" s="261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2" t="s">
        <v>291</v>
      </c>
      <c r="AU445" s="262" t="s">
        <v>86</v>
      </c>
      <c r="AV445" s="13" t="s">
        <v>86</v>
      </c>
      <c r="AW445" s="13" t="s">
        <v>32</v>
      </c>
      <c r="AX445" s="13" t="s">
        <v>77</v>
      </c>
      <c r="AY445" s="262" t="s">
        <v>168</v>
      </c>
    </row>
    <row r="446" spans="1:51" s="13" customFormat="1" ht="12">
      <c r="A446" s="13"/>
      <c r="B446" s="252"/>
      <c r="C446" s="253"/>
      <c r="D446" s="241" t="s">
        <v>291</v>
      </c>
      <c r="E446" s="254" t="s">
        <v>1</v>
      </c>
      <c r="F446" s="255" t="s">
        <v>616</v>
      </c>
      <c r="G446" s="253"/>
      <c r="H446" s="256">
        <v>29.58</v>
      </c>
      <c r="I446" s="257"/>
      <c r="J446" s="253"/>
      <c r="K446" s="253"/>
      <c r="L446" s="258"/>
      <c r="M446" s="259"/>
      <c r="N446" s="260"/>
      <c r="O446" s="260"/>
      <c r="P446" s="260"/>
      <c r="Q446" s="260"/>
      <c r="R446" s="260"/>
      <c r="S446" s="260"/>
      <c r="T446" s="261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2" t="s">
        <v>291</v>
      </c>
      <c r="AU446" s="262" t="s">
        <v>86</v>
      </c>
      <c r="AV446" s="13" t="s">
        <v>86</v>
      </c>
      <c r="AW446" s="13" t="s">
        <v>32</v>
      </c>
      <c r="AX446" s="13" t="s">
        <v>77</v>
      </c>
      <c r="AY446" s="262" t="s">
        <v>168</v>
      </c>
    </row>
    <row r="447" spans="1:51" s="13" customFormat="1" ht="12">
      <c r="A447" s="13"/>
      <c r="B447" s="252"/>
      <c r="C447" s="253"/>
      <c r="D447" s="241" t="s">
        <v>291</v>
      </c>
      <c r="E447" s="254" t="s">
        <v>1</v>
      </c>
      <c r="F447" s="255" t="s">
        <v>620</v>
      </c>
      <c r="G447" s="253"/>
      <c r="H447" s="256">
        <v>106.14</v>
      </c>
      <c r="I447" s="257"/>
      <c r="J447" s="253"/>
      <c r="K447" s="253"/>
      <c r="L447" s="258"/>
      <c r="M447" s="259"/>
      <c r="N447" s="260"/>
      <c r="O447" s="260"/>
      <c r="P447" s="260"/>
      <c r="Q447" s="260"/>
      <c r="R447" s="260"/>
      <c r="S447" s="260"/>
      <c r="T447" s="26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2" t="s">
        <v>291</v>
      </c>
      <c r="AU447" s="262" t="s">
        <v>86</v>
      </c>
      <c r="AV447" s="13" t="s">
        <v>86</v>
      </c>
      <c r="AW447" s="13" t="s">
        <v>32</v>
      </c>
      <c r="AX447" s="13" t="s">
        <v>77</v>
      </c>
      <c r="AY447" s="262" t="s">
        <v>168</v>
      </c>
    </row>
    <row r="448" spans="1:51" s="13" customFormat="1" ht="12">
      <c r="A448" s="13"/>
      <c r="B448" s="252"/>
      <c r="C448" s="253"/>
      <c r="D448" s="241" t="s">
        <v>291</v>
      </c>
      <c r="E448" s="254" t="s">
        <v>1</v>
      </c>
      <c r="F448" s="255" t="s">
        <v>621</v>
      </c>
      <c r="G448" s="253"/>
      <c r="H448" s="256">
        <v>46.4</v>
      </c>
      <c r="I448" s="257"/>
      <c r="J448" s="253"/>
      <c r="K448" s="253"/>
      <c r="L448" s="258"/>
      <c r="M448" s="259"/>
      <c r="N448" s="260"/>
      <c r="O448" s="260"/>
      <c r="P448" s="260"/>
      <c r="Q448" s="260"/>
      <c r="R448" s="260"/>
      <c r="S448" s="260"/>
      <c r="T448" s="261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2" t="s">
        <v>291</v>
      </c>
      <c r="AU448" s="262" t="s">
        <v>86</v>
      </c>
      <c r="AV448" s="13" t="s">
        <v>86</v>
      </c>
      <c r="AW448" s="13" t="s">
        <v>32</v>
      </c>
      <c r="AX448" s="13" t="s">
        <v>77</v>
      </c>
      <c r="AY448" s="262" t="s">
        <v>168</v>
      </c>
    </row>
    <row r="449" spans="1:51" s="14" customFormat="1" ht="12">
      <c r="A449" s="14"/>
      <c r="B449" s="263"/>
      <c r="C449" s="264"/>
      <c r="D449" s="241" t="s">
        <v>291</v>
      </c>
      <c r="E449" s="265" t="s">
        <v>1</v>
      </c>
      <c r="F449" s="266" t="s">
        <v>295</v>
      </c>
      <c r="G449" s="264"/>
      <c r="H449" s="267">
        <v>2025.538</v>
      </c>
      <c r="I449" s="268"/>
      <c r="J449" s="264"/>
      <c r="K449" s="264"/>
      <c r="L449" s="269"/>
      <c r="M449" s="270"/>
      <c r="N449" s="271"/>
      <c r="O449" s="271"/>
      <c r="P449" s="271"/>
      <c r="Q449" s="271"/>
      <c r="R449" s="271"/>
      <c r="S449" s="271"/>
      <c r="T449" s="272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73" t="s">
        <v>291</v>
      </c>
      <c r="AU449" s="273" t="s">
        <v>86</v>
      </c>
      <c r="AV449" s="14" t="s">
        <v>189</v>
      </c>
      <c r="AW449" s="14" t="s">
        <v>32</v>
      </c>
      <c r="AX449" s="14" t="s">
        <v>84</v>
      </c>
      <c r="AY449" s="273" t="s">
        <v>168</v>
      </c>
    </row>
    <row r="450" spans="1:65" s="2" customFormat="1" ht="24.15" customHeight="1">
      <c r="A450" s="39"/>
      <c r="B450" s="40"/>
      <c r="C450" s="228" t="s">
        <v>622</v>
      </c>
      <c r="D450" s="228" t="s">
        <v>171</v>
      </c>
      <c r="E450" s="229" t="s">
        <v>623</v>
      </c>
      <c r="F450" s="230" t="s">
        <v>624</v>
      </c>
      <c r="G450" s="231" t="s">
        <v>203</v>
      </c>
      <c r="H450" s="232">
        <v>194.483</v>
      </c>
      <c r="I450" s="233"/>
      <c r="J450" s="234">
        <f>ROUND(I450*H450,2)</f>
        <v>0</v>
      </c>
      <c r="K450" s="230" t="s">
        <v>175</v>
      </c>
      <c r="L450" s="45"/>
      <c r="M450" s="235" t="s">
        <v>1</v>
      </c>
      <c r="N450" s="236" t="s">
        <v>42</v>
      </c>
      <c r="O450" s="92"/>
      <c r="P450" s="237">
        <f>O450*H450</f>
        <v>0</v>
      </c>
      <c r="Q450" s="237">
        <v>0</v>
      </c>
      <c r="R450" s="237">
        <f>Q450*H450</f>
        <v>0</v>
      </c>
      <c r="S450" s="237">
        <v>0.068</v>
      </c>
      <c r="T450" s="238">
        <f>S450*H450</f>
        <v>13.224844000000001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9" t="s">
        <v>189</v>
      </c>
      <c r="AT450" s="239" t="s">
        <v>171</v>
      </c>
      <c r="AU450" s="239" t="s">
        <v>86</v>
      </c>
      <c r="AY450" s="18" t="s">
        <v>168</v>
      </c>
      <c r="BE450" s="240">
        <f>IF(N450="základní",J450,0)</f>
        <v>0</v>
      </c>
      <c r="BF450" s="240">
        <f>IF(N450="snížená",J450,0)</f>
        <v>0</v>
      </c>
      <c r="BG450" s="240">
        <f>IF(N450="zákl. přenesená",J450,0)</f>
        <v>0</v>
      </c>
      <c r="BH450" s="240">
        <f>IF(N450="sníž. přenesená",J450,0)</f>
        <v>0</v>
      </c>
      <c r="BI450" s="240">
        <f>IF(N450="nulová",J450,0)</f>
        <v>0</v>
      </c>
      <c r="BJ450" s="18" t="s">
        <v>84</v>
      </c>
      <c r="BK450" s="240">
        <f>ROUND(I450*H450,2)</f>
        <v>0</v>
      </c>
      <c r="BL450" s="18" t="s">
        <v>189</v>
      </c>
      <c r="BM450" s="239" t="s">
        <v>625</v>
      </c>
    </row>
    <row r="451" spans="1:51" s="15" customFormat="1" ht="12">
      <c r="A451" s="15"/>
      <c r="B451" s="274"/>
      <c r="C451" s="275"/>
      <c r="D451" s="241" t="s">
        <v>291</v>
      </c>
      <c r="E451" s="276" t="s">
        <v>1</v>
      </c>
      <c r="F451" s="277" t="s">
        <v>334</v>
      </c>
      <c r="G451" s="275"/>
      <c r="H451" s="276" t="s">
        <v>1</v>
      </c>
      <c r="I451" s="278"/>
      <c r="J451" s="275"/>
      <c r="K451" s="275"/>
      <c r="L451" s="279"/>
      <c r="M451" s="280"/>
      <c r="N451" s="281"/>
      <c r="O451" s="281"/>
      <c r="P451" s="281"/>
      <c r="Q451" s="281"/>
      <c r="R451" s="281"/>
      <c r="S451" s="281"/>
      <c r="T451" s="282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83" t="s">
        <v>291</v>
      </c>
      <c r="AU451" s="283" t="s">
        <v>86</v>
      </c>
      <c r="AV451" s="15" t="s">
        <v>84</v>
      </c>
      <c r="AW451" s="15" t="s">
        <v>32</v>
      </c>
      <c r="AX451" s="15" t="s">
        <v>77</v>
      </c>
      <c r="AY451" s="283" t="s">
        <v>168</v>
      </c>
    </row>
    <row r="452" spans="1:51" s="13" customFormat="1" ht="12">
      <c r="A452" s="13"/>
      <c r="B452" s="252"/>
      <c r="C452" s="253"/>
      <c r="D452" s="241" t="s">
        <v>291</v>
      </c>
      <c r="E452" s="254" t="s">
        <v>1</v>
      </c>
      <c r="F452" s="255" t="s">
        <v>626</v>
      </c>
      <c r="G452" s="253"/>
      <c r="H452" s="256">
        <v>32.4</v>
      </c>
      <c r="I452" s="257"/>
      <c r="J452" s="253"/>
      <c r="K452" s="253"/>
      <c r="L452" s="258"/>
      <c r="M452" s="259"/>
      <c r="N452" s="260"/>
      <c r="O452" s="260"/>
      <c r="P452" s="260"/>
      <c r="Q452" s="260"/>
      <c r="R452" s="260"/>
      <c r="S452" s="260"/>
      <c r="T452" s="261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2" t="s">
        <v>291</v>
      </c>
      <c r="AU452" s="262" t="s">
        <v>86</v>
      </c>
      <c r="AV452" s="13" t="s">
        <v>86</v>
      </c>
      <c r="AW452" s="13" t="s">
        <v>32</v>
      </c>
      <c r="AX452" s="13" t="s">
        <v>77</v>
      </c>
      <c r="AY452" s="262" t="s">
        <v>168</v>
      </c>
    </row>
    <row r="453" spans="1:51" s="13" customFormat="1" ht="12">
      <c r="A453" s="13"/>
      <c r="B453" s="252"/>
      <c r="C453" s="253"/>
      <c r="D453" s="241" t="s">
        <v>291</v>
      </c>
      <c r="E453" s="254" t="s">
        <v>1</v>
      </c>
      <c r="F453" s="255" t="s">
        <v>627</v>
      </c>
      <c r="G453" s="253"/>
      <c r="H453" s="256">
        <v>22.82</v>
      </c>
      <c r="I453" s="257"/>
      <c r="J453" s="253"/>
      <c r="K453" s="253"/>
      <c r="L453" s="258"/>
      <c r="M453" s="259"/>
      <c r="N453" s="260"/>
      <c r="O453" s="260"/>
      <c r="P453" s="260"/>
      <c r="Q453" s="260"/>
      <c r="R453" s="260"/>
      <c r="S453" s="260"/>
      <c r="T453" s="261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2" t="s">
        <v>291</v>
      </c>
      <c r="AU453" s="262" t="s">
        <v>86</v>
      </c>
      <c r="AV453" s="13" t="s">
        <v>86</v>
      </c>
      <c r="AW453" s="13" t="s">
        <v>32</v>
      </c>
      <c r="AX453" s="13" t="s">
        <v>77</v>
      </c>
      <c r="AY453" s="262" t="s">
        <v>168</v>
      </c>
    </row>
    <row r="454" spans="1:51" s="13" customFormat="1" ht="12">
      <c r="A454" s="13"/>
      <c r="B454" s="252"/>
      <c r="C454" s="253"/>
      <c r="D454" s="241" t="s">
        <v>291</v>
      </c>
      <c r="E454" s="254" t="s">
        <v>1</v>
      </c>
      <c r="F454" s="255" t="s">
        <v>628</v>
      </c>
      <c r="G454" s="253"/>
      <c r="H454" s="256">
        <v>13.6</v>
      </c>
      <c r="I454" s="257"/>
      <c r="J454" s="253"/>
      <c r="K454" s="253"/>
      <c r="L454" s="258"/>
      <c r="M454" s="259"/>
      <c r="N454" s="260"/>
      <c r="O454" s="260"/>
      <c r="P454" s="260"/>
      <c r="Q454" s="260"/>
      <c r="R454" s="260"/>
      <c r="S454" s="260"/>
      <c r="T454" s="261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2" t="s">
        <v>291</v>
      </c>
      <c r="AU454" s="262" t="s">
        <v>86</v>
      </c>
      <c r="AV454" s="13" t="s">
        <v>86</v>
      </c>
      <c r="AW454" s="13" t="s">
        <v>32</v>
      </c>
      <c r="AX454" s="13" t="s">
        <v>77</v>
      </c>
      <c r="AY454" s="262" t="s">
        <v>168</v>
      </c>
    </row>
    <row r="455" spans="1:51" s="13" customFormat="1" ht="12">
      <c r="A455" s="13"/>
      <c r="B455" s="252"/>
      <c r="C455" s="253"/>
      <c r="D455" s="241" t="s">
        <v>291</v>
      </c>
      <c r="E455" s="254" t="s">
        <v>1</v>
      </c>
      <c r="F455" s="255" t="s">
        <v>629</v>
      </c>
      <c r="G455" s="253"/>
      <c r="H455" s="256">
        <v>15.6</v>
      </c>
      <c r="I455" s="257"/>
      <c r="J455" s="253"/>
      <c r="K455" s="253"/>
      <c r="L455" s="258"/>
      <c r="M455" s="259"/>
      <c r="N455" s="260"/>
      <c r="O455" s="260"/>
      <c r="P455" s="260"/>
      <c r="Q455" s="260"/>
      <c r="R455" s="260"/>
      <c r="S455" s="260"/>
      <c r="T455" s="261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2" t="s">
        <v>291</v>
      </c>
      <c r="AU455" s="262" t="s">
        <v>86</v>
      </c>
      <c r="AV455" s="13" t="s">
        <v>86</v>
      </c>
      <c r="AW455" s="13" t="s">
        <v>32</v>
      </c>
      <c r="AX455" s="13" t="s">
        <v>77</v>
      </c>
      <c r="AY455" s="262" t="s">
        <v>168</v>
      </c>
    </row>
    <row r="456" spans="1:51" s="13" customFormat="1" ht="12">
      <c r="A456" s="13"/>
      <c r="B456" s="252"/>
      <c r="C456" s="253"/>
      <c r="D456" s="241" t="s">
        <v>291</v>
      </c>
      <c r="E456" s="254" t="s">
        <v>1</v>
      </c>
      <c r="F456" s="255" t="s">
        <v>630</v>
      </c>
      <c r="G456" s="253"/>
      <c r="H456" s="256">
        <v>3.2</v>
      </c>
      <c r="I456" s="257"/>
      <c r="J456" s="253"/>
      <c r="K456" s="253"/>
      <c r="L456" s="258"/>
      <c r="M456" s="259"/>
      <c r="N456" s="260"/>
      <c r="O456" s="260"/>
      <c r="P456" s="260"/>
      <c r="Q456" s="260"/>
      <c r="R456" s="260"/>
      <c r="S456" s="260"/>
      <c r="T456" s="261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2" t="s">
        <v>291</v>
      </c>
      <c r="AU456" s="262" t="s">
        <v>86</v>
      </c>
      <c r="AV456" s="13" t="s">
        <v>86</v>
      </c>
      <c r="AW456" s="13" t="s">
        <v>32</v>
      </c>
      <c r="AX456" s="13" t="s">
        <v>77</v>
      </c>
      <c r="AY456" s="262" t="s">
        <v>168</v>
      </c>
    </row>
    <row r="457" spans="1:51" s="13" customFormat="1" ht="12">
      <c r="A457" s="13"/>
      <c r="B457" s="252"/>
      <c r="C457" s="253"/>
      <c r="D457" s="241" t="s">
        <v>291</v>
      </c>
      <c r="E457" s="254" t="s">
        <v>1</v>
      </c>
      <c r="F457" s="255" t="s">
        <v>631</v>
      </c>
      <c r="G457" s="253"/>
      <c r="H457" s="256">
        <v>27.8</v>
      </c>
      <c r="I457" s="257"/>
      <c r="J457" s="253"/>
      <c r="K457" s="253"/>
      <c r="L457" s="258"/>
      <c r="M457" s="259"/>
      <c r="N457" s="260"/>
      <c r="O457" s="260"/>
      <c r="P457" s="260"/>
      <c r="Q457" s="260"/>
      <c r="R457" s="260"/>
      <c r="S457" s="260"/>
      <c r="T457" s="261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62" t="s">
        <v>291</v>
      </c>
      <c r="AU457" s="262" t="s">
        <v>86</v>
      </c>
      <c r="AV457" s="13" t="s">
        <v>86</v>
      </c>
      <c r="AW457" s="13" t="s">
        <v>32</v>
      </c>
      <c r="AX457" s="13" t="s">
        <v>77</v>
      </c>
      <c r="AY457" s="262" t="s">
        <v>168</v>
      </c>
    </row>
    <row r="458" spans="1:51" s="15" customFormat="1" ht="12">
      <c r="A458" s="15"/>
      <c r="B458" s="274"/>
      <c r="C458" s="275"/>
      <c r="D458" s="241" t="s">
        <v>291</v>
      </c>
      <c r="E458" s="276" t="s">
        <v>1</v>
      </c>
      <c r="F458" s="277" t="s">
        <v>338</v>
      </c>
      <c r="G458" s="275"/>
      <c r="H458" s="276" t="s">
        <v>1</v>
      </c>
      <c r="I458" s="278"/>
      <c r="J458" s="275"/>
      <c r="K458" s="275"/>
      <c r="L458" s="279"/>
      <c r="M458" s="280"/>
      <c r="N458" s="281"/>
      <c r="O458" s="281"/>
      <c r="P458" s="281"/>
      <c r="Q458" s="281"/>
      <c r="R458" s="281"/>
      <c r="S458" s="281"/>
      <c r="T458" s="282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83" t="s">
        <v>291</v>
      </c>
      <c r="AU458" s="283" t="s">
        <v>86</v>
      </c>
      <c r="AV458" s="15" t="s">
        <v>84</v>
      </c>
      <c r="AW458" s="15" t="s">
        <v>32</v>
      </c>
      <c r="AX458" s="15" t="s">
        <v>77</v>
      </c>
      <c r="AY458" s="283" t="s">
        <v>168</v>
      </c>
    </row>
    <row r="459" spans="1:51" s="13" customFormat="1" ht="12">
      <c r="A459" s="13"/>
      <c r="B459" s="252"/>
      <c r="C459" s="253"/>
      <c r="D459" s="241" t="s">
        <v>291</v>
      </c>
      <c r="E459" s="254" t="s">
        <v>1</v>
      </c>
      <c r="F459" s="255" t="s">
        <v>632</v>
      </c>
      <c r="G459" s="253"/>
      <c r="H459" s="256">
        <v>18.48</v>
      </c>
      <c r="I459" s="257"/>
      <c r="J459" s="253"/>
      <c r="K459" s="253"/>
      <c r="L459" s="258"/>
      <c r="M459" s="259"/>
      <c r="N459" s="260"/>
      <c r="O459" s="260"/>
      <c r="P459" s="260"/>
      <c r="Q459" s="260"/>
      <c r="R459" s="260"/>
      <c r="S459" s="260"/>
      <c r="T459" s="261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2" t="s">
        <v>291</v>
      </c>
      <c r="AU459" s="262" t="s">
        <v>86</v>
      </c>
      <c r="AV459" s="13" t="s">
        <v>86</v>
      </c>
      <c r="AW459" s="13" t="s">
        <v>32</v>
      </c>
      <c r="AX459" s="13" t="s">
        <v>77</v>
      </c>
      <c r="AY459" s="262" t="s">
        <v>168</v>
      </c>
    </row>
    <row r="460" spans="1:51" s="13" customFormat="1" ht="12">
      <c r="A460" s="13"/>
      <c r="B460" s="252"/>
      <c r="C460" s="253"/>
      <c r="D460" s="241" t="s">
        <v>291</v>
      </c>
      <c r="E460" s="254" t="s">
        <v>1</v>
      </c>
      <c r="F460" s="255" t="s">
        <v>633</v>
      </c>
      <c r="G460" s="253"/>
      <c r="H460" s="256">
        <v>1.56</v>
      </c>
      <c r="I460" s="257"/>
      <c r="J460" s="253"/>
      <c r="K460" s="253"/>
      <c r="L460" s="258"/>
      <c r="M460" s="259"/>
      <c r="N460" s="260"/>
      <c r="O460" s="260"/>
      <c r="P460" s="260"/>
      <c r="Q460" s="260"/>
      <c r="R460" s="260"/>
      <c r="S460" s="260"/>
      <c r="T460" s="261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2" t="s">
        <v>291</v>
      </c>
      <c r="AU460" s="262" t="s">
        <v>86</v>
      </c>
      <c r="AV460" s="13" t="s">
        <v>86</v>
      </c>
      <c r="AW460" s="13" t="s">
        <v>32</v>
      </c>
      <c r="AX460" s="13" t="s">
        <v>77</v>
      </c>
      <c r="AY460" s="262" t="s">
        <v>168</v>
      </c>
    </row>
    <row r="461" spans="1:51" s="13" customFormat="1" ht="12">
      <c r="A461" s="13"/>
      <c r="B461" s="252"/>
      <c r="C461" s="253"/>
      <c r="D461" s="241" t="s">
        <v>291</v>
      </c>
      <c r="E461" s="254" t="s">
        <v>1</v>
      </c>
      <c r="F461" s="255" t="s">
        <v>634</v>
      </c>
      <c r="G461" s="253"/>
      <c r="H461" s="256">
        <v>2.17</v>
      </c>
      <c r="I461" s="257"/>
      <c r="J461" s="253"/>
      <c r="K461" s="253"/>
      <c r="L461" s="258"/>
      <c r="M461" s="259"/>
      <c r="N461" s="260"/>
      <c r="O461" s="260"/>
      <c r="P461" s="260"/>
      <c r="Q461" s="260"/>
      <c r="R461" s="260"/>
      <c r="S461" s="260"/>
      <c r="T461" s="261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62" t="s">
        <v>291</v>
      </c>
      <c r="AU461" s="262" t="s">
        <v>86</v>
      </c>
      <c r="AV461" s="13" t="s">
        <v>86</v>
      </c>
      <c r="AW461" s="13" t="s">
        <v>32</v>
      </c>
      <c r="AX461" s="13" t="s">
        <v>77</v>
      </c>
      <c r="AY461" s="262" t="s">
        <v>168</v>
      </c>
    </row>
    <row r="462" spans="1:51" s="13" customFormat="1" ht="12">
      <c r="A462" s="13"/>
      <c r="B462" s="252"/>
      <c r="C462" s="253"/>
      <c r="D462" s="241" t="s">
        <v>291</v>
      </c>
      <c r="E462" s="254" t="s">
        <v>1</v>
      </c>
      <c r="F462" s="255" t="s">
        <v>635</v>
      </c>
      <c r="G462" s="253"/>
      <c r="H462" s="256">
        <v>1.473</v>
      </c>
      <c r="I462" s="257"/>
      <c r="J462" s="253"/>
      <c r="K462" s="253"/>
      <c r="L462" s="258"/>
      <c r="M462" s="259"/>
      <c r="N462" s="260"/>
      <c r="O462" s="260"/>
      <c r="P462" s="260"/>
      <c r="Q462" s="260"/>
      <c r="R462" s="260"/>
      <c r="S462" s="260"/>
      <c r="T462" s="261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2" t="s">
        <v>291</v>
      </c>
      <c r="AU462" s="262" t="s">
        <v>86</v>
      </c>
      <c r="AV462" s="13" t="s">
        <v>86</v>
      </c>
      <c r="AW462" s="13" t="s">
        <v>32</v>
      </c>
      <c r="AX462" s="13" t="s">
        <v>77</v>
      </c>
      <c r="AY462" s="262" t="s">
        <v>168</v>
      </c>
    </row>
    <row r="463" spans="1:51" s="13" customFormat="1" ht="12">
      <c r="A463" s="13"/>
      <c r="B463" s="252"/>
      <c r="C463" s="253"/>
      <c r="D463" s="241" t="s">
        <v>291</v>
      </c>
      <c r="E463" s="254" t="s">
        <v>1</v>
      </c>
      <c r="F463" s="255" t="s">
        <v>636</v>
      </c>
      <c r="G463" s="253"/>
      <c r="H463" s="256">
        <v>1.43</v>
      </c>
      <c r="I463" s="257"/>
      <c r="J463" s="253"/>
      <c r="K463" s="253"/>
      <c r="L463" s="258"/>
      <c r="M463" s="259"/>
      <c r="N463" s="260"/>
      <c r="O463" s="260"/>
      <c r="P463" s="260"/>
      <c r="Q463" s="260"/>
      <c r="R463" s="260"/>
      <c r="S463" s="260"/>
      <c r="T463" s="261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2" t="s">
        <v>291</v>
      </c>
      <c r="AU463" s="262" t="s">
        <v>86</v>
      </c>
      <c r="AV463" s="13" t="s">
        <v>86</v>
      </c>
      <c r="AW463" s="13" t="s">
        <v>32</v>
      </c>
      <c r="AX463" s="13" t="s">
        <v>77</v>
      </c>
      <c r="AY463" s="262" t="s">
        <v>168</v>
      </c>
    </row>
    <row r="464" spans="1:51" s="13" customFormat="1" ht="12">
      <c r="A464" s="13"/>
      <c r="B464" s="252"/>
      <c r="C464" s="253"/>
      <c r="D464" s="241" t="s">
        <v>291</v>
      </c>
      <c r="E464" s="254" t="s">
        <v>1</v>
      </c>
      <c r="F464" s="255" t="s">
        <v>637</v>
      </c>
      <c r="G464" s="253"/>
      <c r="H464" s="256">
        <v>0.48</v>
      </c>
      <c r="I464" s="257"/>
      <c r="J464" s="253"/>
      <c r="K464" s="253"/>
      <c r="L464" s="258"/>
      <c r="M464" s="259"/>
      <c r="N464" s="260"/>
      <c r="O464" s="260"/>
      <c r="P464" s="260"/>
      <c r="Q464" s="260"/>
      <c r="R464" s="260"/>
      <c r="S464" s="260"/>
      <c r="T464" s="261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62" t="s">
        <v>291</v>
      </c>
      <c r="AU464" s="262" t="s">
        <v>86</v>
      </c>
      <c r="AV464" s="13" t="s">
        <v>86</v>
      </c>
      <c r="AW464" s="13" t="s">
        <v>32</v>
      </c>
      <c r="AX464" s="13" t="s">
        <v>77</v>
      </c>
      <c r="AY464" s="262" t="s">
        <v>168</v>
      </c>
    </row>
    <row r="465" spans="1:51" s="15" customFormat="1" ht="12">
      <c r="A465" s="15"/>
      <c r="B465" s="274"/>
      <c r="C465" s="275"/>
      <c r="D465" s="241" t="s">
        <v>291</v>
      </c>
      <c r="E465" s="276" t="s">
        <v>1</v>
      </c>
      <c r="F465" s="277" t="s">
        <v>342</v>
      </c>
      <c r="G465" s="275"/>
      <c r="H465" s="276" t="s">
        <v>1</v>
      </c>
      <c r="I465" s="278"/>
      <c r="J465" s="275"/>
      <c r="K465" s="275"/>
      <c r="L465" s="279"/>
      <c r="M465" s="280"/>
      <c r="N465" s="281"/>
      <c r="O465" s="281"/>
      <c r="P465" s="281"/>
      <c r="Q465" s="281"/>
      <c r="R465" s="281"/>
      <c r="S465" s="281"/>
      <c r="T465" s="282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83" t="s">
        <v>291</v>
      </c>
      <c r="AU465" s="283" t="s">
        <v>86</v>
      </c>
      <c r="AV465" s="15" t="s">
        <v>84</v>
      </c>
      <c r="AW465" s="15" t="s">
        <v>32</v>
      </c>
      <c r="AX465" s="15" t="s">
        <v>77</v>
      </c>
      <c r="AY465" s="283" t="s">
        <v>168</v>
      </c>
    </row>
    <row r="466" spans="1:51" s="13" customFormat="1" ht="12">
      <c r="A466" s="13"/>
      <c r="B466" s="252"/>
      <c r="C466" s="253"/>
      <c r="D466" s="241" t="s">
        <v>291</v>
      </c>
      <c r="E466" s="254" t="s">
        <v>1</v>
      </c>
      <c r="F466" s="255" t="s">
        <v>612</v>
      </c>
      <c r="G466" s="253"/>
      <c r="H466" s="256">
        <v>15.3</v>
      </c>
      <c r="I466" s="257"/>
      <c r="J466" s="253"/>
      <c r="K466" s="253"/>
      <c r="L466" s="258"/>
      <c r="M466" s="259"/>
      <c r="N466" s="260"/>
      <c r="O466" s="260"/>
      <c r="P466" s="260"/>
      <c r="Q466" s="260"/>
      <c r="R466" s="260"/>
      <c r="S466" s="260"/>
      <c r="T466" s="261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2" t="s">
        <v>291</v>
      </c>
      <c r="AU466" s="262" t="s">
        <v>86</v>
      </c>
      <c r="AV466" s="13" t="s">
        <v>86</v>
      </c>
      <c r="AW466" s="13" t="s">
        <v>32</v>
      </c>
      <c r="AX466" s="13" t="s">
        <v>77</v>
      </c>
      <c r="AY466" s="262" t="s">
        <v>168</v>
      </c>
    </row>
    <row r="467" spans="1:51" s="13" customFormat="1" ht="12">
      <c r="A467" s="13"/>
      <c r="B467" s="252"/>
      <c r="C467" s="253"/>
      <c r="D467" s="241" t="s">
        <v>291</v>
      </c>
      <c r="E467" s="254" t="s">
        <v>1</v>
      </c>
      <c r="F467" s="255" t="s">
        <v>638</v>
      </c>
      <c r="G467" s="253"/>
      <c r="H467" s="256">
        <v>0.96</v>
      </c>
      <c r="I467" s="257"/>
      <c r="J467" s="253"/>
      <c r="K467" s="253"/>
      <c r="L467" s="258"/>
      <c r="M467" s="259"/>
      <c r="N467" s="260"/>
      <c r="O467" s="260"/>
      <c r="P467" s="260"/>
      <c r="Q467" s="260"/>
      <c r="R467" s="260"/>
      <c r="S467" s="260"/>
      <c r="T467" s="261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2" t="s">
        <v>291</v>
      </c>
      <c r="AU467" s="262" t="s">
        <v>86</v>
      </c>
      <c r="AV467" s="13" t="s">
        <v>86</v>
      </c>
      <c r="AW467" s="13" t="s">
        <v>32</v>
      </c>
      <c r="AX467" s="13" t="s">
        <v>77</v>
      </c>
      <c r="AY467" s="262" t="s">
        <v>168</v>
      </c>
    </row>
    <row r="468" spans="1:51" s="13" customFormat="1" ht="12">
      <c r="A468" s="13"/>
      <c r="B468" s="252"/>
      <c r="C468" s="253"/>
      <c r="D468" s="241" t="s">
        <v>291</v>
      </c>
      <c r="E468" s="254" t="s">
        <v>1</v>
      </c>
      <c r="F468" s="255" t="s">
        <v>639</v>
      </c>
      <c r="G468" s="253"/>
      <c r="H468" s="256">
        <v>1.2</v>
      </c>
      <c r="I468" s="257"/>
      <c r="J468" s="253"/>
      <c r="K468" s="253"/>
      <c r="L468" s="258"/>
      <c r="M468" s="259"/>
      <c r="N468" s="260"/>
      <c r="O468" s="260"/>
      <c r="P468" s="260"/>
      <c r="Q468" s="260"/>
      <c r="R468" s="260"/>
      <c r="S468" s="260"/>
      <c r="T468" s="261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2" t="s">
        <v>291</v>
      </c>
      <c r="AU468" s="262" t="s">
        <v>86</v>
      </c>
      <c r="AV468" s="13" t="s">
        <v>86</v>
      </c>
      <c r="AW468" s="13" t="s">
        <v>32</v>
      </c>
      <c r="AX468" s="13" t="s">
        <v>77</v>
      </c>
      <c r="AY468" s="262" t="s">
        <v>168</v>
      </c>
    </row>
    <row r="469" spans="1:51" s="13" customFormat="1" ht="12">
      <c r="A469" s="13"/>
      <c r="B469" s="252"/>
      <c r="C469" s="253"/>
      <c r="D469" s="241" t="s">
        <v>291</v>
      </c>
      <c r="E469" s="254" t="s">
        <v>1</v>
      </c>
      <c r="F469" s="255" t="s">
        <v>640</v>
      </c>
      <c r="G469" s="253"/>
      <c r="H469" s="256">
        <v>0.91</v>
      </c>
      <c r="I469" s="257"/>
      <c r="J469" s="253"/>
      <c r="K469" s="253"/>
      <c r="L469" s="258"/>
      <c r="M469" s="259"/>
      <c r="N469" s="260"/>
      <c r="O469" s="260"/>
      <c r="P469" s="260"/>
      <c r="Q469" s="260"/>
      <c r="R469" s="260"/>
      <c r="S469" s="260"/>
      <c r="T469" s="261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2" t="s">
        <v>291</v>
      </c>
      <c r="AU469" s="262" t="s">
        <v>86</v>
      </c>
      <c r="AV469" s="13" t="s">
        <v>86</v>
      </c>
      <c r="AW469" s="13" t="s">
        <v>32</v>
      </c>
      <c r="AX469" s="13" t="s">
        <v>77</v>
      </c>
      <c r="AY469" s="262" t="s">
        <v>168</v>
      </c>
    </row>
    <row r="470" spans="1:51" s="15" customFormat="1" ht="12">
      <c r="A470" s="15"/>
      <c r="B470" s="274"/>
      <c r="C470" s="275"/>
      <c r="D470" s="241" t="s">
        <v>291</v>
      </c>
      <c r="E470" s="276" t="s">
        <v>1</v>
      </c>
      <c r="F470" s="277" t="s">
        <v>346</v>
      </c>
      <c r="G470" s="275"/>
      <c r="H470" s="276" t="s">
        <v>1</v>
      </c>
      <c r="I470" s="278"/>
      <c r="J470" s="275"/>
      <c r="K470" s="275"/>
      <c r="L470" s="279"/>
      <c r="M470" s="280"/>
      <c r="N470" s="281"/>
      <c r="O470" s="281"/>
      <c r="P470" s="281"/>
      <c r="Q470" s="281"/>
      <c r="R470" s="281"/>
      <c r="S470" s="281"/>
      <c r="T470" s="282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83" t="s">
        <v>291</v>
      </c>
      <c r="AU470" s="283" t="s">
        <v>86</v>
      </c>
      <c r="AV470" s="15" t="s">
        <v>84</v>
      </c>
      <c r="AW470" s="15" t="s">
        <v>32</v>
      </c>
      <c r="AX470" s="15" t="s">
        <v>77</v>
      </c>
      <c r="AY470" s="283" t="s">
        <v>168</v>
      </c>
    </row>
    <row r="471" spans="1:51" s="13" customFormat="1" ht="12">
      <c r="A471" s="13"/>
      <c r="B471" s="252"/>
      <c r="C471" s="253"/>
      <c r="D471" s="241" t="s">
        <v>291</v>
      </c>
      <c r="E471" s="254" t="s">
        <v>1</v>
      </c>
      <c r="F471" s="255" t="s">
        <v>641</v>
      </c>
      <c r="G471" s="253"/>
      <c r="H471" s="256">
        <v>33.2</v>
      </c>
      <c r="I471" s="257"/>
      <c r="J471" s="253"/>
      <c r="K471" s="253"/>
      <c r="L471" s="258"/>
      <c r="M471" s="259"/>
      <c r="N471" s="260"/>
      <c r="O471" s="260"/>
      <c r="P471" s="260"/>
      <c r="Q471" s="260"/>
      <c r="R471" s="260"/>
      <c r="S471" s="260"/>
      <c r="T471" s="261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2" t="s">
        <v>291</v>
      </c>
      <c r="AU471" s="262" t="s">
        <v>86</v>
      </c>
      <c r="AV471" s="13" t="s">
        <v>86</v>
      </c>
      <c r="AW471" s="13" t="s">
        <v>32</v>
      </c>
      <c r="AX471" s="13" t="s">
        <v>77</v>
      </c>
      <c r="AY471" s="262" t="s">
        <v>168</v>
      </c>
    </row>
    <row r="472" spans="1:51" s="13" customFormat="1" ht="12">
      <c r="A472" s="13"/>
      <c r="B472" s="252"/>
      <c r="C472" s="253"/>
      <c r="D472" s="241" t="s">
        <v>291</v>
      </c>
      <c r="E472" s="254" t="s">
        <v>1</v>
      </c>
      <c r="F472" s="255" t="s">
        <v>642</v>
      </c>
      <c r="G472" s="253"/>
      <c r="H472" s="256">
        <v>1.9</v>
      </c>
      <c r="I472" s="257"/>
      <c r="J472" s="253"/>
      <c r="K472" s="253"/>
      <c r="L472" s="258"/>
      <c r="M472" s="259"/>
      <c r="N472" s="260"/>
      <c r="O472" s="260"/>
      <c r="P472" s="260"/>
      <c r="Q472" s="260"/>
      <c r="R472" s="260"/>
      <c r="S472" s="260"/>
      <c r="T472" s="261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2" t="s">
        <v>291</v>
      </c>
      <c r="AU472" s="262" t="s">
        <v>86</v>
      </c>
      <c r="AV472" s="13" t="s">
        <v>86</v>
      </c>
      <c r="AW472" s="13" t="s">
        <v>32</v>
      </c>
      <c r="AX472" s="13" t="s">
        <v>77</v>
      </c>
      <c r="AY472" s="262" t="s">
        <v>168</v>
      </c>
    </row>
    <row r="473" spans="1:51" s="14" customFormat="1" ht="12">
      <c r="A473" s="14"/>
      <c r="B473" s="263"/>
      <c r="C473" s="264"/>
      <c r="D473" s="241" t="s">
        <v>291</v>
      </c>
      <c r="E473" s="265" t="s">
        <v>1</v>
      </c>
      <c r="F473" s="266" t="s">
        <v>295</v>
      </c>
      <c r="G473" s="264"/>
      <c r="H473" s="267">
        <v>194.483</v>
      </c>
      <c r="I473" s="268"/>
      <c r="J473" s="264"/>
      <c r="K473" s="264"/>
      <c r="L473" s="269"/>
      <c r="M473" s="270"/>
      <c r="N473" s="271"/>
      <c r="O473" s="271"/>
      <c r="P473" s="271"/>
      <c r="Q473" s="271"/>
      <c r="R473" s="271"/>
      <c r="S473" s="271"/>
      <c r="T473" s="272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73" t="s">
        <v>291</v>
      </c>
      <c r="AU473" s="273" t="s">
        <v>86</v>
      </c>
      <c r="AV473" s="14" t="s">
        <v>189</v>
      </c>
      <c r="AW473" s="14" t="s">
        <v>32</v>
      </c>
      <c r="AX473" s="14" t="s">
        <v>84</v>
      </c>
      <c r="AY473" s="273" t="s">
        <v>168</v>
      </c>
    </row>
    <row r="474" spans="1:65" s="2" customFormat="1" ht="16.5" customHeight="1">
      <c r="A474" s="39"/>
      <c r="B474" s="40"/>
      <c r="C474" s="228" t="s">
        <v>643</v>
      </c>
      <c r="D474" s="228" t="s">
        <v>171</v>
      </c>
      <c r="E474" s="229" t="s">
        <v>644</v>
      </c>
      <c r="F474" s="230" t="s">
        <v>645</v>
      </c>
      <c r="G474" s="231" t="s">
        <v>174</v>
      </c>
      <c r="H474" s="232">
        <v>1</v>
      </c>
      <c r="I474" s="233"/>
      <c r="J474" s="234">
        <f>ROUND(I474*H474,2)</f>
        <v>0</v>
      </c>
      <c r="K474" s="230" t="s">
        <v>1</v>
      </c>
      <c r="L474" s="45"/>
      <c r="M474" s="235" t="s">
        <v>1</v>
      </c>
      <c r="N474" s="236" t="s">
        <v>42</v>
      </c>
      <c r="O474" s="92"/>
      <c r="P474" s="237">
        <f>O474*H474</f>
        <v>0</v>
      </c>
      <c r="Q474" s="237">
        <v>0</v>
      </c>
      <c r="R474" s="237">
        <f>Q474*H474</f>
        <v>0</v>
      </c>
      <c r="S474" s="237">
        <v>0.8</v>
      </c>
      <c r="T474" s="238">
        <f>S474*H474</f>
        <v>0.8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9" t="s">
        <v>189</v>
      </c>
      <c r="AT474" s="239" t="s">
        <v>171</v>
      </c>
      <c r="AU474" s="239" t="s">
        <v>86</v>
      </c>
      <c r="AY474" s="18" t="s">
        <v>168</v>
      </c>
      <c r="BE474" s="240">
        <f>IF(N474="základní",J474,0)</f>
        <v>0</v>
      </c>
      <c r="BF474" s="240">
        <f>IF(N474="snížená",J474,0)</f>
        <v>0</v>
      </c>
      <c r="BG474" s="240">
        <f>IF(N474="zákl. přenesená",J474,0)</f>
        <v>0</v>
      </c>
      <c r="BH474" s="240">
        <f>IF(N474="sníž. přenesená",J474,0)</f>
        <v>0</v>
      </c>
      <c r="BI474" s="240">
        <f>IF(N474="nulová",J474,0)</f>
        <v>0</v>
      </c>
      <c r="BJ474" s="18" t="s">
        <v>84</v>
      </c>
      <c r="BK474" s="240">
        <f>ROUND(I474*H474,2)</f>
        <v>0</v>
      </c>
      <c r="BL474" s="18" t="s">
        <v>189</v>
      </c>
      <c r="BM474" s="239" t="s">
        <v>646</v>
      </c>
    </row>
    <row r="475" spans="1:65" s="2" customFormat="1" ht="24.15" customHeight="1">
      <c r="A475" s="39"/>
      <c r="B475" s="40"/>
      <c r="C475" s="228" t="s">
        <v>647</v>
      </c>
      <c r="D475" s="228" t="s">
        <v>171</v>
      </c>
      <c r="E475" s="229" t="s">
        <v>648</v>
      </c>
      <c r="F475" s="230" t="s">
        <v>649</v>
      </c>
      <c r="G475" s="231" t="s">
        <v>174</v>
      </c>
      <c r="H475" s="232">
        <v>1</v>
      </c>
      <c r="I475" s="233"/>
      <c r="J475" s="234">
        <f>ROUND(I475*H475,2)</f>
        <v>0</v>
      </c>
      <c r="K475" s="230" t="s">
        <v>1</v>
      </c>
      <c r="L475" s="45"/>
      <c r="M475" s="235" t="s">
        <v>1</v>
      </c>
      <c r="N475" s="236" t="s">
        <v>42</v>
      </c>
      <c r="O475" s="92"/>
      <c r="P475" s="237">
        <f>O475*H475</f>
        <v>0</v>
      </c>
      <c r="Q475" s="237">
        <v>0</v>
      </c>
      <c r="R475" s="237">
        <f>Q475*H475</f>
        <v>0</v>
      </c>
      <c r="S475" s="237">
        <v>0</v>
      </c>
      <c r="T475" s="238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39" t="s">
        <v>189</v>
      </c>
      <c r="AT475" s="239" t="s">
        <v>171</v>
      </c>
      <c r="AU475" s="239" t="s">
        <v>86</v>
      </c>
      <c r="AY475" s="18" t="s">
        <v>168</v>
      </c>
      <c r="BE475" s="240">
        <f>IF(N475="základní",J475,0)</f>
        <v>0</v>
      </c>
      <c r="BF475" s="240">
        <f>IF(N475="snížená",J475,0)</f>
        <v>0</v>
      </c>
      <c r="BG475" s="240">
        <f>IF(N475="zákl. přenesená",J475,0)</f>
        <v>0</v>
      </c>
      <c r="BH475" s="240">
        <f>IF(N475="sníž. přenesená",J475,0)</f>
        <v>0</v>
      </c>
      <c r="BI475" s="240">
        <f>IF(N475="nulová",J475,0)</f>
        <v>0</v>
      </c>
      <c r="BJ475" s="18" t="s">
        <v>84</v>
      </c>
      <c r="BK475" s="240">
        <f>ROUND(I475*H475,2)</f>
        <v>0</v>
      </c>
      <c r="BL475" s="18" t="s">
        <v>189</v>
      </c>
      <c r="BM475" s="239" t="s">
        <v>650</v>
      </c>
    </row>
    <row r="476" spans="1:47" s="2" customFormat="1" ht="12">
      <c r="A476" s="39"/>
      <c r="B476" s="40"/>
      <c r="C476" s="41"/>
      <c r="D476" s="241" t="s">
        <v>178</v>
      </c>
      <c r="E476" s="41"/>
      <c r="F476" s="242" t="s">
        <v>651</v>
      </c>
      <c r="G476" s="41"/>
      <c r="H476" s="41"/>
      <c r="I476" s="243"/>
      <c r="J476" s="41"/>
      <c r="K476" s="41"/>
      <c r="L476" s="45"/>
      <c r="M476" s="244"/>
      <c r="N476" s="245"/>
      <c r="O476" s="92"/>
      <c r="P476" s="92"/>
      <c r="Q476" s="92"/>
      <c r="R476" s="92"/>
      <c r="S476" s="92"/>
      <c r="T476" s="93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178</v>
      </c>
      <c r="AU476" s="18" t="s">
        <v>86</v>
      </c>
    </row>
    <row r="477" spans="1:63" s="12" customFormat="1" ht="22.8" customHeight="1">
      <c r="A477" s="12"/>
      <c r="B477" s="212"/>
      <c r="C477" s="213"/>
      <c r="D477" s="214" t="s">
        <v>76</v>
      </c>
      <c r="E477" s="226" t="s">
        <v>652</v>
      </c>
      <c r="F477" s="226" t="s">
        <v>653</v>
      </c>
      <c r="G477" s="213"/>
      <c r="H477" s="213"/>
      <c r="I477" s="216"/>
      <c r="J477" s="227">
        <f>BK477</f>
        <v>0</v>
      </c>
      <c r="K477" s="213"/>
      <c r="L477" s="218"/>
      <c r="M477" s="219"/>
      <c r="N477" s="220"/>
      <c r="O477" s="220"/>
      <c r="P477" s="221">
        <f>SUM(P478:P483)</f>
        <v>0</v>
      </c>
      <c r="Q477" s="220"/>
      <c r="R477" s="221">
        <f>SUM(R478:R483)</f>
        <v>0</v>
      </c>
      <c r="S477" s="220"/>
      <c r="T477" s="222">
        <f>SUM(T478:T483)</f>
        <v>0</v>
      </c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R477" s="223" t="s">
        <v>84</v>
      </c>
      <c r="AT477" s="224" t="s">
        <v>76</v>
      </c>
      <c r="AU477" s="224" t="s">
        <v>84</v>
      </c>
      <c r="AY477" s="223" t="s">
        <v>168</v>
      </c>
      <c r="BK477" s="225">
        <f>SUM(BK478:BK483)</f>
        <v>0</v>
      </c>
    </row>
    <row r="478" spans="1:65" s="2" customFormat="1" ht="33" customHeight="1">
      <c r="A478" s="39"/>
      <c r="B478" s="40"/>
      <c r="C478" s="228" t="s">
        <v>654</v>
      </c>
      <c r="D478" s="228" t="s">
        <v>171</v>
      </c>
      <c r="E478" s="229" t="s">
        <v>655</v>
      </c>
      <c r="F478" s="230" t="s">
        <v>656</v>
      </c>
      <c r="G478" s="231" t="s">
        <v>311</v>
      </c>
      <c r="H478" s="232">
        <v>763.152</v>
      </c>
      <c r="I478" s="233"/>
      <c r="J478" s="234">
        <f>ROUND(I478*H478,2)</f>
        <v>0</v>
      </c>
      <c r="K478" s="230" t="s">
        <v>175</v>
      </c>
      <c r="L478" s="45"/>
      <c r="M478" s="235" t="s">
        <v>1</v>
      </c>
      <c r="N478" s="236" t="s">
        <v>42</v>
      </c>
      <c r="O478" s="92"/>
      <c r="P478" s="237">
        <f>O478*H478</f>
        <v>0</v>
      </c>
      <c r="Q478" s="237">
        <v>0</v>
      </c>
      <c r="R478" s="237">
        <f>Q478*H478</f>
        <v>0</v>
      </c>
      <c r="S478" s="237">
        <v>0</v>
      </c>
      <c r="T478" s="238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9" t="s">
        <v>189</v>
      </c>
      <c r="AT478" s="239" t="s">
        <v>171</v>
      </c>
      <c r="AU478" s="239" t="s">
        <v>86</v>
      </c>
      <c r="AY478" s="18" t="s">
        <v>168</v>
      </c>
      <c r="BE478" s="240">
        <f>IF(N478="základní",J478,0)</f>
        <v>0</v>
      </c>
      <c r="BF478" s="240">
        <f>IF(N478="snížená",J478,0)</f>
        <v>0</v>
      </c>
      <c r="BG478" s="240">
        <f>IF(N478="zákl. přenesená",J478,0)</f>
        <v>0</v>
      </c>
      <c r="BH478" s="240">
        <f>IF(N478="sníž. přenesená",J478,0)</f>
        <v>0</v>
      </c>
      <c r="BI478" s="240">
        <f>IF(N478="nulová",J478,0)</f>
        <v>0</v>
      </c>
      <c r="BJ478" s="18" t="s">
        <v>84</v>
      </c>
      <c r="BK478" s="240">
        <f>ROUND(I478*H478,2)</f>
        <v>0</v>
      </c>
      <c r="BL478" s="18" t="s">
        <v>189</v>
      </c>
      <c r="BM478" s="239" t="s">
        <v>657</v>
      </c>
    </row>
    <row r="479" spans="1:65" s="2" customFormat="1" ht="24.15" customHeight="1">
      <c r="A479" s="39"/>
      <c r="B479" s="40"/>
      <c r="C479" s="228" t="s">
        <v>658</v>
      </c>
      <c r="D479" s="228" t="s">
        <v>171</v>
      </c>
      <c r="E479" s="229" t="s">
        <v>659</v>
      </c>
      <c r="F479" s="230" t="s">
        <v>660</v>
      </c>
      <c r="G479" s="231" t="s">
        <v>311</v>
      </c>
      <c r="H479" s="232">
        <v>763.152</v>
      </c>
      <c r="I479" s="233"/>
      <c r="J479" s="234">
        <f>ROUND(I479*H479,2)</f>
        <v>0</v>
      </c>
      <c r="K479" s="230" t="s">
        <v>175</v>
      </c>
      <c r="L479" s="45"/>
      <c r="M479" s="235" t="s">
        <v>1</v>
      </c>
      <c r="N479" s="236" t="s">
        <v>42</v>
      </c>
      <c r="O479" s="92"/>
      <c r="P479" s="237">
        <f>O479*H479</f>
        <v>0</v>
      </c>
      <c r="Q479" s="237">
        <v>0</v>
      </c>
      <c r="R479" s="237">
        <f>Q479*H479</f>
        <v>0</v>
      </c>
      <c r="S479" s="237">
        <v>0</v>
      </c>
      <c r="T479" s="238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9" t="s">
        <v>189</v>
      </c>
      <c r="AT479" s="239" t="s">
        <v>171</v>
      </c>
      <c r="AU479" s="239" t="s">
        <v>86</v>
      </c>
      <c r="AY479" s="18" t="s">
        <v>168</v>
      </c>
      <c r="BE479" s="240">
        <f>IF(N479="základní",J479,0)</f>
        <v>0</v>
      </c>
      <c r="BF479" s="240">
        <f>IF(N479="snížená",J479,0)</f>
        <v>0</v>
      </c>
      <c r="BG479" s="240">
        <f>IF(N479="zákl. přenesená",J479,0)</f>
        <v>0</v>
      </c>
      <c r="BH479" s="240">
        <f>IF(N479="sníž. přenesená",J479,0)</f>
        <v>0</v>
      </c>
      <c r="BI479" s="240">
        <f>IF(N479="nulová",J479,0)</f>
        <v>0</v>
      </c>
      <c r="BJ479" s="18" t="s">
        <v>84</v>
      </c>
      <c r="BK479" s="240">
        <f>ROUND(I479*H479,2)</f>
        <v>0</v>
      </c>
      <c r="BL479" s="18" t="s">
        <v>189</v>
      </c>
      <c r="BM479" s="239" t="s">
        <v>661</v>
      </c>
    </row>
    <row r="480" spans="1:65" s="2" customFormat="1" ht="24.15" customHeight="1">
      <c r="A480" s="39"/>
      <c r="B480" s="40"/>
      <c r="C480" s="228" t="s">
        <v>662</v>
      </c>
      <c r="D480" s="228" t="s">
        <v>171</v>
      </c>
      <c r="E480" s="229" t="s">
        <v>663</v>
      </c>
      <c r="F480" s="230" t="s">
        <v>664</v>
      </c>
      <c r="G480" s="231" t="s">
        <v>311</v>
      </c>
      <c r="H480" s="232">
        <v>6105.216</v>
      </c>
      <c r="I480" s="233"/>
      <c r="J480" s="234">
        <f>ROUND(I480*H480,2)</f>
        <v>0</v>
      </c>
      <c r="K480" s="230" t="s">
        <v>175</v>
      </c>
      <c r="L480" s="45"/>
      <c r="M480" s="235" t="s">
        <v>1</v>
      </c>
      <c r="N480" s="236" t="s">
        <v>42</v>
      </c>
      <c r="O480" s="92"/>
      <c r="P480" s="237">
        <f>O480*H480</f>
        <v>0</v>
      </c>
      <c r="Q480" s="237">
        <v>0</v>
      </c>
      <c r="R480" s="237">
        <f>Q480*H480</f>
        <v>0</v>
      </c>
      <c r="S480" s="237">
        <v>0</v>
      </c>
      <c r="T480" s="238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9" t="s">
        <v>189</v>
      </c>
      <c r="AT480" s="239" t="s">
        <v>171</v>
      </c>
      <c r="AU480" s="239" t="s">
        <v>86</v>
      </c>
      <c r="AY480" s="18" t="s">
        <v>168</v>
      </c>
      <c r="BE480" s="240">
        <f>IF(N480="základní",J480,0)</f>
        <v>0</v>
      </c>
      <c r="BF480" s="240">
        <f>IF(N480="snížená",J480,0)</f>
        <v>0</v>
      </c>
      <c r="BG480" s="240">
        <f>IF(N480="zákl. přenesená",J480,0)</f>
        <v>0</v>
      </c>
      <c r="BH480" s="240">
        <f>IF(N480="sníž. přenesená",J480,0)</f>
        <v>0</v>
      </c>
      <c r="BI480" s="240">
        <f>IF(N480="nulová",J480,0)</f>
        <v>0</v>
      </c>
      <c r="BJ480" s="18" t="s">
        <v>84</v>
      </c>
      <c r="BK480" s="240">
        <f>ROUND(I480*H480,2)</f>
        <v>0</v>
      </c>
      <c r="BL480" s="18" t="s">
        <v>189</v>
      </c>
      <c r="BM480" s="239" t="s">
        <v>665</v>
      </c>
    </row>
    <row r="481" spans="1:47" s="2" customFormat="1" ht="12">
      <c r="A481" s="39"/>
      <c r="B481" s="40"/>
      <c r="C481" s="41"/>
      <c r="D481" s="241" t="s">
        <v>178</v>
      </c>
      <c r="E481" s="41"/>
      <c r="F481" s="242" t="s">
        <v>666</v>
      </c>
      <c r="G481" s="41"/>
      <c r="H481" s="41"/>
      <c r="I481" s="243"/>
      <c r="J481" s="41"/>
      <c r="K481" s="41"/>
      <c r="L481" s="45"/>
      <c r="M481" s="244"/>
      <c r="N481" s="245"/>
      <c r="O481" s="92"/>
      <c r="P481" s="92"/>
      <c r="Q481" s="92"/>
      <c r="R481" s="92"/>
      <c r="S481" s="92"/>
      <c r="T481" s="93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178</v>
      </c>
      <c r="AU481" s="18" t="s">
        <v>86</v>
      </c>
    </row>
    <row r="482" spans="1:51" s="13" customFormat="1" ht="12">
      <c r="A482" s="13"/>
      <c r="B482" s="252"/>
      <c r="C482" s="253"/>
      <c r="D482" s="241" t="s">
        <v>291</v>
      </c>
      <c r="E482" s="253"/>
      <c r="F482" s="255" t="s">
        <v>667</v>
      </c>
      <c r="G482" s="253"/>
      <c r="H482" s="256">
        <v>6105.216</v>
      </c>
      <c r="I482" s="257"/>
      <c r="J482" s="253"/>
      <c r="K482" s="253"/>
      <c r="L482" s="258"/>
      <c r="M482" s="259"/>
      <c r="N482" s="260"/>
      <c r="O482" s="260"/>
      <c r="P482" s="260"/>
      <c r="Q482" s="260"/>
      <c r="R482" s="260"/>
      <c r="S482" s="260"/>
      <c r="T482" s="261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2" t="s">
        <v>291</v>
      </c>
      <c r="AU482" s="262" t="s">
        <v>86</v>
      </c>
      <c r="AV482" s="13" t="s">
        <v>86</v>
      </c>
      <c r="AW482" s="13" t="s">
        <v>4</v>
      </c>
      <c r="AX482" s="13" t="s">
        <v>84</v>
      </c>
      <c r="AY482" s="262" t="s">
        <v>168</v>
      </c>
    </row>
    <row r="483" spans="1:65" s="2" customFormat="1" ht="24.15" customHeight="1">
      <c r="A483" s="39"/>
      <c r="B483" s="40"/>
      <c r="C483" s="228" t="s">
        <v>586</v>
      </c>
      <c r="D483" s="228" t="s">
        <v>171</v>
      </c>
      <c r="E483" s="229" t="s">
        <v>668</v>
      </c>
      <c r="F483" s="230" t="s">
        <v>669</v>
      </c>
      <c r="G483" s="231" t="s">
        <v>311</v>
      </c>
      <c r="H483" s="232">
        <v>763.152</v>
      </c>
      <c r="I483" s="233"/>
      <c r="J483" s="234">
        <f>ROUND(I483*H483,2)</f>
        <v>0</v>
      </c>
      <c r="K483" s="230" t="s">
        <v>1</v>
      </c>
      <c r="L483" s="45"/>
      <c r="M483" s="235" t="s">
        <v>1</v>
      </c>
      <c r="N483" s="236" t="s">
        <v>42</v>
      </c>
      <c r="O483" s="92"/>
      <c r="P483" s="237">
        <f>O483*H483</f>
        <v>0</v>
      </c>
      <c r="Q483" s="237">
        <v>0</v>
      </c>
      <c r="R483" s="237">
        <f>Q483*H483</f>
        <v>0</v>
      </c>
      <c r="S483" s="237">
        <v>0</v>
      </c>
      <c r="T483" s="238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9" t="s">
        <v>189</v>
      </c>
      <c r="AT483" s="239" t="s">
        <v>171</v>
      </c>
      <c r="AU483" s="239" t="s">
        <v>86</v>
      </c>
      <c r="AY483" s="18" t="s">
        <v>168</v>
      </c>
      <c r="BE483" s="240">
        <f>IF(N483="základní",J483,0)</f>
        <v>0</v>
      </c>
      <c r="BF483" s="240">
        <f>IF(N483="snížená",J483,0)</f>
        <v>0</v>
      </c>
      <c r="BG483" s="240">
        <f>IF(N483="zákl. přenesená",J483,0)</f>
        <v>0</v>
      </c>
      <c r="BH483" s="240">
        <f>IF(N483="sníž. přenesená",J483,0)</f>
        <v>0</v>
      </c>
      <c r="BI483" s="240">
        <f>IF(N483="nulová",J483,0)</f>
        <v>0</v>
      </c>
      <c r="BJ483" s="18" t="s">
        <v>84</v>
      </c>
      <c r="BK483" s="240">
        <f>ROUND(I483*H483,2)</f>
        <v>0</v>
      </c>
      <c r="BL483" s="18" t="s">
        <v>189</v>
      </c>
      <c r="BM483" s="239" t="s">
        <v>670</v>
      </c>
    </row>
    <row r="484" spans="1:63" s="12" customFormat="1" ht="25.9" customHeight="1">
      <c r="A484" s="12"/>
      <c r="B484" s="212"/>
      <c r="C484" s="213"/>
      <c r="D484" s="214" t="s">
        <v>76</v>
      </c>
      <c r="E484" s="215" t="s">
        <v>671</v>
      </c>
      <c r="F484" s="215" t="s">
        <v>672</v>
      </c>
      <c r="G484" s="213"/>
      <c r="H484" s="213"/>
      <c r="I484" s="216"/>
      <c r="J484" s="217">
        <f>BK484</f>
        <v>0</v>
      </c>
      <c r="K484" s="213"/>
      <c r="L484" s="218"/>
      <c r="M484" s="219"/>
      <c r="N484" s="220"/>
      <c r="O484" s="220"/>
      <c r="P484" s="221">
        <f>P485+P493+P502+P508+P543+P557+P564+P576+P582+P585</f>
        <v>0</v>
      </c>
      <c r="Q484" s="220"/>
      <c r="R484" s="221">
        <f>R485+R493+R502+R508+R543+R557+R564+R576+R582+R585</f>
        <v>0</v>
      </c>
      <c r="S484" s="220"/>
      <c r="T484" s="222">
        <f>T485+T493+T502+T508+T543+T557+T564+T576+T582+T585</f>
        <v>102.52636376</v>
      </c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R484" s="223" t="s">
        <v>86</v>
      </c>
      <c r="AT484" s="224" t="s">
        <v>76</v>
      </c>
      <c r="AU484" s="224" t="s">
        <v>77</v>
      </c>
      <c r="AY484" s="223" t="s">
        <v>168</v>
      </c>
      <c r="BK484" s="225">
        <f>BK485+BK493+BK502+BK508+BK543+BK557+BK564+BK576+BK582+BK585</f>
        <v>0</v>
      </c>
    </row>
    <row r="485" spans="1:63" s="12" customFormat="1" ht="22.8" customHeight="1">
      <c r="A485" s="12"/>
      <c r="B485" s="212"/>
      <c r="C485" s="213"/>
      <c r="D485" s="214" t="s">
        <v>76</v>
      </c>
      <c r="E485" s="226" t="s">
        <v>673</v>
      </c>
      <c r="F485" s="226" t="s">
        <v>674</v>
      </c>
      <c r="G485" s="213"/>
      <c r="H485" s="213"/>
      <c r="I485" s="216"/>
      <c r="J485" s="227">
        <f>BK485</f>
        <v>0</v>
      </c>
      <c r="K485" s="213"/>
      <c r="L485" s="218"/>
      <c r="M485" s="219"/>
      <c r="N485" s="220"/>
      <c r="O485" s="220"/>
      <c r="P485" s="221">
        <f>SUM(P486:P492)</f>
        <v>0</v>
      </c>
      <c r="Q485" s="220"/>
      <c r="R485" s="221">
        <f>SUM(R486:R492)</f>
        <v>0</v>
      </c>
      <c r="S485" s="220"/>
      <c r="T485" s="222">
        <f>SUM(T486:T492)</f>
        <v>0.85604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23" t="s">
        <v>86</v>
      </c>
      <c r="AT485" s="224" t="s">
        <v>76</v>
      </c>
      <c r="AU485" s="224" t="s">
        <v>84</v>
      </c>
      <c r="AY485" s="223" t="s">
        <v>168</v>
      </c>
      <c r="BK485" s="225">
        <f>SUM(BK486:BK492)</f>
        <v>0</v>
      </c>
    </row>
    <row r="486" spans="1:65" s="2" customFormat="1" ht="16.5" customHeight="1">
      <c r="A486" s="39"/>
      <c r="B486" s="40"/>
      <c r="C486" s="228" t="s">
        <v>675</v>
      </c>
      <c r="D486" s="228" t="s">
        <v>171</v>
      </c>
      <c r="E486" s="229" t="s">
        <v>676</v>
      </c>
      <c r="F486" s="230" t="s">
        <v>677</v>
      </c>
      <c r="G486" s="231" t="s">
        <v>203</v>
      </c>
      <c r="H486" s="232">
        <v>214.01</v>
      </c>
      <c r="I486" s="233"/>
      <c r="J486" s="234">
        <f>ROUND(I486*H486,2)</f>
        <v>0</v>
      </c>
      <c r="K486" s="230" t="s">
        <v>175</v>
      </c>
      <c r="L486" s="45"/>
      <c r="M486" s="235" t="s">
        <v>1</v>
      </c>
      <c r="N486" s="236" t="s">
        <v>42</v>
      </c>
      <c r="O486" s="92"/>
      <c r="P486" s="237">
        <f>O486*H486</f>
        <v>0</v>
      </c>
      <c r="Q486" s="237">
        <v>0</v>
      </c>
      <c r="R486" s="237">
        <f>Q486*H486</f>
        <v>0</v>
      </c>
      <c r="S486" s="237">
        <v>0.004</v>
      </c>
      <c r="T486" s="238">
        <f>S486*H486</f>
        <v>0.85604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39" t="s">
        <v>437</v>
      </c>
      <c r="AT486" s="239" t="s">
        <v>171</v>
      </c>
      <c r="AU486" s="239" t="s">
        <v>86</v>
      </c>
      <c r="AY486" s="18" t="s">
        <v>168</v>
      </c>
      <c r="BE486" s="240">
        <f>IF(N486="základní",J486,0)</f>
        <v>0</v>
      </c>
      <c r="BF486" s="240">
        <f>IF(N486="snížená",J486,0)</f>
        <v>0</v>
      </c>
      <c r="BG486" s="240">
        <f>IF(N486="zákl. přenesená",J486,0)</f>
        <v>0</v>
      </c>
      <c r="BH486" s="240">
        <f>IF(N486="sníž. přenesená",J486,0)</f>
        <v>0</v>
      </c>
      <c r="BI486" s="240">
        <f>IF(N486="nulová",J486,0)</f>
        <v>0</v>
      </c>
      <c r="BJ486" s="18" t="s">
        <v>84</v>
      </c>
      <c r="BK486" s="240">
        <f>ROUND(I486*H486,2)</f>
        <v>0</v>
      </c>
      <c r="BL486" s="18" t="s">
        <v>437</v>
      </c>
      <c r="BM486" s="239" t="s">
        <v>678</v>
      </c>
    </row>
    <row r="487" spans="1:51" s="13" customFormat="1" ht="12">
      <c r="A487" s="13"/>
      <c r="B487" s="252"/>
      <c r="C487" s="253"/>
      <c r="D487" s="241" t="s">
        <v>291</v>
      </c>
      <c r="E487" s="254" t="s">
        <v>1</v>
      </c>
      <c r="F487" s="255" t="s">
        <v>679</v>
      </c>
      <c r="G487" s="253"/>
      <c r="H487" s="256">
        <v>142.49</v>
      </c>
      <c r="I487" s="257"/>
      <c r="J487" s="253"/>
      <c r="K487" s="253"/>
      <c r="L487" s="258"/>
      <c r="M487" s="259"/>
      <c r="N487" s="260"/>
      <c r="O487" s="260"/>
      <c r="P487" s="260"/>
      <c r="Q487" s="260"/>
      <c r="R487" s="260"/>
      <c r="S487" s="260"/>
      <c r="T487" s="261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62" t="s">
        <v>291</v>
      </c>
      <c r="AU487" s="262" t="s">
        <v>86</v>
      </c>
      <c r="AV487" s="13" t="s">
        <v>86</v>
      </c>
      <c r="AW487" s="13" t="s">
        <v>32</v>
      </c>
      <c r="AX487" s="13" t="s">
        <v>77</v>
      </c>
      <c r="AY487" s="262" t="s">
        <v>168</v>
      </c>
    </row>
    <row r="488" spans="1:51" s="13" customFormat="1" ht="12">
      <c r="A488" s="13"/>
      <c r="B488" s="252"/>
      <c r="C488" s="253"/>
      <c r="D488" s="241" t="s">
        <v>291</v>
      </c>
      <c r="E488" s="254" t="s">
        <v>1</v>
      </c>
      <c r="F488" s="255" t="s">
        <v>680</v>
      </c>
      <c r="G488" s="253"/>
      <c r="H488" s="256">
        <v>25.6</v>
      </c>
      <c r="I488" s="257"/>
      <c r="J488" s="253"/>
      <c r="K488" s="253"/>
      <c r="L488" s="258"/>
      <c r="M488" s="259"/>
      <c r="N488" s="260"/>
      <c r="O488" s="260"/>
      <c r="P488" s="260"/>
      <c r="Q488" s="260"/>
      <c r="R488" s="260"/>
      <c r="S488" s="260"/>
      <c r="T488" s="261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2" t="s">
        <v>291</v>
      </c>
      <c r="AU488" s="262" t="s">
        <v>86</v>
      </c>
      <c r="AV488" s="13" t="s">
        <v>86</v>
      </c>
      <c r="AW488" s="13" t="s">
        <v>32</v>
      </c>
      <c r="AX488" s="13" t="s">
        <v>77</v>
      </c>
      <c r="AY488" s="262" t="s">
        <v>168</v>
      </c>
    </row>
    <row r="489" spans="1:51" s="13" customFormat="1" ht="12">
      <c r="A489" s="13"/>
      <c r="B489" s="252"/>
      <c r="C489" s="253"/>
      <c r="D489" s="241" t="s">
        <v>291</v>
      </c>
      <c r="E489" s="254" t="s">
        <v>1</v>
      </c>
      <c r="F489" s="255" t="s">
        <v>238</v>
      </c>
      <c r="G489" s="253"/>
      <c r="H489" s="256">
        <v>15.4</v>
      </c>
      <c r="I489" s="257"/>
      <c r="J489" s="253"/>
      <c r="K489" s="253"/>
      <c r="L489" s="258"/>
      <c r="M489" s="259"/>
      <c r="N489" s="260"/>
      <c r="O489" s="260"/>
      <c r="P489" s="260"/>
      <c r="Q489" s="260"/>
      <c r="R489" s="260"/>
      <c r="S489" s="260"/>
      <c r="T489" s="261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2" t="s">
        <v>291</v>
      </c>
      <c r="AU489" s="262" t="s">
        <v>86</v>
      </c>
      <c r="AV489" s="13" t="s">
        <v>86</v>
      </c>
      <c r="AW489" s="13" t="s">
        <v>32</v>
      </c>
      <c r="AX489" s="13" t="s">
        <v>77</v>
      </c>
      <c r="AY489" s="262" t="s">
        <v>168</v>
      </c>
    </row>
    <row r="490" spans="1:51" s="13" customFormat="1" ht="12">
      <c r="A490" s="13"/>
      <c r="B490" s="252"/>
      <c r="C490" s="253"/>
      <c r="D490" s="241" t="s">
        <v>291</v>
      </c>
      <c r="E490" s="254" t="s">
        <v>1</v>
      </c>
      <c r="F490" s="255" t="s">
        <v>248</v>
      </c>
      <c r="G490" s="253"/>
      <c r="H490" s="256">
        <v>15.4</v>
      </c>
      <c r="I490" s="257"/>
      <c r="J490" s="253"/>
      <c r="K490" s="253"/>
      <c r="L490" s="258"/>
      <c r="M490" s="259"/>
      <c r="N490" s="260"/>
      <c r="O490" s="260"/>
      <c r="P490" s="260"/>
      <c r="Q490" s="260"/>
      <c r="R490" s="260"/>
      <c r="S490" s="260"/>
      <c r="T490" s="261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2" t="s">
        <v>291</v>
      </c>
      <c r="AU490" s="262" t="s">
        <v>86</v>
      </c>
      <c r="AV490" s="13" t="s">
        <v>86</v>
      </c>
      <c r="AW490" s="13" t="s">
        <v>32</v>
      </c>
      <c r="AX490" s="13" t="s">
        <v>77</v>
      </c>
      <c r="AY490" s="262" t="s">
        <v>168</v>
      </c>
    </row>
    <row r="491" spans="1:51" s="13" customFormat="1" ht="12">
      <c r="A491" s="13"/>
      <c r="B491" s="252"/>
      <c r="C491" s="253"/>
      <c r="D491" s="241" t="s">
        <v>291</v>
      </c>
      <c r="E491" s="254" t="s">
        <v>1</v>
      </c>
      <c r="F491" s="255" t="s">
        <v>259</v>
      </c>
      <c r="G491" s="253"/>
      <c r="H491" s="256">
        <v>15.12</v>
      </c>
      <c r="I491" s="257"/>
      <c r="J491" s="253"/>
      <c r="K491" s="253"/>
      <c r="L491" s="258"/>
      <c r="M491" s="259"/>
      <c r="N491" s="260"/>
      <c r="O491" s="260"/>
      <c r="P491" s="260"/>
      <c r="Q491" s="260"/>
      <c r="R491" s="260"/>
      <c r="S491" s="260"/>
      <c r="T491" s="261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62" t="s">
        <v>291</v>
      </c>
      <c r="AU491" s="262" t="s">
        <v>86</v>
      </c>
      <c r="AV491" s="13" t="s">
        <v>86</v>
      </c>
      <c r="AW491" s="13" t="s">
        <v>32</v>
      </c>
      <c r="AX491" s="13" t="s">
        <v>77</v>
      </c>
      <c r="AY491" s="262" t="s">
        <v>168</v>
      </c>
    </row>
    <row r="492" spans="1:51" s="14" customFormat="1" ht="12">
      <c r="A492" s="14"/>
      <c r="B492" s="263"/>
      <c r="C492" s="264"/>
      <c r="D492" s="241" t="s">
        <v>291</v>
      </c>
      <c r="E492" s="265" t="s">
        <v>1</v>
      </c>
      <c r="F492" s="266" t="s">
        <v>295</v>
      </c>
      <c r="G492" s="264"/>
      <c r="H492" s="267">
        <v>214.01</v>
      </c>
      <c r="I492" s="268"/>
      <c r="J492" s="264"/>
      <c r="K492" s="264"/>
      <c r="L492" s="269"/>
      <c r="M492" s="270"/>
      <c r="N492" s="271"/>
      <c r="O492" s="271"/>
      <c r="P492" s="271"/>
      <c r="Q492" s="271"/>
      <c r="R492" s="271"/>
      <c r="S492" s="271"/>
      <c r="T492" s="272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73" t="s">
        <v>291</v>
      </c>
      <c r="AU492" s="273" t="s">
        <v>86</v>
      </c>
      <c r="AV492" s="14" t="s">
        <v>189</v>
      </c>
      <c r="AW492" s="14" t="s">
        <v>32</v>
      </c>
      <c r="AX492" s="14" t="s">
        <v>84</v>
      </c>
      <c r="AY492" s="273" t="s">
        <v>168</v>
      </c>
    </row>
    <row r="493" spans="1:63" s="12" customFormat="1" ht="22.8" customHeight="1">
      <c r="A493" s="12"/>
      <c r="B493" s="212"/>
      <c r="C493" s="213"/>
      <c r="D493" s="214" t="s">
        <v>76</v>
      </c>
      <c r="E493" s="226" t="s">
        <v>681</v>
      </c>
      <c r="F493" s="226" t="s">
        <v>682</v>
      </c>
      <c r="G493" s="213"/>
      <c r="H493" s="213"/>
      <c r="I493" s="216"/>
      <c r="J493" s="227">
        <f>BK493</f>
        <v>0</v>
      </c>
      <c r="K493" s="213"/>
      <c r="L493" s="218"/>
      <c r="M493" s="219"/>
      <c r="N493" s="220"/>
      <c r="O493" s="220"/>
      <c r="P493" s="221">
        <f>SUM(P494:P501)</f>
        <v>0</v>
      </c>
      <c r="Q493" s="220"/>
      <c r="R493" s="221">
        <f>SUM(R494:R501)</f>
        <v>0</v>
      </c>
      <c r="S493" s="220"/>
      <c r="T493" s="222">
        <f>SUM(T494:T501)</f>
        <v>0.6632999999999999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23" t="s">
        <v>86</v>
      </c>
      <c r="AT493" s="224" t="s">
        <v>76</v>
      </c>
      <c r="AU493" s="224" t="s">
        <v>84</v>
      </c>
      <c r="AY493" s="223" t="s">
        <v>168</v>
      </c>
      <c r="BK493" s="225">
        <f>SUM(BK494:BK501)</f>
        <v>0</v>
      </c>
    </row>
    <row r="494" spans="1:65" s="2" customFormat="1" ht="24.15" customHeight="1">
      <c r="A494" s="39"/>
      <c r="B494" s="40"/>
      <c r="C494" s="228" t="s">
        <v>683</v>
      </c>
      <c r="D494" s="228" t="s">
        <v>171</v>
      </c>
      <c r="E494" s="229" t="s">
        <v>684</v>
      </c>
      <c r="F494" s="230" t="s">
        <v>685</v>
      </c>
      <c r="G494" s="231" t="s">
        <v>203</v>
      </c>
      <c r="H494" s="232">
        <v>60.3</v>
      </c>
      <c r="I494" s="233"/>
      <c r="J494" s="234">
        <f>ROUND(I494*H494,2)</f>
        <v>0</v>
      </c>
      <c r="K494" s="230" t="s">
        <v>175</v>
      </c>
      <c r="L494" s="45"/>
      <c r="M494" s="235" t="s">
        <v>1</v>
      </c>
      <c r="N494" s="236" t="s">
        <v>42</v>
      </c>
      <c r="O494" s="92"/>
      <c r="P494" s="237">
        <f>O494*H494</f>
        <v>0</v>
      </c>
      <c r="Q494" s="237">
        <v>0</v>
      </c>
      <c r="R494" s="237">
        <f>Q494*H494</f>
        <v>0</v>
      </c>
      <c r="S494" s="237">
        <v>0.011</v>
      </c>
      <c r="T494" s="238">
        <f>S494*H494</f>
        <v>0.6632999999999999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9" t="s">
        <v>437</v>
      </c>
      <c r="AT494" s="239" t="s">
        <v>171</v>
      </c>
      <c r="AU494" s="239" t="s">
        <v>86</v>
      </c>
      <c r="AY494" s="18" t="s">
        <v>168</v>
      </c>
      <c r="BE494" s="240">
        <f>IF(N494="základní",J494,0)</f>
        <v>0</v>
      </c>
      <c r="BF494" s="240">
        <f>IF(N494="snížená",J494,0)</f>
        <v>0</v>
      </c>
      <c r="BG494" s="240">
        <f>IF(N494="zákl. přenesená",J494,0)</f>
        <v>0</v>
      </c>
      <c r="BH494" s="240">
        <f>IF(N494="sníž. přenesená",J494,0)</f>
        <v>0</v>
      </c>
      <c r="BI494" s="240">
        <f>IF(N494="nulová",J494,0)</f>
        <v>0</v>
      </c>
      <c r="BJ494" s="18" t="s">
        <v>84</v>
      </c>
      <c r="BK494" s="240">
        <f>ROUND(I494*H494,2)</f>
        <v>0</v>
      </c>
      <c r="BL494" s="18" t="s">
        <v>437</v>
      </c>
      <c r="BM494" s="239" t="s">
        <v>686</v>
      </c>
    </row>
    <row r="495" spans="1:51" s="15" customFormat="1" ht="12">
      <c r="A495" s="15"/>
      <c r="B495" s="274"/>
      <c r="C495" s="275"/>
      <c r="D495" s="241" t="s">
        <v>291</v>
      </c>
      <c r="E495" s="276" t="s">
        <v>1</v>
      </c>
      <c r="F495" s="277" t="s">
        <v>687</v>
      </c>
      <c r="G495" s="275"/>
      <c r="H495" s="276" t="s">
        <v>1</v>
      </c>
      <c r="I495" s="278"/>
      <c r="J495" s="275"/>
      <c r="K495" s="275"/>
      <c r="L495" s="279"/>
      <c r="M495" s="280"/>
      <c r="N495" s="281"/>
      <c r="O495" s="281"/>
      <c r="P495" s="281"/>
      <c r="Q495" s="281"/>
      <c r="R495" s="281"/>
      <c r="S495" s="281"/>
      <c r="T495" s="282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83" t="s">
        <v>291</v>
      </c>
      <c r="AU495" s="283" t="s">
        <v>86</v>
      </c>
      <c r="AV495" s="15" t="s">
        <v>84</v>
      </c>
      <c r="AW495" s="15" t="s">
        <v>32</v>
      </c>
      <c r="AX495" s="15" t="s">
        <v>77</v>
      </c>
      <c r="AY495" s="283" t="s">
        <v>168</v>
      </c>
    </row>
    <row r="496" spans="1:51" s="13" customFormat="1" ht="12">
      <c r="A496" s="13"/>
      <c r="B496" s="252"/>
      <c r="C496" s="253"/>
      <c r="D496" s="241" t="s">
        <v>291</v>
      </c>
      <c r="E496" s="254" t="s">
        <v>1</v>
      </c>
      <c r="F496" s="255" t="s">
        <v>688</v>
      </c>
      <c r="G496" s="253"/>
      <c r="H496" s="256">
        <v>19.6</v>
      </c>
      <c r="I496" s="257"/>
      <c r="J496" s="253"/>
      <c r="K496" s="253"/>
      <c r="L496" s="258"/>
      <c r="M496" s="259"/>
      <c r="N496" s="260"/>
      <c r="O496" s="260"/>
      <c r="P496" s="260"/>
      <c r="Q496" s="260"/>
      <c r="R496" s="260"/>
      <c r="S496" s="260"/>
      <c r="T496" s="261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2" t="s">
        <v>291</v>
      </c>
      <c r="AU496" s="262" t="s">
        <v>86</v>
      </c>
      <c r="AV496" s="13" t="s">
        <v>86</v>
      </c>
      <c r="AW496" s="13" t="s">
        <v>32</v>
      </c>
      <c r="AX496" s="13" t="s">
        <v>77</v>
      </c>
      <c r="AY496" s="262" t="s">
        <v>168</v>
      </c>
    </row>
    <row r="497" spans="1:51" s="15" customFormat="1" ht="12">
      <c r="A497" s="15"/>
      <c r="B497" s="274"/>
      <c r="C497" s="275"/>
      <c r="D497" s="241" t="s">
        <v>291</v>
      </c>
      <c r="E497" s="276" t="s">
        <v>1</v>
      </c>
      <c r="F497" s="277" t="s">
        <v>689</v>
      </c>
      <c r="G497" s="275"/>
      <c r="H497" s="276" t="s">
        <v>1</v>
      </c>
      <c r="I497" s="278"/>
      <c r="J497" s="275"/>
      <c r="K497" s="275"/>
      <c r="L497" s="279"/>
      <c r="M497" s="280"/>
      <c r="N497" s="281"/>
      <c r="O497" s="281"/>
      <c r="P497" s="281"/>
      <c r="Q497" s="281"/>
      <c r="R497" s="281"/>
      <c r="S497" s="281"/>
      <c r="T497" s="282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83" t="s">
        <v>291</v>
      </c>
      <c r="AU497" s="283" t="s">
        <v>86</v>
      </c>
      <c r="AV497" s="15" t="s">
        <v>84</v>
      </c>
      <c r="AW497" s="15" t="s">
        <v>32</v>
      </c>
      <c r="AX497" s="15" t="s">
        <v>77</v>
      </c>
      <c r="AY497" s="283" t="s">
        <v>168</v>
      </c>
    </row>
    <row r="498" spans="1:51" s="13" customFormat="1" ht="12">
      <c r="A498" s="13"/>
      <c r="B498" s="252"/>
      <c r="C498" s="253"/>
      <c r="D498" s="241" t="s">
        <v>291</v>
      </c>
      <c r="E498" s="254" t="s">
        <v>1</v>
      </c>
      <c r="F498" s="255" t="s">
        <v>690</v>
      </c>
      <c r="G498" s="253"/>
      <c r="H498" s="256">
        <v>24.5</v>
      </c>
      <c r="I498" s="257"/>
      <c r="J498" s="253"/>
      <c r="K498" s="253"/>
      <c r="L498" s="258"/>
      <c r="M498" s="259"/>
      <c r="N498" s="260"/>
      <c r="O498" s="260"/>
      <c r="P498" s="260"/>
      <c r="Q498" s="260"/>
      <c r="R498" s="260"/>
      <c r="S498" s="260"/>
      <c r="T498" s="261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62" t="s">
        <v>291</v>
      </c>
      <c r="AU498" s="262" t="s">
        <v>86</v>
      </c>
      <c r="AV498" s="13" t="s">
        <v>86</v>
      </c>
      <c r="AW498" s="13" t="s">
        <v>32</v>
      </c>
      <c r="AX498" s="13" t="s">
        <v>77</v>
      </c>
      <c r="AY498" s="262" t="s">
        <v>168</v>
      </c>
    </row>
    <row r="499" spans="1:51" s="15" customFormat="1" ht="12">
      <c r="A499" s="15"/>
      <c r="B499" s="274"/>
      <c r="C499" s="275"/>
      <c r="D499" s="241" t="s">
        <v>291</v>
      </c>
      <c r="E499" s="276" t="s">
        <v>1</v>
      </c>
      <c r="F499" s="277" t="s">
        <v>691</v>
      </c>
      <c r="G499" s="275"/>
      <c r="H499" s="276" t="s">
        <v>1</v>
      </c>
      <c r="I499" s="278"/>
      <c r="J499" s="275"/>
      <c r="K499" s="275"/>
      <c r="L499" s="279"/>
      <c r="M499" s="280"/>
      <c r="N499" s="281"/>
      <c r="O499" s="281"/>
      <c r="P499" s="281"/>
      <c r="Q499" s="281"/>
      <c r="R499" s="281"/>
      <c r="S499" s="281"/>
      <c r="T499" s="282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83" t="s">
        <v>291</v>
      </c>
      <c r="AU499" s="283" t="s">
        <v>86</v>
      </c>
      <c r="AV499" s="15" t="s">
        <v>84</v>
      </c>
      <c r="AW499" s="15" t="s">
        <v>32</v>
      </c>
      <c r="AX499" s="15" t="s">
        <v>77</v>
      </c>
      <c r="AY499" s="283" t="s">
        <v>168</v>
      </c>
    </row>
    <row r="500" spans="1:51" s="13" customFormat="1" ht="12">
      <c r="A500" s="13"/>
      <c r="B500" s="252"/>
      <c r="C500" s="253"/>
      <c r="D500" s="241" t="s">
        <v>291</v>
      </c>
      <c r="E500" s="254" t="s">
        <v>1</v>
      </c>
      <c r="F500" s="255" t="s">
        <v>692</v>
      </c>
      <c r="G500" s="253"/>
      <c r="H500" s="256">
        <v>16.2</v>
      </c>
      <c r="I500" s="257"/>
      <c r="J500" s="253"/>
      <c r="K500" s="253"/>
      <c r="L500" s="258"/>
      <c r="M500" s="259"/>
      <c r="N500" s="260"/>
      <c r="O500" s="260"/>
      <c r="P500" s="260"/>
      <c r="Q500" s="260"/>
      <c r="R500" s="260"/>
      <c r="S500" s="260"/>
      <c r="T500" s="261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2" t="s">
        <v>291</v>
      </c>
      <c r="AU500" s="262" t="s">
        <v>86</v>
      </c>
      <c r="AV500" s="13" t="s">
        <v>86</v>
      </c>
      <c r="AW500" s="13" t="s">
        <v>32</v>
      </c>
      <c r="AX500" s="13" t="s">
        <v>77</v>
      </c>
      <c r="AY500" s="262" t="s">
        <v>168</v>
      </c>
    </row>
    <row r="501" spans="1:51" s="14" customFormat="1" ht="12">
      <c r="A501" s="14"/>
      <c r="B501" s="263"/>
      <c r="C501" s="264"/>
      <c r="D501" s="241" t="s">
        <v>291</v>
      </c>
      <c r="E501" s="265" t="s">
        <v>1</v>
      </c>
      <c r="F501" s="266" t="s">
        <v>295</v>
      </c>
      <c r="G501" s="264"/>
      <c r="H501" s="267">
        <v>60.3</v>
      </c>
      <c r="I501" s="268"/>
      <c r="J501" s="264"/>
      <c r="K501" s="264"/>
      <c r="L501" s="269"/>
      <c r="M501" s="270"/>
      <c r="N501" s="271"/>
      <c r="O501" s="271"/>
      <c r="P501" s="271"/>
      <c r="Q501" s="271"/>
      <c r="R501" s="271"/>
      <c r="S501" s="271"/>
      <c r="T501" s="272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3" t="s">
        <v>291</v>
      </c>
      <c r="AU501" s="273" t="s">
        <v>86</v>
      </c>
      <c r="AV501" s="14" t="s">
        <v>189</v>
      </c>
      <c r="AW501" s="14" t="s">
        <v>32</v>
      </c>
      <c r="AX501" s="14" t="s">
        <v>84</v>
      </c>
      <c r="AY501" s="273" t="s">
        <v>168</v>
      </c>
    </row>
    <row r="502" spans="1:63" s="12" customFormat="1" ht="22.8" customHeight="1">
      <c r="A502" s="12"/>
      <c r="B502" s="212"/>
      <c r="C502" s="213"/>
      <c r="D502" s="214" t="s">
        <v>76</v>
      </c>
      <c r="E502" s="226" t="s">
        <v>693</v>
      </c>
      <c r="F502" s="226" t="s">
        <v>694</v>
      </c>
      <c r="G502" s="213"/>
      <c r="H502" s="213"/>
      <c r="I502" s="216"/>
      <c r="J502" s="227">
        <f>BK502</f>
        <v>0</v>
      </c>
      <c r="K502" s="213"/>
      <c r="L502" s="218"/>
      <c r="M502" s="219"/>
      <c r="N502" s="220"/>
      <c r="O502" s="220"/>
      <c r="P502" s="221">
        <f>SUM(P503:P507)</f>
        <v>0</v>
      </c>
      <c r="Q502" s="220"/>
      <c r="R502" s="221">
        <f>SUM(R503:R507)</f>
        <v>0</v>
      </c>
      <c r="S502" s="220"/>
      <c r="T502" s="222">
        <f>SUM(T503:T507)</f>
        <v>0.41236619999999996</v>
      </c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R502" s="223" t="s">
        <v>86</v>
      </c>
      <c r="AT502" s="224" t="s">
        <v>76</v>
      </c>
      <c r="AU502" s="224" t="s">
        <v>84</v>
      </c>
      <c r="AY502" s="223" t="s">
        <v>168</v>
      </c>
      <c r="BK502" s="225">
        <f>SUM(BK503:BK507)</f>
        <v>0</v>
      </c>
    </row>
    <row r="503" spans="1:65" s="2" customFormat="1" ht="24.15" customHeight="1">
      <c r="A503" s="39"/>
      <c r="B503" s="40"/>
      <c r="C503" s="228" t="s">
        <v>695</v>
      </c>
      <c r="D503" s="228" t="s">
        <v>171</v>
      </c>
      <c r="E503" s="229" t="s">
        <v>696</v>
      </c>
      <c r="F503" s="230" t="s">
        <v>697</v>
      </c>
      <c r="G503" s="231" t="s">
        <v>203</v>
      </c>
      <c r="H503" s="232">
        <v>56.11</v>
      </c>
      <c r="I503" s="233"/>
      <c r="J503" s="234">
        <f>ROUND(I503*H503,2)</f>
        <v>0</v>
      </c>
      <c r="K503" s="230" t="s">
        <v>175</v>
      </c>
      <c r="L503" s="45"/>
      <c r="M503" s="235" t="s">
        <v>1</v>
      </c>
      <c r="N503" s="236" t="s">
        <v>42</v>
      </c>
      <c r="O503" s="92"/>
      <c r="P503" s="237">
        <f>O503*H503</f>
        <v>0</v>
      </c>
      <c r="Q503" s="237">
        <v>0</v>
      </c>
      <c r="R503" s="237">
        <f>Q503*H503</f>
        <v>0</v>
      </c>
      <c r="S503" s="237">
        <v>0.00042</v>
      </c>
      <c r="T503" s="238">
        <f>S503*H503</f>
        <v>0.023566200000000002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39" t="s">
        <v>437</v>
      </c>
      <c r="AT503" s="239" t="s">
        <v>171</v>
      </c>
      <c r="AU503" s="239" t="s">
        <v>86</v>
      </c>
      <c r="AY503" s="18" t="s">
        <v>168</v>
      </c>
      <c r="BE503" s="240">
        <f>IF(N503="základní",J503,0)</f>
        <v>0</v>
      </c>
      <c r="BF503" s="240">
        <f>IF(N503="snížená",J503,0)</f>
        <v>0</v>
      </c>
      <c r="BG503" s="240">
        <f>IF(N503="zákl. přenesená",J503,0)</f>
        <v>0</v>
      </c>
      <c r="BH503" s="240">
        <f>IF(N503="sníž. přenesená",J503,0)</f>
        <v>0</v>
      </c>
      <c r="BI503" s="240">
        <f>IF(N503="nulová",J503,0)</f>
        <v>0</v>
      </c>
      <c r="BJ503" s="18" t="s">
        <v>84</v>
      </c>
      <c r="BK503" s="240">
        <f>ROUND(I503*H503,2)</f>
        <v>0</v>
      </c>
      <c r="BL503" s="18" t="s">
        <v>437</v>
      </c>
      <c r="BM503" s="239" t="s">
        <v>698</v>
      </c>
    </row>
    <row r="504" spans="1:51" s="13" customFormat="1" ht="12">
      <c r="A504" s="13"/>
      <c r="B504" s="252"/>
      <c r="C504" s="253"/>
      <c r="D504" s="241" t="s">
        <v>291</v>
      </c>
      <c r="E504" s="254" t="s">
        <v>1</v>
      </c>
      <c r="F504" s="255" t="s">
        <v>251</v>
      </c>
      <c r="G504" s="253"/>
      <c r="H504" s="256">
        <v>56.11</v>
      </c>
      <c r="I504" s="257"/>
      <c r="J504" s="253"/>
      <c r="K504" s="253"/>
      <c r="L504" s="258"/>
      <c r="M504" s="259"/>
      <c r="N504" s="260"/>
      <c r="O504" s="260"/>
      <c r="P504" s="260"/>
      <c r="Q504" s="260"/>
      <c r="R504" s="260"/>
      <c r="S504" s="260"/>
      <c r="T504" s="261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2" t="s">
        <v>291</v>
      </c>
      <c r="AU504" s="262" t="s">
        <v>86</v>
      </c>
      <c r="AV504" s="13" t="s">
        <v>86</v>
      </c>
      <c r="AW504" s="13" t="s">
        <v>32</v>
      </c>
      <c r="AX504" s="13" t="s">
        <v>84</v>
      </c>
      <c r="AY504" s="262" t="s">
        <v>168</v>
      </c>
    </row>
    <row r="505" spans="1:65" s="2" customFormat="1" ht="33" customHeight="1">
      <c r="A505" s="39"/>
      <c r="B505" s="40"/>
      <c r="C505" s="228" t="s">
        <v>699</v>
      </c>
      <c r="D505" s="228" t="s">
        <v>171</v>
      </c>
      <c r="E505" s="229" t="s">
        <v>700</v>
      </c>
      <c r="F505" s="230" t="s">
        <v>701</v>
      </c>
      <c r="G505" s="231" t="s">
        <v>203</v>
      </c>
      <c r="H505" s="232">
        <v>16.2</v>
      </c>
      <c r="I505" s="233"/>
      <c r="J505" s="234">
        <f>ROUND(I505*H505,2)</f>
        <v>0</v>
      </c>
      <c r="K505" s="230" t="s">
        <v>175</v>
      </c>
      <c r="L505" s="45"/>
      <c r="M505" s="235" t="s">
        <v>1</v>
      </c>
      <c r="N505" s="236" t="s">
        <v>42</v>
      </c>
      <c r="O505" s="92"/>
      <c r="P505" s="237">
        <f>O505*H505</f>
        <v>0</v>
      </c>
      <c r="Q505" s="237">
        <v>0</v>
      </c>
      <c r="R505" s="237">
        <f>Q505*H505</f>
        <v>0</v>
      </c>
      <c r="S505" s="237">
        <v>0.024</v>
      </c>
      <c r="T505" s="238">
        <f>S505*H505</f>
        <v>0.3888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39" t="s">
        <v>437</v>
      </c>
      <c r="AT505" s="239" t="s">
        <v>171</v>
      </c>
      <c r="AU505" s="239" t="s">
        <v>86</v>
      </c>
      <c r="AY505" s="18" t="s">
        <v>168</v>
      </c>
      <c r="BE505" s="240">
        <f>IF(N505="základní",J505,0)</f>
        <v>0</v>
      </c>
      <c r="BF505" s="240">
        <f>IF(N505="snížená",J505,0)</f>
        <v>0</v>
      </c>
      <c r="BG505" s="240">
        <f>IF(N505="zákl. přenesená",J505,0)</f>
        <v>0</v>
      </c>
      <c r="BH505" s="240">
        <f>IF(N505="sníž. přenesená",J505,0)</f>
        <v>0</v>
      </c>
      <c r="BI505" s="240">
        <f>IF(N505="nulová",J505,0)</f>
        <v>0</v>
      </c>
      <c r="BJ505" s="18" t="s">
        <v>84</v>
      </c>
      <c r="BK505" s="240">
        <f>ROUND(I505*H505,2)</f>
        <v>0</v>
      </c>
      <c r="BL505" s="18" t="s">
        <v>437</v>
      </c>
      <c r="BM505" s="239" t="s">
        <v>702</v>
      </c>
    </row>
    <row r="506" spans="1:51" s="15" customFormat="1" ht="12">
      <c r="A506" s="15"/>
      <c r="B506" s="274"/>
      <c r="C506" s="275"/>
      <c r="D506" s="241" t="s">
        <v>291</v>
      </c>
      <c r="E506" s="276" t="s">
        <v>1</v>
      </c>
      <c r="F506" s="277" t="s">
        <v>405</v>
      </c>
      <c r="G506" s="275"/>
      <c r="H506" s="276" t="s">
        <v>1</v>
      </c>
      <c r="I506" s="278"/>
      <c r="J506" s="275"/>
      <c r="K506" s="275"/>
      <c r="L506" s="279"/>
      <c r="M506" s="280"/>
      <c r="N506" s="281"/>
      <c r="O506" s="281"/>
      <c r="P506" s="281"/>
      <c r="Q506" s="281"/>
      <c r="R506" s="281"/>
      <c r="S506" s="281"/>
      <c r="T506" s="282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83" t="s">
        <v>291</v>
      </c>
      <c r="AU506" s="283" t="s">
        <v>86</v>
      </c>
      <c r="AV506" s="15" t="s">
        <v>84</v>
      </c>
      <c r="AW506" s="15" t="s">
        <v>32</v>
      </c>
      <c r="AX506" s="15" t="s">
        <v>77</v>
      </c>
      <c r="AY506" s="283" t="s">
        <v>168</v>
      </c>
    </row>
    <row r="507" spans="1:51" s="13" customFormat="1" ht="12">
      <c r="A507" s="13"/>
      <c r="B507" s="252"/>
      <c r="C507" s="253"/>
      <c r="D507" s="241" t="s">
        <v>291</v>
      </c>
      <c r="E507" s="254" t="s">
        <v>1</v>
      </c>
      <c r="F507" s="255" t="s">
        <v>692</v>
      </c>
      <c r="G507" s="253"/>
      <c r="H507" s="256">
        <v>16.2</v>
      </c>
      <c r="I507" s="257"/>
      <c r="J507" s="253"/>
      <c r="K507" s="253"/>
      <c r="L507" s="258"/>
      <c r="M507" s="259"/>
      <c r="N507" s="260"/>
      <c r="O507" s="260"/>
      <c r="P507" s="260"/>
      <c r="Q507" s="260"/>
      <c r="R507" s="260"/>
      <c r="S507" s="260"/>
      <c r="T507" s="261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62" t="s">
        <v>291</v>
      </c>
      <c r="AU507" s="262" t="s">
        <v>86</v>
      </c>
      <c r="AV507" s="13" t="s">
        <v>86</v>
      </c>
      <c r="AW507" s="13" t="s">
        <v>32</v>
      </c>
      <c r="AX507" s="13" t="s">
        <v>84</v>
      </c>
      <c r="AY507" s="262" t="s">
        <v>168</v>
      </c>
    </row>
    <row r="508" spans="1:63" s="12" customFormat="1" ht="22.8" customHeight="1">
      <c r="A508" s="12"/>
      <c r="B508" s="212"/>
      <c r="C508" s="213"/>
      <c r="D508" s="214" t="s">
        <v>76</v>
      </c>
      <c r="E508" s="226" t="s">
        <v>703</v>
      </c>
      <c r="F508" s="226" t="s">
        <v>704</v>
      </c>
      <c r="G508" s="213"/>
      <c r="H508" s="213"/>
      <c r="I508" s="216"/>
      <c r="J508" s="227">
        <f>BK508</f>
        <v>0</v>
      </c>
      <c r="K508" s="213"/>
      <c r="L508" s="218"/>
      <c r="M508" s="219"/>
      <c r="N508" s="220"/>
      <c r="O508" s="220"/>
      <c r="P508" s="221">
        <f>SUM(P509:P542)</f>
        <v>0</v>
      </c>
      <c r="Q508" s="220"/>
      <c r="R508" s="221">
        <f>SUM(R509:R542)</f>
        <v>0</v>
      </c>
      <c r="S508" s="220"/>
      <c r="T508" s="222">
        <f>SUM(T509:T542)</f>
        <v>88.587345</v>
      </c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R508" s="223" t="s">
        <v>86</v>
      </c>
      <c r="AT508" s="224" t="s">
        <v>76</v>
      </c>
      <c r="AU508" s="224" t="s">
        <v>84</v>
      </c>
      <c r="AY508" s="223" t="s">
        <v>168</v>
      </c>
      <c r="BK508" s="225">
        <f>SUM(BK509:BK542)</f>
        <v>0</v>
      </c>
    </row>
    <row r="509" spans="1:65" s="2" customFormat="1" ht="24.15" customHeight="1">
      <c r="A509" s="39"/>
      <c r="B509" s="40"/>
      <c r="C509" s="228" t="s">
        <v>705</v>
      </c>
      <c r="D509" s="228" t="s">
        <v>171</v>
      </c>
      <c r="E509" s="229" t="s">
        <v>706</v>
      </c>
      <c r="F509" s="230" t="s">
        <v>707</v>
      </c>
      <c r="G509" s="231" t="s">
        <v>416</v>
      </c>
      <c r="H509" s="232">
        <v>18</v>
      </c>
      <c r="I509" s="233"/>
      <c r="J509" s="234">
        <f>ROUND(I509*H509,2)</f>
        <v>0</v>
      </c>
      <c r="K509" s="230" t="s">
        <v>175</v>
      </c>
      <c r="L509" s="45"/>
      <c r="M509" s="235" t="s">
        <v>1</v>
      </c>
      <c r="N509" s="236" t="s">
        <v>42</v>
      </c>
      <c r="O509" s="92"/>
      <c r="P509" s="237">
        <f>O509*H509</f>
        <v>0</v>
      </c>
      <c r="Q509" s="237">
        <v>0</v>
      </c>
      <c r="R509" s="237">
        <f>Q509*H509</f>
        <v>0</v>
      </c>
      <c r="S509" s="237">
        <v>0.024</v>
      </c>
      <c r="T509" s="238">
        <f>S509*H509</f>
        <v>0.432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39" t="s">
        <v>437</v>
      </c>
      <c r="AT509" s="239" t="s">
        <v>171</v>
      </c>
      <c r="AU509" s="239" t="s">
        <v>86</v>
      </c>
      <c r="AY509" s="18" t="s">
        <v>168</v>
      </c>
      <c r="BE509" s="240">
        <f>IF(N509="základní",J509,0)</f>
        <v>0</v>
      </c>
      <c r="BF509" s="240">
        <f>IF(N509="snížená",J509,0)</f>
        <v>0</v>
      </c>
      <c r="BG509" s="240">
        <f>IF(N509="zákl. přenesená",J509,0)</f>
        <v>0</v>
      </c>
      <c r="BH509" s="240">
        <f>IF(N509="sníž. přenesená",J509,0)</f>
        <v>0</v>
      </c>
      <c r="BI509" s="240">
        <f>IF(N509="nulová",J509,0)</f>
        <v>0</v>
      </c>
      <c r="BJ509" s="18" t="s">
        <v>84</v>
      </c>
      <c r="BK509" s="240">
        <f>ROUND(I509*H509,2)</f>
        <v>0</v>
      </c>
      <c r="BL509" s="18" t="s">
        <v>437</v>
      </c>
      <c r="BM509" s="239" t="s">
        <v>708</v>
      </c>
    </row>
    <row r="510" spans="1:51" s="15" customFormat="1" ht="12">
      <c r="A510" s="15"/>
      <c r="B510" s="274"/>
      <c r="C510" s="275"/>
      <c r="D510" s="241" t="s">
        <v>291</v>
      </c>
      <c r="E510" s="276" t="s">
        <v>1</v>
      </c>
      <c r="F510" s="277" t="s">
        <v>405</v>
      </c>
      <c r="G510" s="275"/>
      <c r="H510" s="276" t="s">
        <v>1</v>
      </c>
      <c r="I510" s="278"/>
      <c r="J510" s="275"/>
      <c r="K510" s="275"/>
      <c r="L510" s="279"/>
      <c r="M510" s="280"/>
      <c r="N510" s="281"/>
      <c r="O510" s="281"/>
      <c r="P510" s="281"/>
      <c r="Q510" s="281"/>
      <c r="R510" s="281"/>
      <c r="S510" s="281"/>
      <c r="T510" s="282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83" t="s">
        <v>291</v>
      </c>
      <c r="AU510" s="283" t="s">
        <v>86</v>
      </c>
      <c r="AV510" s="15" t="s">
        <v>84</v>
      </c>
      <c r="AW510" s="15" t="s">
        <v>32</v>
      </c>
      <c r="AX510" s="15" t="s">
        <v>77</v>
      </c>
      <c r="AY510" s="283" t="s">
        <v>168</v>
      </c>
    </row>
    <row r="511" spans="1:51" s="13" customFormat="1" ht="12">
      <c r="A511" s="13"/>
      <c r="B511" s="252"/>
      <c r="C511" s="253"/>
      <c r="D511" s="241" t="s">
        <v>291</v>
      </c>
      <c r="E511" s="254" t="s">
        <v>1</v>
      </c>
      <c r="F511" s="255" t="s">
        <v>453</v>
      </c>
      <c r="G511" s="253"/>
      <c r="H511" s="256">
        <v>18</v>
      </c>
      <c r="I511" s="257"/>
      <c r="J511" s="253"/>
      <c r="K511" s="253"/>
      <c r="L511" s="258"/>
      <c r="M511" s="259"/>
      <c r="N511" s="260"/>
      <c r="O511" s="260"/>
      <c r="P511" s="260"/>
      <c r="Q511" s="260"/>
      <c r="R511" s="260"/>
      <c r="S511" s="260"/>
      <c r="T511" s="261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2" t="s">
        <v>291</v>
      </c>
      <c r="AU511" s="262" t="s">
        <v>86</v>
      </c>
      <c r="AV511" s="13" t="s">
        <v>86</v>
      </c>
      <c r="AW511" s="13" t="s">
        <v>32</v>
      </c>
      <c r="AX511" s="13" t="s">
        <v>84</v>
      </c>
      <c r="AY511" s="262" t="s">
        <v>168</v>
      </c>
    </row>
    <row r="512" spans="1:65" s="2" customFormat="1" ht="16.5" customHeight="1">
      <c r="A512" s="39"/>
      <c r="B512" s="40"/>
      <c r="C512" s="228" t="s">
        <v>709</v>
      </c>
      <c r="D512" s="228" t="s">
        <v>171</v>
      </c>
      <c r="E512" s="229" t="s">
        <v>710</v>
      </c>
      <c r="F512" s="230" t="s">
        <v>711</v>
      </c>
      <c r="G512" s="231" t="s">
        <v>203</v>
      </c>
      <c r="H512" s="232">
        <v>16.2</v>
      </c>
      <c r="I512" s="233"/>
      <c r="J512" s="234">
        <f>ROUND(I512*H512,2)</f>
        <v>0</v>
      </c>
      <c r="K512" s="230" t="s">
        <v>175</v>
      </c>
      <c r="L512" s="45"/>
      <c r="M512" s="235" t="s">
        <v>1</v>
      </c>
      <c r="N512" s="236" t="s">
        <v>42</v>
      </c>
      <c r="O512" s="92"/>
      <c r="P512" s="237">
        <f>O512*H512</f>
        <v>0</v>
      </c>
      <c r="Q512" s="237">
        <v>0</v>
      </c>
      <c r="R512" s="237">
        <f>Q512*H512</f>
        <v>0</v>
      </c>
      <c r="S512" s="237">
        <v>0.015</v>
      </c>
      <c r="T512" s="238">
        <f>S512*H512</f>
        <v>0.243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9" t="s">
        <v>437</v>
      </c>
      <c r="AT512" s="239" t="s">
        <v>171</v>
      </c>
      <c r="AU512" s="239" t="s">
        <v>86</v>
      </c>
      <c r="AY512" s="18" t="s">
        <v>168</v>
      </c>
      <c r="BE512" s="240">
        <f>IF(N512="základní",J512,0)</f>
        <v>0</v>
      </c>
      <c r="BF512" s="240">
        <f>IF(N512="snížená",J512,0)</f>
        <v>0</v>
      </c>
      <c r="BG512" s="240">
        <f>IF(N512="zákl. přenesená",J512,0)</f>
        <v>0</v>
      </c>
      <c r="BH512" s="240">
        <f>IF(N512="sníž. přenesená",J512,0)</f>
        <v>0</v>
      </c>
      <c r="BI512" s="240">
        <f>IF(N512="nulová",J512,0)</f>
        <v>0</v>
      </c>
      <c r="BJ512" s="18" t="s">
        <v>84</v>
      </c>
      <c r="BK512" s="240">
        <f>ROUND(I512*H512,2)</f>
        <v>0</v>
      </c>
      <c r="BL512" s="18" t="s">
        <v>437</v>
      </c>
      <c r="BM512" s="239" t="s">
        <v>712</v>
      </c>
    </row>
    <row r="513" spans="1:51" s="15" customFormat="1" ht="12">
      <c r="A513" s="15"/>
      <c r="B513" s="274"/>
      <c r="C513" s="275"/>
      <c r="D513" s="241" t="s">
        <v>291</v>
      </c>
      <c r="E513" s="276" t="s">
        <v>1</v>
      </c>
      <c r="F513" s="277" t="s">
        <v>405</v>
      </c>
      <c r="G513" s="275"/>
      <c r="H513" s="276" t="s">
        <v>1</v>
      </c>
      <c r="I513" s="278"/>
      <c r="J513" s="275"/>
      <c r="K513" s="275"/>
      <c r="L513" s="279"/>
      <c r="M513" s="280"/>
      <c r="N513" s="281"/>
      <c r="O513" s="281"/>
      <c r="P513" s="281"/>
      <c r="Q513" s="281"/>
      <c r="R513" s="281"/>
      <c r="S513" s="281"/>
      <c r="T513" s="282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83" t="s">
        <v>291</v>
      </c>
      <c r="AU513" s="283" t="s">
        <v>86</v>
      </c>
      <c r="AV513" s="15" t="s">
        <v>84</v>
      </c>
      <c r="AW513" s="15" t="s">
        <v>32</v>
      </c>
      <c r="AX513" s="15" t="s">
        <v>77</v>
      </c>
      <c r="AY513" s="283" t="s">
        <v>168</v>
      </c>
    </row>
    <row r="514" spans="1:51" s="13" customFormat="1" ht="12">
      <c r="A514" s="13"/>
      <c r="B514" s="252"/>
      <c r="C514" s="253"/>
      <c r="D514" s="241" t="s">
        <v>291</v>
      </c>
      <c r="E514" s="254" t="s">
        <v>1</v>
      </c>
      <c r="F514" s="255" t="s">
        <v>692</v>
      </c>
      <c r="G514" s="253"/>
      <c r="H514" s="256">
        <v>16.2</v>
      </c>
      <c r="I514" s="257"/>
      <c r="J514" s="253"/>
      <c r="K514" s="253"/>
      <c r="L514" s="258"/>
      <c r="M514" s="259"/>
      <c r="N514" s="260"/>
      <c r="O514" s="260"/>
      <c r="P514" s="260"/>
      <c r="Q514" s="260"/>
      <c r="R514" s="260"/>
      <c r="S514" s="260"/>
      <c r="T514" s="261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2" t="s">
        <v>291</v>
      </c>
      <c r="AU514" s="262" t="s">
        <v>86</v>
      </c>
      <c r="AV514" s="13" t="s">
        <v>86</v>
      </c>
      <c r="AW514" s="13" t="s">
        <v>32</v>
      </c>
      <c r="AX514" s="13" t="s">
        <v>84</v>
      </c>
      <c r="AY514" s="262" t="s">
        <v>168</v>
      </c>
    </row>
    <row r="515" spans="1:65" s="2" customFormat="1" ht="16.5" customHeight="1">
      <c r="A515" s="39"/>
      <c r="B515" s="40"/>
      <c r="C515" s="228" t="s">
        <v>713</v>
      </c>
      <c r="D515" s="228" t="s">
        <v>171</v>
      </c>
      <c r="E515" s="229" t="s">
        <v>714</v>
      </c>
      <c r="F515" s="230" t="s">
        <v>715</v>
      </c>
      <c r="G515" s="231" t="s">
        <v>203</v>
      </c>
      <c r="H515" s="232">
        <v>66.435</v>
      </c>
      <c r="I515" s="233"/>
      <c r="J515" s="234">
        <f>ROUND(I515*H515,2)</f>
        <v>0</v>
      </c>
      <c r="K515" s="230" t="s">
        <v>1</v>
      </c>
      <c r="L515" s="45"/>
      <c r="M515" s="235" t="s">
        <v>1</v>
      </c>
      <c r="N515" s="236" t="s">
        <v>42</v>
      </c>
      <c r="O515" s="92"/>
      <c r="P515" s="237">
        <f>O515*H515</f>
        <v>0</v>
      </c>
      <c r="Q515" s="237">
        <v>0</v>
      </c>
      <c r="R515" s="237">
        <f>Q515*H515</f>
        <v>0</v>
      </c>
      <c r="S515" s="237">
        <v>0.008</v>
      </c>
      <c r="T515" s="238">
        <f>S515*H515</f>
        <v>0.5314800000000001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39" t="s">
        <v>437</v>
      </c>
      <c r="AT515" s="239" t="s">
        <v>171</v>
      </c>
      <c r="AU515" s="239" t="s">
        <v>86</v>
      </c>
      <c r="AY515" s="18" t="s">
        <v>168</v>
      </c>
      <c r="BE515" s="240">
        <f>IF(N515="základní",J515,0)</f>
        <v>0</v>
      </c>
      <c r="BF515" s="240">
        <f>IF(N515="snížená",J515,0)</f>
        <v>0</v>
      </c>
      <c r="BG515" s="240">
        <f>IF(N515="zákl. přenesená",J515,0)</f>
        <v>0</v>
      </c>
      <c r="BH515" s="240">
        <f>IF(N515="sníž. přenesená",J515,0)</f>
        <v>0</v>
      </c>
      <c r="BI515" s="240">
        <f>IF(N515="nulová",J515,0)</f>
        <v>0</v>
      </c>
      <c r="BJ515" s="18" t="s">
        <v>84</v>
      </c>
      <c r="BK515" s="240">
        <f>ROUND(I515*H515,2)</f>
        <v>0</v>
      </c>
      <c r="BL515" s="18" t="s">
        <v>437</v>
      </c>
      <c r="BM515" s="239" t="s">
        <v>716</v>
      </c>
    </row>
    <row r="516" spans="1:51" s="13" customFormat="1" ht="12">
      <c r="A516" s="13"/>
      <c r="B516" s="252"/>
      <c r="C516" s="253"/>
      <c r="D516" s="241" t="s">
        <v>291</v>
      </c>
      <c r="E516" s="254" t="s">
        <v>1</v>
      </c>
      <c r="F516" s="255" t="s">
        <v>717</v>
      </c>
      <c r="G516" s="253"/>
      <c r="H516" s="256">
        <v>66.435</v>
      </c>
      <c r="I516" s="257"/>
      <c r="J516" s="253"/>
      <c r="K516" s="253"/>
      <c r="L516" s="258"/>
      <c r="M516" s="259"/>
      <c r="N516" s="260"/>
      <c r="O516" s="260"/>
      <c r="P516" s="260"/>
      <c r="Q516" s="260"/>
      <c r="R516" s="260"/>
      <c r="S516" s="260"/>
      <c r="T516" s="261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62" t="s">
        <v>291</v>
      </c>
      <c r="AU516" s="262" t="s">
        <v>86</v>
      </c>
      <c r="AV516" s="13" t="s">
        <v>86</v>
      </c>
      <c r="AW516" s="13" t="s">
        <v>32</v>
      </c>
      <c r="AX516" s="13" t="s">
        <v>84</v>
      </c>
      <c r="AY516" s="262" t="s">
        <v>168</v>
      </c>
    </row>
    <row r="517" spans="1:65" s="2" customFormat="1" ht="21.75" customHeight="1">
      <c r="A517" s="39"/>
      <c r="B517" s="40"/>
      <c r="C517" s="228" t="s">
        <v>718</v>
      </c>
      <c r="D517" s="228" t="s">
        <v>171</v>
      </c>
      <c r="E517" s="229" t="s">
        <v>719</v>
      </c>
      <c r="F517" s="230" t="s">
        <v>720</v>
      </c>
      <c r="G517" s="231" t="s">
        <v>203</v>
      </c>
      <c r="H517" s="232">
        <v>385.885</v>
      </c>
      <c r="I517" s="233"/>
      <c r="J517" s="234">
        <f>ROUND(I517*H517,2)</f>
        <v>0</v>
      </c>
      <c r="K517" s="230" t="s">
        <v>175</v>
      </c>
      <c r="L517" s="45"/>
      <c r="M517" s="235" t="s">
        <v>1</v>
      </c>
      <c r="N517" s="236" t="s">
        <v>42</v>
      </c>
      <c r="O517" s="92"/>
      <c r="P517" s="237">
        <f>O517*H517</f>
        <v>0</v>
      </c>
      <c r="Q517" s="237">
        <v>0</v>
      </c>
      <c r="R517" s="237">
        <f>Q517*H517</f>
        <v>0</v>
      </c>
      <c r="S517" s="237">
        <v>0.018</v>
      </c>
      <c r="T517" s="238">
        <f>S517*H517</f>
        <v>6.94593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39" t="s">
        <v>437</v>
      </c>
      <c r="AT517" s="239" t="s">
        <v>171</v>
      </c>
      <c r="AU517" s="239" t="s">
        <v>86</v>
      </c>
      <c r="AY517" s="18" t="s">
        <v>168</v>
      </c>
      <c r="BE517" s="240">
        <f>IF(N517="základní",J517,0)</f>
        <v>0</v>
      </c>
      <c r="BF517" s="240">
        <f>IF(N517="snížená",J517,0)</f>
        <v>0</v>
      </c>
      <c r="BG517" s="240">
        <f>IF(N517="zákl. přenesená",J517,0)</f>
        <v>0</v>
      </c>
      <c r="BH517" s="240">
        <f>IF(N517="sníž. přenesená",J517,0)</f>
        <v>0</v>
      </c>
      <c r="BI517" s="240">
        <f>IF(N517="nulová",J517,0)</f>
        <v>0</v>
      </c>
      <c r="BJ517" s="18" t="s">
        <v>84</v>
      </c>
      <c r="BK517" s="240">
        <f>ROUND(I517*H517,2)</f>
        <v>0</v>
      </c>
      <c r="BL517" s="18" t="s">
        <v>437</v>
      </c>
      <c r="BM517" s="239" t="s">
        <v>721</v>
      </c>
    </row>
    <row r="518" spans="1:51" s="13" customFormat="1" ht="12">
      <c r="A518" s="13"/>
      <c r="B518" s="252"/>
      <c r="C518" s="253"/>
      <c r="D518" s="241" t="s">
        <v>291</v>
      </c>
      <c r="E518" s="254" t="s">
        <v>1</v>
      </c>
      <c r="F518" s="255" t="s">
        <v>236</v>
      </c>
      <c r="G518" s="253"/>
      <c r="H518" s="256">
        <v>159.985</v>
      </c>
      <c r="I518" s="257"/>
      <c r="J518" s="253"/>
      <c r="K518" s="253"/>
      <c r="L518" s="258"/>
      <c r="M518" s="259"/>
      <c r="N518" s="260"/>
      <c r="O518" s="260"/>
      <c r="P518" s="260"/>
      <c r="Q518" s="260"/>
      <c r="R518" s="260"/>
      <c r="S518" s="260"/>
      <c r="T518" s="261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62" t="s">
        <v>291</v>
      </c>
      <c r="AU518" s="262" t="s">
        <v>86</v>
      </c>
      <c r="AV518" s="13" t="s">
        <v>86</v>
      </c>
      <c r="AW518" s="13" t="s">
        <v>32</v>
      </c>
      <c r="AX518" s="13" t="s">
        <v>77</v>
      </c>
      <c r="AY518" s="262" t="s">
        <v>168</v>
      </c>
    </row>
    <row r="519" spans="1:51" s="13" customFormat="1" ht="12">
      <c r="A519" s="13"/>
      <c r="B519" s="252"/>
      <c r="C519" s="253"/>
      <c r="D519" s="241" t="s">
        <v>291</v>
      </c>
      <c r="E519" s="254" t="s">
        <v>1</v>
      </c>
      <c r="F519" s="255" t="s">
        <v>246</v>
      </c>
      <c r="G519" s="253"/>
      <c r="H519" s="256">
        <v>160.97</v>
      </c>
      <c r="I519" s="257"/>
      <c r="J519" s="253"/>
      <c r="K519" s="253"/>
      <c r="L519" s="258"/>
      <c r="M519" s="259"/>
      <c r="N519" s="260"/>
      <c r="O519" s="260"/>
      <c r="P519" s="260"/>
      <c r="Q519" s="260"/>
      <c r="R519" s="260"/>
      <c r="S519" s="260"/>
      <c r="T519" s="261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2" t="s">
        <v>291</v>
      </c>
      <c r="AU519" s="262" t="s">
        <v>86</v>
      </c>
      <c r="AV519" s="13" t="s">
        <v>86</v>
      </c>
      <c r="AW519" s="13" t="s">
        <v>32</v>
      </c>
      <c r="AX519" s="13" t="s">
        <v>77</v>
      </c>
      <c r="AY519" s="262" t="s">
        <v>168</v>
      </c>
    </row>
    <row r="520" spans="1:51" s="13" customFormat="1" ht="12">
      <c r="A520" s="13"/>
      <c r="B520" s="252"/>
      <c r="C520" s="253"/>
      <c r="D520" s="241" t="s">
        <v>291</v>
      </c>
      <c r="E520" s="254" t="s">
        <v>1</v>
      </c>
      <c r="F520" s="255" t="s">
        <v>263</v>
      </c>
      <c r="G520" s="253"/>
      <c r="H520" s="256">
        <v>64.93</v>
      </c>
      <c r="I520" s="257"/>
      <c r="J520" s="253"/>
      <c r="K520" s="253"/>
      <c r="L520" s="258"/>
      <c r="M520" s="259"/>
      <c r="N520" s="260"/>
      <c r="O520" s="260"/>
      <c r="P520" s="260"/>
      <c r="Q520" s="260"/>
      <c r="R520" s="260"/>
      <c r="S520" s="260"/>
      <c r="T520" s="261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62" t="s">
        <v>291</v>
      </c>
      <c r="AU520" s="262" t="s">
        <v>86</v>
      </c>
      <c r="AV520" s="13" t="s">
        <v>86</v>
      </c>
      <c r="AW520" s="13" t="s">
        <v>32</v>
      </c>
      <c r="AX520" s="13" t="s">
        <v>77</v>
      </c>
      <c r="AY520" s="262" t="s">
        <v>168</v>
      </c>
    </row>
    <row r="521" spans="1:51" s="14" customFormat="1" ht="12">
      <c r="A521" s="14"/>
      <c r="B521" s="263"/>
      <c r="C521" s="264"/>
      <c r="D521" s="241" t="s">
        <v>291</v>
      </c>
      <c r="E521" s="265" t="s">
        <v>1</v>
      </c>
      <c r="F521" s="266" t="s">
        <v>295</v>
      </c>
      <c r="G521" s="264"/>
      <c r="H521" s="267">
        <v>385.885</v>
      </c>
      <c r="I521" s="268"/>
      <c r="J521" s="264"/>
      <c r="K521" s="264"/>
      <c r="L521" s="269"/>
      <c r="M521" s="270"/>
      <c r="N521" s="271"/>
      <c r="O521" s="271"/>
      <c r="P521" s="271"/>
      <c r="Q521" s="271"/>
      <c r="R521" s="271"/>
      <c r="S521" s="271"/>
      <c r="T521" s="272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73" t="s">
        <v>291</v>
      </c>
      <c r="AU521" s="273" t="s">
        <v>86</v>
      </c>
      <c r="AV521" s="14" t="s">
        <v>189</v>
      </c>
      <c r="AW521" s="14" t="s">
        <v>32</v>
      </c>
      <c r="AX521" s="14" t="s">
        <v>84</v>
      </c>
      <c r="AY521" s="273" t="s">
        <v>168</v>
      </c>
    </row>
    <row r="522" spans="1:65" s="2" customFormat="1" ht="24.15" customHeight="1">
      <c r="A522" s="39"/>
      <c r="B522" s="40"/>
      <c r="C522" s="228" t="s">
        <v>722</v>
      </c>
      <c r="D522" s="228" t="s">
        <v>171</v>
      </c>
      <c r="E522" s="229" t="s">
        <v>723</v>
      </c>
      <c r="F522" s="230" t="s">
        <v>724</v>
      </c>
      <c r="G522" s="231" t="s">
        <v>203</v>
      </c>
      <c r="H522" s="232">
        <v>602.03</v>
      </c>
      <c r="I522" s="233"/>
      <c r="J522" s="234">
        <f>ROUND(I522*H522,2)</f>
        <v>0</v>
      </c>
      <c r="K522" s="230" t="s">
        <v>175</v>
      </c>
      <c r="L522" s="45"/>
      <c r="M522" s="235" t="s">
        <v>1</v>
      </c>
      <c r="N522" s="236" t="s">
        <v>42</v>
      </c>
      <c r="O522" s="92"/>
      <c r="P522" s="237">
        <f>O522*H522</f>
        <v>0</v>
      </c>
      <c r="Q522" s="237">
        <v>0</v>
      </c>
      <c r="R522" s="237">
        <f>Q522*H522</f>
        <v>0</v>
      </c>
      <c r="S522" s="237">
        <v>0.03</v>
      </c>
      <c r="T522" s="238">
        <f>S522*H522</f>
        <v>18.0609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9" t="s">
        <v>437</v>
      </c>
      <c r="AT522" s="239" t="s">
        <v>171</v>
      </c>
      <c r="AU522" s="239" t="s">
        <v>86</v>
      </c>
      <c r="AY522" s="18" t="s">
        <v>168</v>
      </c>
      <c r="BE522" s="240">
        <f>IF(N522="základní",J522,0)</f>
        <v>0</v>
      </c>
      <c r="BF522" s="240">
        <f>IF(N522="snížená",J522,0)</f>
        <v>0</v>
      </c>
      <c r="BG522" s="240">
        <f>IF(N522="zákl. přenesená",J522,0)</f>
        <v>0</v>
      </c>
      <c r="BH522" s="240">
        <f>IF(N522="sníž. přenesená",J522,0)</f>
        <v>0</v>
      </c>
      <c r="BI522" s="240">
        <f>IF(N522="nulová",J522,0)</f>
        <v>0</v>
      </c>
      <c r="BJ522" s="18" t="s">
        <v>84</v>
      </c>
      <c r="BK522" s="240">
        <f>ROUND(I522*H522,2)</f>
        <v>0</v>
      </c>
      <c r="BL522" s="18" t="s">
        <v>437</v>
      </c>
      <c r="BM522" s="239" t="s">
        <v>725</v>
      </c>
    </row>
    <row r="523" spans="1:51" s="13" customFormat="1" ht="12">
      <c r="A523" s="13"/>
      <c r="B523" s="252"/>
      <c r="C523" s="253"/>
      <c r="D523" s="241" t="s">
        <v>291</v>
      </c>
      <c r="E523" s="254" t="s">
        <v>1</v>
      </c>
      <c r="F523" s="255" t="s">
        <v>717</v>
      </c>
      <c r="G523" s="253"/>
      <c r="H523" s="256">
        <v>66.435</v>
      </c>
      <c r="I523" s="257"/>
      <c r="J523" s="253"/>
      <c r="K523" s="253"/>
      <c r="L523" s="258"/>
      <c r="M523" s="259"/>
      <c r="N523" s="260"/>
      <c r="O523" s="260"/>
      <c r="P523" s="260"/>
      <c r="Q523" s="260"/>
      <c r="R523" s="260"/>
      <c r="S523" s="260"/>
      <c r="T523" s="261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2" t="s">
        <v>291</v>
      </c>
      <c r="AU523" s="262" t="s">
        <v>86</v>
      </c>
      <c r="AV523" s="13" t="s">
        <v>86</v>
      </c>
      <c r="AW523" s="13" t="s">
        <v>32</v>
      </c>
      <c r="AX523" s="13" t="s">
        <v>77</v>
      </c>
      <c r="AY523" s="262" t="s">
        <v>168</v>
      </c>
    </row>
    <row r="524" spans="1:51" s="13" customFormat="1" ht="12">
      <c r="A524" s="13"/>
      <c r="B524" s="252"/>
      <c r="C524" s="253"/>
      <c r="D524" s="241" t="s">
        <v>291</v>
      </c>
      <c r="E524" s="254" t="s">
        <v>1</v>
      </c>
      <c r="F524" s="255" t="s">
        <v>236</v>
      </c>
      <c r="G524" s="253"/>
      <c r="H524" s="256">
        <v>159.985</v>
      </c>
      <c r="I524" s="257"/>
      <c r="J524" s="253"/>
      <c r="K524" s="253"/>
      <c r="L524" s="258"/>
      <c r="M524" s="259"/>
      <c r="N524" s="260"/>
      <c r="O524" s="260"/>
      <c r="P524" s="260"/>
      <c r="Q524" s="260"/>
      <c r="R524" s="260"/>
      <c r="S524" s="260"/>
      <c r="T524" s="261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62" t="s">
        <v>291</v>
      </c>
      <c r="AU524" s="262" t="s">
        <v>86</v>
      </c>
      <c r="AV524" s="13" t="s">
        <v>86</v>
      </c>
      <c r="AW524" s="13" t="s">
        <v>32</v>
      </c>
      <c r="AX524" s="13" t="s">
        <v>77</v>
      </c>
      <c r="AY524" s="262" t="s">
        <v>168</v>
      </c>
    </row>
    <row r="525" spans="1:51" s="13" customFormat="1" ht="12">
      <c r="A525" s="13"/>
      <c r="B525" s="252"/>
      <c r="C525" s="253"/>
      <c r="D525" s="241" t="s">
        <v>291</v>
      </c>
      <c r="E525" s="254" t="s">
        <v>1</v>
      </c>
      <c r="F525" s="255" t="s">
        <v>726</v>
      </c>
      <c r="G525" s="253"/>
      <c r="H525" s="256">
        <v>310.68</v>
      </c>
      <c r="I525" s="257"/>
      <c r="J525" s="253"/>
      <c r="K525" s="253"/>
      <c r="L525" s="258"/>
      <c r="M525" s="259"/>
      <c r="N525" s="260"/>
      <c r="O525" s="260"/>
      <c r="P525" s="260"/>
      <c r="Q525" s="260"/>
      <c r="R525" s="260"/>
      <c r="S525" s="260"/>
      <c r="T525" s="261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2" t="s">
        <v>291</v>
      </c>
      <c r="AU525" s="262" t="s">
        <v>86</v>
      </c>
      <c r="AV525" s="13" t="s">
        <v>86</v>
      </c>
      <c r="AW525" s="13" t="s">
        <v>32</v>
      </c>
      <c r="AX525" s="13" t="s">
        <v>77</v>
      </c>
      <c r="AY525" s="262" t="s">
        <v>168</v>
      </c>
    </row>
    <row r="526" spans="1:51" s="13" customFormat="1" ht="12">
      <c r="A526" s="13"/>
      <c r="B526" s="252"/>
      <c r="C526" s="253"/>
      <c r="D526" s="241" t="s">
        <v>291</v>
      </c>
      <c r="E526" s="254" t="s">
        <v>1</v>
      </c>
      <c r="F526" s="255" t="s">
        <v>263</v>
      </c>
      <c r="G526" s="253"/>
      <c r="H526" s="256">
        <v>64.93</v>
      </c>
      <c r="I526" s="257"/>
      <c r="J526" s="253"/>
      <c r="K526" s="253"/>
      <c r="L526" s="258"/>
      <c r="M526" s="259"/>
      <c r="N526" s="260"/>
      <c r="O526" s="260"/>
      <c r="P526" s="260"/>
      <c r="Q526" s="260"/>
      <c r="R526" s="260"/>
      <c r="S526" s="260"/>
      <c r="T526" s="261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62" t="s">
        <v>291</v>
      </c>
      <c r="AU526" s="262" t="s">
        <v>86</v>
      </c>
      <c r="AV526" s="13" t="s">
        <v>86</v>
      </c>
      <c r="AW526" s="13" t="s">
        <v>32</v>
      </c>
      <c r="AX526" s="13" t="s">
        <v>77</v>
      </c>
      <c r="AY526" s="262" t="s">
        <v>168</v>
      </c>
    </row>
    <row r="527" spans="1:51" s="14" customFormat="1" ht="12">
      <c r="A527" s="14"/>
      <c r="B527" s="263"/>
      <c r="C527" s="264"/>
      <c r="D527" s="241" t="s">
        <v>291</v>
      </c>
      <c r="E527" s="265" t="s">
        <v>1</v>
      </c>
      <c r="F527" s="266" t="s">
        <v>295</v>
      </c>
      <c r="G527" s="264"/>
      <c r="H527" s="267">
        <v>602.03</v>
      </c>
      <c r="I527" s="268"/>
      <c r="J527" s="264"/>
      <c r="K527" s="264"/>
      <c r="L527" s="269"/>
      <c r="M527" s="270"/>
      <c r="N527" s="271"/>
      <c r="O527" s="271"/>
      <c r="P527" s="271"/>
      <c r="Q527" s="271"/>
      <c r="R527" s="271"/>
      <c r="S527" s="271"/>
      <c r="T527" s="272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73" t="s">
        <v>291</v>
      </c>
      <c r="AU527" s="273" t="s">
        <v>86</v>
      </c>
      <c r="AV527" s="14" t="s">
        <v>189</v>
      </c>
      <c r="AW527" s="14" t="s">
        <v>32</v>
      </c>
      <c r="AX527" s="14" t="s">
        <v>84</v>
      </c>
      <c r="AY527" s="273" t="s">
        <v>168</v>
      </c>
    </row>
    <row r="528" spans="1:65" s="2" customFormat="1" ht="21.75" customHeight="1">
      <c r="A528" s="39"/>
      <c r="B528" s="40"/>
      <c r="C528" s="228" t="s">
        <v>727</v>
      </c>
      <c r="D528" s="228" t="s">
        <v>171</v>
      </c>
      <c r="E528" s="229" t="s">
        <v>728</v>
      </c>
      <c r="F528" s="230" t="s">
        <v>729</v>
      </c>
      <c r="G528" s="231" t="s">
        <v>203</v>
      </c>
      <c r="H528" s="232">
        <v>830.265</v>
      </c>
      <c r="I528" s="233"/>
      <c r="J528" s="234">
        <f>ROUND(I528*H528,2)</f>
        <v>0</v>
      </c>
      <c r="K528" s="230" t="s">
        <v>175</v>
      </c>
      <c r="L528" s="45"/>
      <c r="M528" s="235" t="s">
        <v>1</v>
      </c>
      <c r="N528" s="236" t="s">
        <v>42</v>
      </c>
      <c r="O528" s="92"/>
      <c r="P528" s="237">
        <f>O528*H528</f>
        <v>0</v>
      </c>
      <c r="Q528" s="237">
        <v>0</v>
      </c>
      <c r="R528" s="237">
        <f>Q528*H528</f>
        <v>0</v>
      </c>
      <c r="S528" s="237">
        <v>0.014</v>
      </c>
      <c r="T528" s="238">
        <f>S528*H528</f>
        <v>11.62371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9" t="s">
        <v>437</v>
      </c>
      <c r="AT528" s="239" t="s">
        <v>171</v>
      </c>
      <c r="AU528" s="239" t="s">
        <v>86</v>
      </c>
      <c r="AY528" s="18" t="s">
        <v>168</v>
      </c>
      <c r="BE528" s="240">
        <f>IF(N528="základní",J528,0)</f>
        <v>0</v>
      </c>
      <c r="BF528" s="240">
        <f>IF(N528="snížená",J528,0)</f>
        <v>0</v>
      </c>
      <c r="BG528" s="240">
        <f>IF(N528="zákl. přenesená",J528,0)</f>
        <v>0</v>
      </c>
      <c r="BH528" s="240">
        <f>IF(N528="sníž. přenesená",J528,0)</f>
        <v>0</v>
      </c>
      <c r="BI528" s="240">
        <f>IF(N528="nulová",J528,0)</f>
        <v>0</v>
      </c>
      <c r="BJ528" s="18" t="s">
        <v>84</v>
      </c>
      <c r="BK528" s="240">
        <f>ROUND(I528*H528,2)</f>
        <v>0</v>
      </c>
      <c r="BL528" s="18" t="s">
        <v>437</v>
      </c>
      <c r="BM528" s="239" t="s">
        <v>730</v>
      </c>
    </row>
    <row r="529" spans="1:51" s="13" customFormat="1" ht="12">
      <c r="A529" s="13"/>
      <c r="B529" s="252"/>
      <c r="C529" s="253"/>
      <c r="D529" s="241" t="s">
        <v>291</v>
      </c>
      <c r="E529" s="254" t="s">
        <v>1</v>
      </c>
      <c r="F529" s="255" t="s">
        <v>236</v>
      </c>
      <c r="G529" s="253"/>
      <c r="H529" s="256">
        <v>159.985</v>
      </c>
      <c r="I529" s="257"/>
      <c r="J529" s="253"/>
      <c r="K529" s="253"/>
      <c r="L529" s="258"/>
      <c r="M529" s="259"/>
      <c r="N529" s="260"/>
      <c r="O529" s="260"/>
      <c r="P529" s="260"/>
      <c r="Q529" s="260"/>
      <c r="R529" s="260"/>
      <c r="S529" s="260"/>
      <c r="T529" s="261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62" t="s">
        <v>291</v>
      </c>
      <c r="AU529" s="262" t="s">
        <v>86</v>
      </c>
      <c r="AV529" s="13" t="s">
        <v>86</v>
      </c>
      <c r="AW529" s="13" t="s">
        <v>32</v>
      </c>
      <c r="AX529" s="13" t="s">
        <v>77</v>
      </c>
      <c r="AY529" s="262" t="s">
        <v>168</v>
      </c>
    </row>
    <row r="530" spans="1:51" s="13" customFormat="1" ht="12">
      <c r="A530" s="13"/>
      <c r="B530" s="252"/>
      <c r="C530" s="253"/>
      <c r="D530" s="241" t="s">
        <v>291</v>
      </c>
      <c r="E530" s="254" t="s">
        <v>1</v>
      </c>
      <c r="F530" s="255" t="s">
        <v>731</v>
      </c>
      <c r="G530" s="253"/>
      <c r="H530" s="256">
        <v>321.94</v>
      </c>
      <c r="I530" s="257"/>
      <c r="J530" s="253"/>
      <c r="K530" s="253"/>
      <c r="L530" s="258"/>
      <c r="M530" s="259"/>
      <c r="N530" s="260"/>
      <c r="O530" s="260"/>
      <c r="P530" s="260"/>
      <c r="Q530" s="260"/>
      <c r="R530" s="260"/>
      <c r="S530" s="260"/>
      <c r="T530" s="261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62" t="s">
        <v>291</v>
      </c>
      <c r="AU530" s="262" t="s">
        <v>86</v>
      </c>
      <c r="AV530" s="13" t="s">
        <v>86</v>
      </c>
      <c r="AW530" s="13" t="s">
        <v>32</v>
      </c>
      <c r="AX530" s="13" t="s">
        <v>77</v>
      </c>
      <c r="AY530" s="262" t="s">
        <v>168</v>
      </c>
    </row>
    <row r="531" spans="1:51" s="13" customFormat="1" ht="12">
      <c r="A531" s="13"/>
      <c r="B531" s="252"/>
      <c r="C531" s="253"/>
      <c r="D531" s="241" t="s">
        <v>291</v>
      </c>
      <c r="E531" s="254" t="s">
        <v>1</v>
      </c>
      <c r="F531" s="255" t="s">
        <v>732</v>
      </c>
      <c r="G531" s="253"/>
      <c r="H531" s="256">
        <v>348.34</v>
      </c>
      <c r="I531" s="257"/>
      <c r="J531" s="253"/>
      <c r="K531" s="253"/>
      <c r="L531" s="258"/>
      <c r="M531" s="259"/>
      <c r="N531" s="260"/>
      <c r="O531" s="260"/>
      <c r="P531" s="260"/>
      <c r="Q531" s="260"/>
      <c r="R531" s="260"/>
      <c r="S531" s="260"/>
      <c r="T531" s="261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2" t="s">
        <v>291</v>
      </c>
      <c r="AU531" s="262" t="s">
        <v>86</v>
      </c>
      <c r="AV531" s="13" t="s">
        <v>86</v>
      </c>
      <c r="AW531" s="13" t="s">
        <v>32</v>
      </c>
      <c r="AX531" s="13" t="s">
        <v>77</v>
      </c>
      <c r="AY531" s="262" t="s">
        <v>168</v>
      </c>
    </row>
    <row r="532" spans="1:51" s="14" customFormat="1" ht="12">
      <c r="A532" s="14"/>
      <c r="B532" s="263"/>
      <c r="C532" s="264"/>
      <c r="D532" s="241" t="s">
        <v>291</v>
      </c>
      <c r="E532" s="265" t="s">
        <v>1</v>
      </c>
      <c r="F532" s="266" t="s">
        <v>295</v>
      </c>
      <c r="G532" s="264"/>
      <c r="H532" s="267">
        <v>830.265</v>
      </c>
      <c r="I532" s="268"/>
      <c r="J532" s="264"/>
      <c r="K532" s="264"/>
      <c r="L532" s="269"/>
      <c r="M532" s="270"/>
      <c r="N532" s="271"/>
      <c r="O532" s="271"/>
      <c r="P532" s="271"/>
      <c r="Q532" s="271"/>
      <c r="R532" s="271"/>
      <c r="S532" s="271"/>
      <c r="T532" s="272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73" t="s">
        <v>291</v>
      </c>
      <c r="AU532" s="273" t="s">
        <v>86</v>
      </c>
      <c r="AV532" s="14" t="s">
        <v>189</v>
      </c>
      <c r="AW532" s="14" t="s">
        <v>32</v>
      </c>
      <c r="AX532" s="14" t="s">
        <v>84</v>
      </c>
      <c r="AY532" s="273" t="s">
        <v>168</v>
      </c>
    </row>
    <row r="533" spans="1:65" s="2" customFormat="1" ht="24.15" customHeight="1">
      <c r="A533" s="39"/>
      <c r="B533" s="40"/>
      <c r="C533" s="228" t="s">
        <v>733</v>
      </c>
      <c r="D533" s="228" t="s">
        <v>171</v>
      </c>
      <c r="E533" s="229" t="s">
        <v>734</v>
      </c>
      <c r="F533" s="230" t="s">
        <v>735</v>
      </c>
      <c r="G533" s="231" t="s">
        <v>416</v>
      </c>
      <c r="H533" s="232">
        <v>1237.813</v>
      </c>
      <c r="I533" s="233"/>
      <c r="J533" s="234">
        <f>ROUND(I533*H533,2)</f>
        <v>0</v>
      </c>
      <c r="K533" s="230" t="s">
        <v>175</v>
      </c>
      <c r="L533" s="45"/>
      <c r="M533" s="235" t="s">
        <v>1</v>
      </c>
      <c r="N533" s="236" t="s">
        <v>42</v>
      </c>
      <c r="O533" s="92"/>
      <c r="P533" s="237">
        <f>O533*H533</f>
        <v>0</v>
      </c>
      <c r="Q533" s="237">
        <v>0</v>
      </c>
      <c r="R533" s="237">
        <f>Q533*H533</f>
        <v>0</v>
      </c>
      <c r="S533" s="237">
        <v>0.025</v>
      </c>
      <c r="T533" s="238">
        <f>S533*H533</f>
        <v>30.945325000000004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39" t="s">
        <v>437</v>
      </c>
      <c r="AT533" s="239" t="s">
        <v>171</v>
      </c>
      <c r="AU533" s="239" t="s">
        <v>86</v>
      </c>
      <c r="AY533" s="18" t="s">
        <v>168</v>
      </c>
      <c r="BE533" s="240">
        <f>IF(N533="základní",J533,0)</f>
        <v>0</v>
      </c>
      <c r="BF533" s="240">
        <f>IF(N533="snížená",J533,0)</f>
        <v>0</v>
      </c>
      <c r="BG533" s="240">
        <f>IF(N533="zákl. přenesená",J533,0)</f>
        <v>0</v>
      </c>
      <c r="BH533" s="240">
        <f>IF(N533="sníž. přenesená",J533,0)</f>
        <v>0</v>
      </c>
      <c r="BI533" s="240">
        <f>IF(N533="nulová",J533,0)</f>
        <v>0</v>
      </c>
      <c r="BJ533" s="18" t="s">
        <v>84</v>
      </c>
      <c r="BK533" s="240">
        <f>ROUND(I533*H533,2)</f>
        <v>0</v>
      </c>
      <c r="BL533" s="18" t="s">
        <v>437</v>
      </c>
      <c r="BM533" s="239" t="s">
        <v>736</v>
      </c>
    </row>
    <row r="534" spans="1:51" s="13" customFormat="1" ht="12">
      <c r="A534" s="13"/>
      <c r="B534" s="252"/>
      <c r="C534" s="253"/>
      <c r="D534" s="241" t="s">
        <v>291</v>
      </c>
      <c r="E534" s="254" t="s">
        <v>1</v>
      </c>
      <c r="F534" s="255" t="s">
        <v>737</v>
      </c>
      <c r="G534" s="253"/>
      <c r="H534" s="256">
        <v>399.963</v>
      </c>
      <c r="I534" s="257"/>
      <c r="J534" s="253"/>
      <c r="K534" s="253"/>
      <c r="L534" s="258"/>
      <c r="M534" s="259"/>
      <c r="N534" s="260"/>
      <c r="O534" s="260"/>
      <c r="P534" s="260"/>
      <c r="Q534" s="260"/>
      <c r="R534" s="260"/>
      <c r="S534" s="260"/>
      <c r="T534" s="261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62" t="s">
        <v>291</v>
      </c>
      <c r="AU534" s="262" t="s">
        <v>86</v>
      </c>
      <c r="AV534" s="13" t="s">
        <v>86</v>
      </c>
      <c r="AW534" s="13" t="s">
        <v>32</v>
      </c>
      <c r="AX534" s="13" t="s">
        <v>77</v>
      </c>
      <c r="AY534" s="262" t="s">
        <v>168</v>
      </c>
    </row>
    <row r="535" spans="1:51" s="13" customFormat="1" ht="12">
      <c r="A535" s="13"/>
      <c r="B535" s="252"/>
      <c r="C535" s="253"/>
      <c r="D535" s="241" t="s">
        <v>291</v>
      </c>
      <c r="E535" s="254" t="s">
        <v>1</v>
      </c>
      <c r="F535" s="255" t="s">
        <v>738</v>
      </c>
      <c r="G535" s="253"/>
      <c r="H535" s="256">
        <v>402.425</v>
      </c>
      <c r="I535" s="257"/>
      <c r="J535" s="253"/>
      <c r="K535" s="253"/>
      <c r="L535" s="258"/>
      <c r="M535" s="259"/>
      <c r="N535" s="260"/>
      <c r="O535" s="260"/>
      <c r="P535" s="260"/>
      <c r="Q535" s="260"/>
      <c r="R535" s="260"/>
      <c r="S535" s="260"/>
      <c r="T535" s="261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62" t="s">
        <v>291</v>
      </c>
      <c r="AU535" s="262" t="s">
        <v>86</v>
      </c>
      <c r="AV535" s="13" t="s">
        <v>86</v>
      </c>
      <c r="AW535" s="13" t="s">
        <v>32</v>
      </c>
      <c r="AX535" s="13" t="s">
        <v>77</v>
      </c>
      <c r="AY535" s="262" t="s">
        <v>168</v>
      </c>
    </row>
    <row r="536" spans="1:51" s="13" customFormat="1" ht="12">
      <c r="A536" s="13"/>
      <c r="B536" s="252"/>
      <c r="C536" s="253"/>
      <c r="D536" s="241" t="s">
        <v>291</v>
      </c>
      <c r="E536" s="254" t="s">
        <v>1</v>
      </c>
      <c r="F536" s="255" t="s">
        <v>739</v>
      </c>
      <c r="G536" s="253"/>
      <c r="H536" s="256">
        <v>435.425</v>
      </c>
      <c r="I536" s="257"/>
      <c r="J536" s="253"/>
      <c r="K536" s="253"/>
      <c r="L536" s="258"/>
      <c r="M536" s="259"/>
      <c r="N536" s="260"/>
      <c r="O536" s="260"/>
      <c r="P536" s="260"/>
      <c r="Q536" s="260"/>
      <c r="R536" s="260"/>
      <c r="S536" s="260"/>
      <c r="T536" s="261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62" t="s">
        <v>291</v>
      </c>
      <c r="AU536" s="262" t="s">
        <v>86</v>
      </c>
      <c r="AV536" s="13" t="s">
        <v>86</v>
      </c>
      <c r="AW536" s="13" t="s">
        <v>32</v>
      </c>
      <c r="AX536" s="13" t="s">
        <v>77</v>
      </c>
      <c r="AY536" s="262" t="s">
        <v>168</v>
      </c>
    </row>
    <row r="537" spans="1:51" s="14" customFormat="1" ht="12">
      <c r="A537" s="14"/>
      <c r="B537" s="263"/>
      <c r="C537" s="264"/>
      <c r="D537" s="241" t="s">
        <v>291</v>
      </c>
      <c r="E537" s="265" t="s">
        <v>1</v>
      </c>
      <c r="F537" s="266" t="s">
        <v>295</v>
      </c>
      <c r="G537" s="264"/>
      <c r="H537" s="267">
        <v>1237.813</v>
      </c>
      <c r="I537" s="268"/>
      <c r="J537" s="264"/>
      <c r="K537" s="264"/>
      <c r="L537" s="269"/>
      <c r="M537" s="270"/>
      <c r="N537" s="271"/>
      <c r="O537" s="271"/>
      <c r="P537" s="271"/>
      <c r="Q537" s="271"/>
      <c r="R537" s="271"/>
      <c r="S537" s="271"/>
      <c r="T537" s="272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73" t="s">
        <v>291</v>
      </c>
      <c r="AU537" s="273" t="s">
        <v>86</v>
      </c>
      <c r="AV537" s="14" t="s">
        <v>189</v>
      </c>
      <c r="AW537" s="14" t="s">
        <v>32</v>
      </c>
      <c r="AX537" s="14" t="s">
        <v>84</v>
      </c>
      <c r="AY537" s="273" t="s">
        <v>168</v>
      </c>
    </row>
    <row r="538" spans="1:65" s="2" customFormat="1" ht="24.15" customHeight="1">
      <c r="A538" s="39"/>
      <c r="B538" s="40"/>
      <c r="C538" s="228" t="s">
        <v>740</v>
      </c>
      <c r="D538" s="228" t="s">
        <v>171</v>
      </c>
      <c r="E538" s="229" t="s">
        <v>741</v>
      </c>
      <c r="F538" s="230" t="s">
        <v>742</v>
      </c>
      <c r="G538" s="231" t="s">
        <v>203</v>
      </c>
      <c r="H538" s="232">
        <v>495.125</v>
      </c>
      <c r="I538" s="233"/>
      <c r="J538" s="234">
        <f>ROUND(I538*H538,2)</f>
        <v>0</v>
      </c>
      <c r="K538" s="230" t="s">
        <v>175</v>
      </c>
      <c r="L538" s="45"/>
      <c r="M538" s="235" t="s">
        <v>1</v>
      </c>
      <c r="N538" s="236" t="s">
        <v>42</v>
      </c>
      <c r="O538" s="92"/>
      <c r="P538" s="237">
        <f>O538*H538</f>
        <v>0</v>
      </c>
      <c r="Q538" s="237">
        <v>0</v>
      </c>
      <c r="R538" s="237">
        <f>Q538*H538</f>
        <v>0</v>
      </c>
      <c r="S538" s="237">
        <v>0.04</v>
      </c>
      <c r="T538" s="238">
        <f>S538*H538</f>
        <v>19.805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39" t="s">
        <v>437</v>
      </c>
      <c r="AT538" s="239" t="s">
        <v>171</v>
      </c>
      <c r="AU538" s="239" t="s">
        <v>86</v>
      </c>
      <c r="AY538" s="18" t="s">
        <v>168</v>
      </c>
      <c r="BE538" s="240">
        <f>IF(N538="základní",J538,0)</f>
        <v>0</v>
      </c>
      <c r="BF538" s="240">
        <f>IF(N538="snížená",J538,0)</f>
        <v>0</v>
      </c>
      <c r="BG538" s="240">
        <f>IF(N538="zákl. přenesená",J538,0)</f>
        <v>0</v>
      </c>
      <c r="BH538" s="240">
        <f>IF(N538="sníž. přenesená",J538,0)</f>
        <v>0</v>
      </c>
      <c r="BI538" s="240">
        <f>IF(N538="nulová",J538,0)</f>
        <v>0</v>
      </c>
      <c r="BJ538" s="18" t="s">
        <v>84</v>
      </c>
      <c r="BK538" s="240">
        <f>ROUND(I538*H538,2)</f>
        <v>0</v>
      </c>
      <c r="BL538" s="18" t="s">
        <v>437</v>
      </c>
      <c r="BM538" s="239" t="s">
        <v>743</v>
      </c>
    </row>
    <row r="539" spans="1:51" s="13" customFormat="1" ht="12">
      <c r="A539" s="13"/>
      <c r="B539" s="252"/>
      <c r="C539" s="253"/>
      <c r="D539" s="241" t="s">
        <v>291</v>
      </c>
      <c r="E539" s="254" t="s">
        <v>1</v>
      </c>
      <c r="F539" s="255" t="s">
        <v>236</v>
      </c>
      <c r="G539" s="253"/>
      <c r="H539" s="256">
        <v>159.985</v>
      </c>
      <c r="I539" s="257"/>
      <c r="J539" s="253"/>
      <c r="K539" s="253"/>
      <c r="L539" s="258"/>
      <c r="M539" s="259"/>
      <c r="N539" s="260"/>
      <c r="O539" s="260"/>
      <c r="P539" s="260"/>
      <c r="Q539" s="260"/>
      <c r="R539" s="260"/>
      <c r="S539" s="260"/>
      <c r="T539" s="261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62" t="s">
        <v>291</v>
      </c>
      <c r="AU539" s="262" t="s">
        <v>86</v>
      </c>
      <c r="AV539" s="13" t="s">
        <v>86</v>
      </c>
      <c r="AW539" s="13" t="s">
        <v>32</v>
      </c>
      <c r="AX539" s="13" t="s">
        <v>77</v>
      </c>
      <c r="AY539" s="262" t="s">
        <v>168</v>
      </c>
    </row>
    <row r="540" spans="1:51" s="13" customFormat="1" ht="12">
      <c r="A540" s="13"/>
      <c r="B540" s="252"/>
      <c r="C540" s="253"/>
      <c r="D540" s="241" t="s">
        <v>291</v>
      </c>
      <c r="E540" s="254" t="s">
        <v>1</v>
      </c>
      <c r="F540" s="255" t="s">
        <v>246</v>
      </c>
      <c r="G540" s="253"/>
      <c r="H540" s="256">
        <v>160.97</v>
      </c>
      <c r="I540" s="257"/>
      <c r="J540" s="253"/>
      <c r="K540" s="253"/>
      <c r="L540" s="258"/>
      <c r="M540" s="259"/>
      <c r="N540" s="260"/>
      <c r="O540" s="260"/>
      <c r="P540" s="260"/>
      <c r="Q540" s="260"/>
      <c r="R540" s="260"/>
      <c r="S540" s="260"/>
      <c r="T540" s="261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62" t="s">
        <v>291</v>
      </c>
      <c r="AU540" s="262" t="s">
        <v>86</v>
      </c>
      <c r="AV540" s="13" t="s">
        <v>86</v>
      </c>
      <c r="AW540" s="13" t="s">
        <v>32</v>
      </c>
      <c r="AX540" s="13" t="s">
        <v>77</v>
      </c>
      <c r="AY540" s="262" t="s">
        <v>168</v>
      </c>
    </row>
    <row r="541" spans="1:51" s="13" customFormat="1" ht="12">
      <c r="A541" s="13"/>
      <c r="B541" s="252"/>
      <c r="C541" s="253"/>
      <c r="D541" s="241" t="s">
        <v>291</v>
      </c>
      <c r="E541" s="254" t="s">
        <v>1</v>
      </c>
      <c r="F541" s="255" t="s">
        <v>744</v>
      </c>
      <c r="G541" s="253"/>
      <c r="H541" s="256">
        <v>174.17</v>
      </c>
      <c r="I541" s="257"/>
      <c r="J541" s="253"/>
      <c r="K541" s="253"/>
      <c r="L541" s="258"/>
      <c r="M541" s="259"/>
      <c r="N541" s="260"/>
      <c r="O541" s="260"/>
      <c r="P541" s="260"/>
      <c r="Q541" s="260"/>
      <c r="R541" s="260"/>
      <c r="S541" s="260"/>
      <c r="T541" s="261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2" t="s">
        <v>291</v>
      </c>
      <c r="AU541" s="262" t="s">
        <v>86</v>
      </c>
      <c r="AV541" s="13" t="s">
        <v>86</v>
      </c>
      <c r="AW541" s="13" t="s">
        <v>32</v>
      </c>
      <c r="AX541" s="13" t="s">
        <v>77</v>
      </c>
      <c r="AY541" s="262" t="s">
        <v>168</v>
      </c>
    </row>
    <row r="542" spans="1:51" s="14" customFormat="1" ht="12">
      <c r="A542" s="14"/>
      <c r="B542" s="263"/>
      <c r="C542" s="264"/>
      <c r="D542" s="241" t="s">
        <v>291</v>
      </c>
      <c r="E542" s="265" t="s">
        <v>1</v>
      </c>
      <c r="F542" s="266" t="s">
        <v>295</v>
      </c>
      <c r="G542" s="264"/>
      <c r="H542" s="267">
        <v>495.125</v>
      </c>
      <c r="I542" s="268"/>
      <c r="J542" s="264"/>
      <c r="K542" s="264"/>
      <c r="L542" s="269"/>
      <c r="M542" s="270"/>
      <c r="N542" s="271"/>
      <c r="O542" s="271"/>
      <c r="P542" s="271"/>
      <c r="Q542" s="271"/>
      <c r="R542" s="271"/>
      <c r="S542" s="271"/>
      <c r="T542" s="272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73" t="s">
        <v>291</v>
      </c>
      <c r="AU542" s="273" t="s">
        <v>86</v>
      </c>
      <c r="AV542" s="14" t="s">
        <v>189</v>
      </c>
      <c r="AW542" s="14" t="s">
        <v>32</v>
      </c>
      <c r="AX542" s="14" t="s">
        <v>84</v>
      </c>
      <c r="AY542" s="273" t="s">
        <v>168</v>
      </c>
    </row>
    <row r="543" spans="1:63" s="12" customFormat="1" ht="22.8" customHeight="1">
      <c r="A543" s="12"/>
      <c r="B543" s="212"/>
      <c r="C543" s="213"/>
      <c r="D543" s="214" t="s">
        <v>76</v>
      </c>
      <c r="E543" s="226" t="s">
        <v>745</v>
      </c>
      <c r="F543" s="226" t="s">
        <v>746</v>
      </c>
      <c r="G543" s="213"/>
      <c r="H543" s="213"/>
      <c r="I543" s="216"/>
      <c r="J543" s="227">
        <f>BK543</f>
        <v>0</v>
      </c>
      <c r="K543" s="213"/>
      <c r="L543" s="218"/>
      <c r="M543" s="219"/>
      <c r="N543" s="220"/>
      <c r="O543" s="220"/>
      <c r="P543" s="221">
        <f>SUM(P544:P556)</f>
        <v>0</v>
      </c>
      <c r="Q543" s="220"/>
      <c r="R543" s="221">
        <f>SUM(R544:R556)</f>
        <v>0</v>
      </c>
      <c r="S543" s="220"/>
      <c r="T543" s="222">
        <f>SUM(T544:T556)</f>
        <v>4.7475506</v>
      </c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R543" s="223" t="s">
        <v>86</v>
      </c>
      <c r="AT543" s="224" t="s">
        <v>76</v>
      </c>
      <c r="AU543" s="224" t="s">
        <v>84</v>
      </c>
      <c r="AY543" s="223" t="s">
        <v>168</v>
      </c>
      <c r="BK543" s="225">
        <f>SUM(BK544:BK556)</f>
        <v>0</v>
      </c>
    </row>
    <row r="544" spans="1:65" s="2" customFormat="1" ht="24.15" customHeight="1">
      <c r="A544" s="39"/>
      <c r="B544" s="40"/>
      <c r="C544" s="228" t="s">
        <v>747</v>
      </c>
      <c r="D544" s="228" t="s">
        <v>171</v>
      </c>
      <c r="E544" s="229" t="s">
        <v>748</v>
      </c>
      <c r="F544" s="230" t="s">
        <v>749</v>
      </c>
      <c r="G544" s="231" t="s">
        <v>203</v>
      </c>
      <c r="H544" s="232">
        <v>275.86</v>
      </c>
      <c r="I544" s="233"/>
      <c r="J544" s="234">
        <f>ROUND(I544*H544,2)</f>
        <v>0</v>
      </c>
      <c r="K544" s="230" t="s">
        <v>175</v>
      </c>
      <c r="L544" s="45"/>
      <c r="M544" s="235" t="s">
        <v>1</v>
      </c>
      <c r="N544" s="236" t="s">
        <v>42</v>
      </c>
      <c r="O544" s="92"/>
      <c r="P544" s="237">
        <f>O544*H544</f>
        <v>0</v>
      </c>
      <c r="Q544" s="237">
        <v>0</v>
      </c>
      <c r="R544" s="237">
        <f>Q544*H544</f>
        <v>0</v>
      </c>
      <c r="S544" s="237">
        <v>0.01721</v>
      </c>
      <c r="T544" s="238">
        <f>S544*H544</f>
        <v>4.7475506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39" t="s">
        <v>437</v>
      </c>
      <c r="AT544" s="239" t="s">
        <v>171</v>
      </c>
      <c r="AU544" s="239" t="s">
        <v>86</v>
      </c>
      <c r="AY544" s="18" t="s">
        <v>168</v>
      </c>
      <c r="BE544" s="240">
        <f>IF(N544="základní",J544,0)</f>
        <v>0</v>
      </c>
      <c r="BF544" s="240">
        <f>IF(N544="snížená",J544,0)</f>
        <v>0</v>
      </c>
      <c r="BG544" s="240">
        <f>IF(N544="zákl. přenesená",J544,0)</f>
        <v>0</v>
      </c>
      <c r="BH544" s="240">
        <f>IF(N544="sníž. přenesená",J544,0)</f>
        <v>0</v>
      </c>
      <c r="BI544" s="240">
        <f>IF(N544="nulová",J544,0)</f>
        <v>0</v>
      </c>
      <c r="BJ544" s="18" t="s">
        <v>84</v>
      </c>
      <c r="BK544" s="240">
        <f>ROUND(I544*H544,2)</f>
        <v>0</v>
      </c>
      <c r="BL544" s="18" t="s">
        <v>437</v>
      </c>
      <c r="BM544" s="239" t="s">
        <v>750</v>
      </c>
    </row>
    <row r="545" spans="1:51" s="15" customFormat="1" ht="12">
      <c r="A545" s="15"/>
      <c r="B545" s="274"/>
      <c r="C545" s="275"/>
      <c r="D545" s="241" t="s">
        <v>291</v>
      </c>
      <c r="E545" s="276" t="s">
        <v>1</v>
      </c>
      <c r="F545" s="277" t="s">
        <v>334</v>
      </c>
      <c r="G545" s="275"/>
      <c r="H545" s="276" t="s">
        <v>1</v>
      </c>
      <c r="I545" s="278"/>
      <c r="J545" s="275"/>
      <c r="K545" s="275"/>
      <c r="L545" s="279"/>
      <c r="M545" s="280"/>
      <c r="N545" s="281"/>
      <c r="O545" s="281"/>
      <c r="P545" s="281"/>
      <c r="Q545" s="281"/>
      <c r="R545" s="281"/>
      <c r="S545" s="281"/>
      <c r="T545" s="282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83" t="s">
        <v>291</v>
      </c>
      <c r="AU545" s="283" t="s">
        <v>86</v>
      </c>
      <c r="AV545" s="15" t="s">
        <v>84</v>
      </c>
      <c r="AW545" s="15" t="s">
        <v>32</v>
      </c>
      <c r="AX545" s="15" t="s">
        <v>77</v>
      </c>
      <c r="AY545" s="283" t="s">
        <v>168</v>
      </c>
    </row>
    <row r="546" spans="1:51" s="13" customFormat="1" ht="12">
      <c r="A546" s="13"/>
      <c r="B546" s="252"/>
      <c r="C546" s="253"/>
      <c r="D546" s="241" t="s">
        <v>291</v>
      </c>
      <c r="E546" s="254" t="s">
        <v>1</v>
      </c>
      <c r="F546" s="255" t="s">
        <v>751</v>
      </c>
      <c r="G546" s="253"/>
      <c r="H546" s="256">
        <v>29.25</v>
      </c>
      <c r="I546" s="257"/>
      <c r="J546" s="253"/>
      <c r="K546" s="253"/>
      <c r="L546" s="258"/>
      <c r="M546" s="259"/>
      <c r="N546" s="260"/>
      <c r="O546" s="260"/>
      <c r="P546" s="260"/>
      <c r="Q546" s="260"/>
      <c r="R546" s="260"/>
      <c r="S546" s="260"/>
      <c r="T546" s="261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62" t="s">
        <v>291</v>
      </c>
      <c r="AU546" s="262" t="s">
        <v>86</v>
      </c>
      <c r="AV546" s="13" t="s">
        <v>86</v>
      </c>
      <c r="AW546" s="13" t="s">
        <v>32</v>
      </c>
      <c r="AX546" s="13" t="s">
        <v>77</v>
      </c>
      <c r="AY546" s="262" t="s">
        <v>168</v>
      </c>
    </row>
    <row r="547" spans="1:51" s="13" customFormat="1" ht="12">
      <c r="A547" s="13"/>
      <c r="B547" s="252"/>
      <c r="C547" s="253"/>
      <c r="D547" s="241" t="s">
        <v>291</v>
      </c>
      <c r="E547" s="254" t="s">
        <v>1</v>
      </c>
      <c r="F547" s="255" t="s">
        <v>752</v>
      </c>
      <c r="G547" s="253"/>
      <c r="H547" s="256">
        <v>45.5</v>
      </c>
      <c r="I547" s="257"/>
      <c r="J547" s="253"/>
      <c r="K547" s="253"/>
      <c r="L547" s="258"/>
      <c r="M547" s="259"/>
      <c r="N547" s="260"/>
      <c r="O547" s="260"/>
      <c r="P547" s="260"/>
      <c r="Q547" s="260"/>
      <c r="R547" s="260"/>
      <c r="S547" s="260"/>
      <c r="T547" s="261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62" t="s">
        <v>291</v>
      </c>
      <c r="AU547" s="262" t="s">
        <v>86</v>
      </c>
      <c r="AV547" s="13" t="s">
        <v>86</v>
      </c>
      <c r="AW547" s="13" t="s">
        <v>32</v>
      </c>
      <c r="AX547" s="13" t="s">
        <v>77</v>
      </c>
      <c r="AY547" s="262" t="s">
        <v>168</v>
      </c>
    </row>
    <row r="548" spans="1:51" s="13" customFormat="1" ht="12">
      <c r="A548" s="13"/>
      <c r="B548" s="252"/>
      <c r="C548" s="253"/>
      <c r="D548" s="241" t="s">
        <v>291</v>
      </c>
      <c r="E548" s="254" t="s">
        <v>1</v>
      </c>
      <c r="F548" s="255" t="s">
        <v>753</v>
      </c>
      <c r="G548" s="253"/>
      <c r="H548" s="256">
        <v>7.41</v>
      </c>
      <c r="I548" s="257"/>
      <c r="J548" s="253"/>
      <c r="K548" s="253"/>
      <c r="L548" s="258"/>
      <c r="M548" s="259"/>
      <c r="N548" s="260"/>
      <c r="O548" s="260"/>
      <c r="P548" s="260"/>
      <c r="Q548" s="260"/>
      <c r="R548" s="260"/>
      <c r="S548" s="260"/>
      <c r="T548" s="261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62" t="s">
        <v>291</v>
      </c>
      <c r="AU548" s="262" t="s">
        <v>86</v>
      </c>
      <c r="AV548" s="13" t="s">
        <v>86</v>
      </c>
      <c r="AW548" s="13" t="s">
        <v>32</v>
      </c>
      <c r="AX548" s="13" t="s">
        <v>77</v>
      </c>
      <c r="AY548" s="262" t="s">
        <v>168</v>
      </c>
    </row>
    <row r="549" spans="1:51" s="15" customFormat="1" ht="12">
      <c r="A549" s="15"/>
      <c r="B549" s="274"/>
      <c r="C549" s="275"/>
      <c r="D549" s="241" t="s">
        <v>291</v>
      </c>
      <c r="E549" s="276" t="s">
        <v>1</v>
      </c>
      <c r="F549" s="277" t="s">
        <v>338</v>
      </c>
      <c r="G549" s="275"/>
      <c r="H549" s="276" t="s">
        <v>1</v>
      </c>
      <c r="I549" s="278"/>
      <c r="J549" s="275"/>
      <c r="K549" s="275"/>
      <c r="L549" s="279"/>
      <c r="M549" s="280"/>
      <c r="N549" s="281"/>
      <c r="O549" s="281"/>
      <c r="P549" s="281"/>
      <c r="Q549" s="281"/>
      <c r="R549" s="281"/>
      <c r="S549" s="281"/>
      <c r="T549" s="282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83" t="s">
        <v>291</v>
      </c>
      <c r="AU549" s="283" t="s">
        <v>86</v>
      </c>
      <c r="AV549" s="15" t="s">
        <v>84</v>
      </c>
      <c r="AW549" s="15" t="s">
        <v>32</v>
      </c>
      <c r="AX549" s="15" t="s">
        <v>77</v>
      </c>
      <c r="AY549" s="283" t="s">
        <v>168</v>
      </c>
    </row>
    <row r="550" spans="1:51" s="13" customFormat="1" ht="12">
      <c r="A550" s="13"/>
      <c r="B550" s="252"/>
      <c r="C550" s="253"/>
      <c r="D550" s="241" t="s">
        <v>291</v>
      </c>
      <c r="E550" s="254" t="s">
        <v>1</v>
      </c>
      <c r="F550" s="255" t="s">
        <v>754</v>
      </c>
      <c r="G550" s="253"/>
      <c r="H550" s="256">
        <v>28.8</v>
      </c>
      <c r="I550" s="257"/>
      <c r="J550" s="253"/>
      <c r="K550" s="253"/>
      <c r="L550" s="258"/>
      <c r="M550" s="259"/>
      <c r="N550" s="260"/>
      <c r="O550" s="260"/>
      <c r="P550" s="260"/>
      <c r="Q550" s="260"/>
      <c r="R550" s="260"/>
      <c r="S550" s="260"/>
      <c r="T550" s="261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62" t="s">
        <v>291</v>
      </c>
      <c r="AU550" s="262" t="s">
        <v>86</v>
      </c>
      <c r="AV550" s="13" t="s">
        <v>86</v>
      </c>
      <c r="AW550" s="13" t="s">
        <v>32</v>
      </c>
      <c r="AX550" s="13" t="s">
        <v>77</v>
      </c>
      <c r="AY550" s="262" t="s">
        <v>168</v>
      </c>
    </row>
    <row r="551" spans="1:51" s="13" customFormat="1" ht="12">
      <c r="A551" s="13"/>
      <c r="B551" s="252"/>
      <c r="C551" s="253"/>
      <c r="D551" s="241" t="s">
        <v>291</v>
      </c>
      <c r="E551" s="254" t="s">
        <v>1</v>
      </c>
      <c r="F551" s="255" t="s">
        <v>755</v>
      </c>
      <c r="G551" s="253"/>
      <c r="H551" s="256">
        <v>32.3</v>
      </c>
      <c r="I551" s="257"/>
      <c r="J551" s="253"/>
      <c r="K551" s="253"/>
      <c r="L551" s="258"/>
      <c r="M551" s="259"/>
      <c r="N551" s="260"/>
      <c r="O551" s="260"/>
      <c r="P551" s="260"/>
      <c r="Q551" s="260"/>
      <c r="R551" s="260"/>
      <c r="S551" s="260"/>
      <c r="T551" s="261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62" t="s">
        <v>291</v>
      </c>
      <c r="AU551" s="262" t="s">
        <v>86</v>
      </c>
      <c r="AV551" s="13" t="s">
        <v>86</v>
      </c>
      <c r="AW551" s="13" t="s">
        <v>32</v>
      </c>
      <c r="AX551" s="13" t="s">
        <v>77</v>
      </c>
      <c r="AY551" s="262" t="s">
        <v>168</v>
      </c>
    </row>
    <row r="552" spans="1:51" s="15" customFormat="1" ht="12">
      <c r="A552" s="15"/>
      <c r="B552" s="274"/>
      <c r="C552" s="275"/>
      <c r="D552" s="241" t="s">
        <v>291</v>
      </c>
      <c r="E552" s="276" t="s">
        <v>1</v>
      </c>
      <c r="F552" s="277" t="s">
        <v>342</v>
      </c>
      <c r="G552" s="275"/>
      <c r="H552" s="276" t="s">
        <v>1</v>
      </c>
      <c r="I552" s="278"/>
      <c r="J552" s="275"/>
      <c r="K552" s="275"/>
      <c r="L552" s="279"/>
      <c r="M552" s="280"/>
      <c r="N552" s="281"/>
      <c r="O552" s="281"/>
      <c r="P552" s="281"/>
      <c r="Q552" s="281"/>
      <c r="R552" s="281"/>
      <c r="S552" s="281"/>
      <c r="T552" s="282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83" t="s">
        <v>291</v>
      </c>
      <c r="AU552" s="283" t="s">
        <v>86</v>
      </c>
      <c r="AV552" s="15" t="s">
        <v>84</v>
      </c>
      <c r="AW552" s="15" t="s">
        <v>32</v>
      </c>
      <c r="AX552" s="15" t="s">
        <v>77</v>
      </c>
      <c r="AY552" s="283" t="s">
        <v>168</v>
      </c>
    </row>
    <row r="553" spans="1:51" s="13" customFormat="1" ht="12">
      <c r="A553" s="13"/>
      <c r="B553" s="252"/>
      <c r="C553" s="253"/>
      <c r="D553" s="241" t="s">
        <v>291</v>
      </c>
      <c r="E553" s="254" t="s">
        <v>1</v>
      </c>
      <c r="F553" s="255" t="s">
        <v>756</v>
      </c>
      <c r="G553" s="253"/>
      <c r="H553" s="256">
        <v>29.9</v>
      </c>
      <c r="I553" s="257"/>
      <c r="J553" s="253"/>
      <c r="K553" s="253"/>
      <c r="L553" s="258"/>
      <c r="M553" s="259"/>
      <c r="N553" s="260"/>
      <c r="O553" s="260"/>
      <c r="P553" s="260"/>
      <c r="Q553" s="260"/>
      <c r="R553" s="260"/>
      <c r="S553" s="260"/>
      <c r="T553" s="261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62" t="s">
        <v>291</v>
      </c>
      <c r="AU553" s="262" t="s">
        <v>86</v>
      </c>
      <c r="AV553" s="13" t="s">
        <v>86</v>
      </c>
      <c r="AW553" s="13" t="s">
        <v>32</v>
      </c>
      <c r="AX553" s="13" t="s">
        <v>77</v>
      </c>
      <c r="AY553" s="262" t="s">
        <v>168</v>
      </c>
    </row>
    <row r="554" spans="1:51" s="13" customFormat="1" ht="12">
      <c r="A554" s="13"/>
      <c r="B554" s="252"/>
      <c r="C554" s="253"/>
      <c r="D554" s="241" t="s">
        <v>291</v>
      </c>
      <c r="E554" s="254" t="s">
        <v>1</v>
      </c>
      <c r="F554" s="255" t="s">
        <v>757</v>
      </c>
      <c r="G554" s="253"/>
      <c r="H554" s="256">
        <v>92.3</v>
      </c>
      <c r="I554" s="257"/>
      <c r="J554" s="253"/>
      <c r="K554" s="253"/>
      <c r="L554" s="258"/>
      <c r="M554" s="259"/>
      <c r="N554" s="260"/>
      <c r="O554" s="260"/>
      <c r="P554" s="260"/>
      <c r="Q554" s="260"/>
      <c r="R554" s="260"/>
      <c r="S554" s="260"/>
      <c r="T554" s="261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62" t="s">
        <v>291</v>
      </c>
      <c r="AU554" s="262" t="s">
        <v>86</v>
      </c>
      <c r="AV554" s="13" t="s">
        <v>86</v>
      </c>
      <c r="AW554" s="13" t="s">
        <v>32</v>
      </c>
      <c r="AX554" s="13" t="s">
        <v>77</v>
      </c>
      <c r="AY554" s="262" t="s">
        <v>168</v>
      </c>
    </row>
    <row r="555" spans="1:51" s="13" customFormat="1" ht="12">
      <c r="A555" s="13"/>
      <c r="B555" s="252"/>
      <c r="C555" s="253"/>
      <c r="D555" s="241" t="s">
        <v>291</v>
      </c>
      <c r="E555" s="254" t="s">
        <v>1</v>
      </c>
      <c r="F555" s="255" t="s">
        <v>758</v>
      </c>
      <c r="G555" s="253"/>
      <c r="H555" s="256">
        <v>10.4</v>
      </c>
      <c r="I555" s="257"/>
      <c r="J555" s="253"/>
      <c r="K555" s="253"/>
      <c r="L555" s="258"/>
      <c r="M555" s="259"/>
      <c r="N555" s="260"/>
      <c r="O555" s="260"/>
      <c r="P555" s="260"/>
      <c r="Q555" s="260"/>
      <c r="R555" s="260"/>
      <c r="S555" s="260"/>
      <c r="T555" s="261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62" t="s">
        <v>291</v>
      </c>
      <c r="AU555" s="262" t="s">
        <v>86</v>
      </c>
      <c r="AV555" s="13" t="s">
        <v>86</v>
      </c>
      <c r="AW555" s="13" t="s">
        <v>32</v>
      </c>
      <c r="AX555" s="13" t="s">
        <v>77</v>
      </c>
      <c r="AY555" s="262" t="s">
        <v>168</v>
      </c>
    </row>
    <row r="556" spans="1:51" s="14" customFormat="1" ht="12">
      <c r="A556" s="14"/>
      <c r="B556" s="263"/>
      <c r="C556" s="264"/>
      <c r="D556" s="241" t="s">
        <v>291</v>
      </c>
      <c r="E556" s="265" t="s">
        <v>1</v>
      </c>
      <c r="F556" s="266" t="s">
        <v>295</v>
      </c>
      <c r="G556" s="264"/>
      <c r="H556" s="267">
        <v>275.86</v>
      </c>
      <c r="I556" s="268"/>
      <c r="J556" s="264"/>
      <c r="K556" s="264"/>
      <c r="L556" s="269"/>
      <c r="M556" s="270"/>
      <c r="N556" s="271"/>
      <c r="O556" s="271"/>
      <c r="P556" s="271"/>
      <c r="Q556" s="271"/>
      <c r="R556" s="271"/>
      <c r="S556" s="271"/>
      <c r="T556" s="272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73" t="s">
        <v>291</v>
      </c>
      <c r="AU556" s="273" t="s">
        <v>86</v>
      </c>
      <c r="AV556" s="14" t="s">
        <v>189</v>
      </c>
      <c r="AW556" s="14" t="s">
        <v>32</v>
      </c>
      <c r="AX556" s="14" t="s">
        <v>84</v>
      </c>
      <c r="AY556" s="273" t="s">
        <v>168</v>
      </c>
    </row>
    <row r="557" spans="1:63" s="12" customFormat="1" ht="22.8" customHeight="1">
      <c r="A557" s="12"/>
      <c r="B557" s="212"/>
      <c r="C557" s="213"/>
      <c r="D557" s="214" t="s">
        <v>76</v>
      </c>
      <c r="E557" s="226" t="s">
        <v>759</v>
      </c>
      <c r="F557" s="226" t="s">
        <v>760</v>
      </c>
      <c r="G557" s="213"/>
      <c r="H557" s="213"/>
      <c r="I557" s="216"/>
      <c r="J557" s="227">
        <f>BK557</f>
        <v>0</v>
      </c>
      <c r="K557" s="213"/>
      <c r="L557" s="218"/>
      <c r="M557" s="219"/>
      <c r="N557" s="220"/>
      <c r="O557" s="220"/>
      <c r="P557" s="221">
        <f>SUM(P558:P563)</f>
        <v>0</v>
      </c>
      <c r="Q557" s="220"/>
      <c r="R557" s="221">
        <f>SUM(R558:R563)</f>
        <v>0</v>
      </c>
      <c r="S557" s="220"/>
      <c r="T557" s="222">
        <f>SUM(T558:T563)</f>
        <v>0.053742000000000005</v>
      </c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R557" s="223" t="s">
        <v>86</v>
      </c>
      <c r="AT557" s="224" t="s">
        <v>76</v>
      </c>
      <c r="AU557" s="224" t="s">
        <v>84</v>
      </c>
      <c r="AY557" s="223" t="s">
        <v>168</v>
      </c>
      <c r="BK557" s="225">
        <f>SUM(BK558:BK563)</f>
        <v>0</v>
      </c>
    </row>
    <row r="558" spans="1:65" s="2" customFormat="1" ht="16.5" customHeight="1">
      <c r="A558" s="39"/>
      <c r="B558" s="40"/>
      <c r="C558" s="228" t="s">
        <v>761</v>
      </c>
      <c r="D558" s="228" t="s">
        <v>171</v>
      </c>
      <c r="E558" s="229" t="s">
        <v>762</v>
      </c>
      <c r="F558" s="230" t="s">
        <v>763</v>
      </c>
      <c r="G558" s="231" t="s">
        <v>416</v>
      </c>
      <c r="H558" s="232">
        <v>10.1</v>
      </c>
      <c r="I558" s="233"/>
      <c r="J558" s="234">
        <f>ROUND(I558*H558,2)</f>
        <v>0</v>
      </c>
      <c r="K558" s="230" t="s">
        <v>175</v>
      </c>
      <c r="L558" s="45"/>
      <c r="M558" s="235" t="s">
        <v>1</v>
      </c>
      <c r="N558" s="236" t="s">
        <v>42</v>
      </c>
      <c r="O558" s="92"/>
      <c r="P558" s="237">
        <f>O558*H558</f>
        <v>0</v>
      </c>
      <c r="Q558" s="237">
        <v>0</v>
      </c>
      <c r="R558" s="237">
        <f>Q558*H558</f>
        <v>0</v>
      </c>
      <c r="S558" s="237">
        <v>0.00167</v>
      </c>
      <c r="T558" s="238">
        <f>S558*H558</f>
        <v>0.016867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39" t="s">
        <v>437</v>
      </c>
      <c r="AT558" s="239" t="s">
        <v>171</v>
      </c>
      <c r="AU558" s="239" t="s">
        <v>86</v>
      </c>
      <c r="AY558" s="18" t="s">
        <v>168</v>
      </c>
      <c r="BE558" s="240">
        <f>IF(N558="základní",J558,0)</f>
        <v>0</v>
      </c>
      <c r="BF558" s="240">
        <f>IF(N558="snížená",J558,0)</f>
        <v>0</v>
      </c>
      <c r="BG558" s="240">
        <f>IF(N558="zákl. přenesená",J558,0)</f>
        <v>0</v>
      </c>
      <c r="BH558" s="240">
        <f>IF(N558="sníž. přenesená",J558,0)</f>
        <v>0</v>
      </c>
      <c r="BI558" s="240">
        <f>IF(N558="nulová",J558,0)</f>
        <v>0</v>
      </c>
      <c r="BJ558" s="18" t="s">
        <v>84</v>
      </c>
      <c r="BK558" s="240">
        <f>ROUND(I558*H558,2)</f>
        <v>0</v>
      </c>
      <c r="BL558" s="18" t="s">
        <v>437</v>
      </c>
      <c r="BM558" s="239" t="s">
        <v>764</v>
      </c>
    </row>
    <row r="559" spans="1:51" s="13" customFormat="1" ht="12">
      <c r="A559" s="13"/>
      <c r="B559" s="252"/>
      <c r="C559" s="253"/>
      <c r="D559" s="241" t="s">
        <v>291</v>
      </c>
      <c r="E559" s="254" t="s">
        <v>1</v>
      </c>
      <c r="F559" s="255" t="s">
        <v>765</v>
      </c>
      <c r="G559" s="253"/>
      <c r="H559" s="256">
        <v>10.1</v>
      </c>
      <c r="I559" s="257"/>
      <c r="J559" s="253"/>
      <c r="K559" s="253"/>
      <c r="L559" s="258"/>
      <c r="M559" s="259"/>
      <c r="N559" s="260"/>
      <c r="O559" s="260"/>
      <c r="P559" s="260"/>
      <c r="Q559" s="260"/>
      <c r="R559" s="260"/>
      <c r="S559" s="260"/>
      <c r="T559" s="261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62" t="s">
        <v>291</v>
      </c>
      <c r="AU559" s="262" t="s">
        <v>86</v>
      </c>
      <c r="AV559" s="13" t="s">
        <v>86</v>
      </c>
      <c r="AW559" s="13" t="s">
        <v>32</v>
      </c>
      <c r="AX559" s="13" t="s">
        <v>84</v>
      </c>
      <c r="AY559" s="262" t="s">
        <v>168</v>
      </c>
    </row>
    <row r="560" spans="1:65" s="2" customFormat="1" ht="16.5" customHeight="1">
      <c r="A560" s="39"/>
      <c r="B560" s="40"/>
      <c r="C560" s="228" t="s">
        <v>766</v>
      </c>
      <c r="D560" s="228" t="s">
        <v>171</v>
      </c>
      <c r="E560" s="229" t="s">
        <v>767</v>
      </c>
      <c r="F560" s="230" t="s">
        <v>768</v>
      </c>
      <c r="G560" s="231" t="s">
        <v>416</v>
      </c>
      <c r="H560" s="232">
        <v>12.9</v>
      </c>
      <c r="I560" s="233"/>
      <c r="J560" s="234">
        <f>ROUND(I560*H560,2)</f>
        <v>0</v>
      </c>
      <c r="K560" s="230" t="s">
        <v>175</v>
      </c>
      <c r="L560" s="45"/>
      <c r="M560" s="235" t="s">
        <v>1</v>
      </c>
      <c r="N560" s="236" t="s">
        <v>42</v>
      </c>
      <c r="O560" s="92"/>
      <c r="P560" s="237">
        <f>O560*H560</f>
        <v>0</v>
      </c>
      <c r="Q560" s="237">
        <v>0</v>
      </c>
      <c r="R560" s="237">
        <f>Q560*H560</f>
        <v>0</v>
      </c>
      <c r="S560" s="237">
        <v>0.00175</v>
      </c>
      <c r="T560" s="238">
        <f>S560*H560</f>
        <v>0.022575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39" t="s">
        <v>437</v>
      </c>
      <c r="AT560" s="239" t="s">
        <v>171</v>
      </c>
      <c r="AU560" s="239" t="s">
        <v>86</v>
      </c>
      <c r="AY560" s="18" t="s">
        <v>168</v>
      </c>
      <c r="BE560" s="240">
        <f>IF(N560="základní",J560,0)</f>
        <v>0</v>
      </c>
      <c r="BF560" s="240">
        <f>IF(N560="snížená",J560,0)</f>
        <v>0</v>
      </c>
      <c r="BG560" s="240">
        <f>IF(N560="zákl. přenesená",J560,0)</f>
        <v>0</v>
      </c>
      <c r="BH560" s="240">
        <f>IF(N560="sníž. přenesená",J560,0)</f>
        <v>0</v>
      </c>
      <c r="BI560" s="240">
        <f>IF(N560="nulová",J560,0)</f>
        <v>0</v>
      </c>
      <c r="BJ560" s="18" t="s">
        <v>84</v>
      </c>
      <c r="BK560" s="240">
        <f>ROUND(I560*H560,2)</f>
        <v>0</v>
      </c>
      <c r="BL560" s="18" t="s">
        <v>437</v>
      </c>
      <c r="BM560" s="239" t="s">
        <v>769</v>
      </c>
    </row>
    <row r="561" spans="1:51" s="13" customFormat="1" ht="12">
      <c r="A561" s="13"/>
      <c r="B561" s="252"/>
      <c r="C561" s="253"/>
      <c r="D561" s="241" t="s">
        <v>291</v>
      </c>
      <c r="E561" s="254" t="s">
        <v>1</v>
      </c>
      <c r="F561" s="255" t="s">
        <v>770</v>
      </c>
      <c r="G561" s="253"/>
      <c r="H561" s="256">
        <v>12.9</v>
      </c>
      <c r="I561" s="257"/>
      <c r="J561" s="253"/>
      <c r="K561" s="253"/>
      <c r="L561" s="258"/>
      <c r="M561" s="259"/>
      <c r="N561" s="260"/>
      <c r="O561" s="260"/>
      <c r="P561" s="260"/>
      <c r="Q561" s="260"/>
      <c r="R561" s="260"/>
      <c r="S561" s="260"/>
      <c r="T561" s="261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62" t="s">
        <v>291</v>
      </c>
      <c r="AU561" s="262" t="s">
        <v>86</v>
      </c>
      <c r="AV561" s="13" t="s">
        <v>86</v>
      </c>
      <c r="AW561" s="13" t="s">
        <v>32</v>
      </c>
      <c r="AX561" s="13" t="s">
        <v>84</v>
      </c>
      <c r="AY561" s="262" t="s">
        <v>168</v>
      </c>
    </row>
    <row r="562" spans="1:65" s="2" customFormat="1" ht="16.5" customHeight="1">
      <c r="A562" s="39"/>
      <c r="B562" s="40"/>
      <c r="C562" s="228" t="s">
        <v>771</v>
      </c>
      <c r="D562" s="228" t="s">
        <v>171</v>
      </c>
      <c r="E562" s="229" t="s">
        <v>772</v>
      </c>
      <c r="F562" s="230" t="s">
        <v>773</v>
      </c>
      <c r="G562" s="231" t="s">
        <v>416</v>
      </c>
      <c r="H562" s="232">
        <v>5.5</v>
      </c>
      <c r="I562" s="233"/>
      <c r="J562" s="234">
        <f>ROUND(I562*H562,2)</f>
        <v>0</v>
      </c>
      <c r="K562" s="230" t="s">
        <v>175</v>
      </c>
      <c r="L562" s="45"/>
      <c r="M562" s="235" t="s">
        <v>1</v>
      </c>
      <c r="N562" s="236" t="s">
        <v>42</v>
      </c>
      <c r="O562" s="92"/>
      <c r="P562" s="237">
        <f>O562*H562</f>
        <v>0</v>
      </c>
      <c r="Q562" s="237">
        <v>0</v>
      </c>
      <c r="R562" s="237">
        <f>Q562*H562</f>
        <v>0</v>
      </c>
      <c r="S562" s="237">
        <v>0.0026</v>
      </c>
      <c r="T562" s="238">
        <f>S562*H562</f>
        <v>0.0143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39" t="s">
        <v>189</v>
      </c>
      <c r="AT562" s="239" t="s">
        <v>171</v>
      </c>
      <c r="AU562" s="239" t="s">
        <v>86</v>
      </c>
      <c r="AY562" s="18" t="s">
        <v>168</v>
      </c>
      <c r="BE562" s="240">
        <f>IF(N562="základní",J562,0)</f>
        <v>0</v>
      </c>
      <c r="BF562" s="240">
        <f>IF(N562="snížená",J562,0)</f>
        <v>0</v>
      </c>
      <c r="BG562" s="240">
        <f>IF(N562="zákl. přenesená",J562,0)</f>
        <v>0</v>
      </c>
      <c r="BH562" s="240">
        <f>IF(N562="sníž. přenesená",J562,0)</f>
        <v>0</v>
      </c>
      <c r="BI562" s="240">
        <f>IF(N562="nulová",J562,0)</f>
        <v>0</v>
      </c>
      <c r="BJ562" s="18" t="s">
        <v>84</v>
      </c>
      <c r="BK562" s="240">
        <f>ROUND(I562*H562,2)</f>
        <v>0</v>
      </c>
      <c r="BL562" s="18" t="s">
        <v>189</v>
      </c>
      <c r="BM562" s="239" t="s">
        <v>774</v>
      </c>
    </row>
    <row r="563" spans="1:51" s="13" customFormat="1" ht="12">
      <c r="A563" s="13"/>
      <c r="B563" s="252"/>
      <c r="C563" s="253"/>
      <c r="D563" s="241" t="s">
        <v>291</v>
      </c>
      <c r="E563" s="254" t="s">
        <v>1</v>
      </c>
      <c r="F563" s="255" t="s">
        <v>775</v>
      </c>
      <c r="G563" s="253"/>
      <c r="H563" s="256">
        <v>5.5</v>
      </c>
      <c r="I563" s="257"/>
      <c r="J563" s="253"/>
      <c r="K563" s="253"/>
      <c r="L563" s="258"/>
      <c r="M563" s="259"/>
      <c r="N563" s="260"/>
      <c r="O563" s="260"/>
      <c r="P563" s="260"/>
      <c r="Q563" s="260"/>
      <c r="R563" s="260"/>
      <c r="S563" s="260"/>
      <c r="T563" s="261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62" t="s">
        <v>291</v>
      </c>
      <c r="AU563" s="262" t="s">
        <v>86</v>
      </c>
      <c r="AV563" s="13" t="s">
        <v>86</v>
      </c>
      <c r="AW563" s="13" t="s">
        <v>32</v>
      </c>
      <c r="AX563" s="13" t="s">
        <v>84</v>
      </c>
      <c r="AY563" s="262" t="s">
        <v>168</v>
      </c>
    </row>
    <row r="564" spans="1:63" s="12" customFormat="1" ht="22.8" customHeight="1">
      <c r="A564" s="12"/>
      <c r="B564" s="212"/>
      <c r="C564" s="213"/>
      <c r="D564" s="214" t="s">
        <v>76</v>
      </c>
      <c r="E564" s="226" t="s">
        <v>776</v>
      </c>
      <c r="F564" s="226" t="s">
        <v>777</v>
      </c>
      <c r="G564" s="213"/>
      <c r="H564" s="213"/>
      <c r="I564" s="216"/>
      <c r="J564" s="227">
        <f>BK564</f>
        <v>0</v>
      </c>
      <c r="K564" s="213"/>
      <c r="L564" s="218"/>
      <c r="M564" s="219"/>
      <c r="N564" s="220"/>
      <c r="O564" s="220"/>
      <c r="P564" s="221">
        <f>SUM(P565:P575)</f>
        <v>0</v>
      </c>
      <c r="Q564" s="220"/>
      <c r="R564" s="221">
        <f>SUM(R565:R575)</f>
        <v>0</v>
      </c>
      <c r="S564" s="220"/>
      <c r="T564" s="222">
        <f>SUM(T565:T575)</f>
        <v>1.6392199600000001</v>
      </c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R564" s="223" t="s">
        <v>86</v>
      </c>
      <c r="AT564" s="224" t="s">
        <v>76</v>
      </c>
      <c r="AU564" s="224" t="s">
        <v>84</v>
      </c>
      <c r="AY564" s="223" t="s">
        <v>168</v>
      </c>
      <c r="BK564" s="225">
        <f>SUM(BK565:BK575)</f>
        <v>0</v>
      </c>
    </row>
    <row r="565" spans="1:65" s="2" customFormat="1" ht="16.5" customHeight="1">
      <c r="A565" s="39"/>
      <c r="B565" s="40"/>
      <c r="C565" s="228" t="s">
        <v>778</v>
      </c>
      <c r="D565" s="228" t="s">
        <v>171</v>
      </c>
      <c r="E565" s="229" t="s">
        <v>779</v>
      </c>
      <c r="F565" s="230" t="s">
        <v>780</v>
      </c>
      <c r="G565" s="231" t="s">
        <v>416</v>
      </c>
      <c r="H565" s="232">
        <v>30.3</v>
      </c>
      <c r="I565" s="233"/>
      <c r="J565" s="234">
        <f>ROUND(I565*H565,2)</f>
        <v>0</v>
      </c>
      <c r="K565" s="230" t="s">
        <v>175</v>
      </c>
      <c r="L565" s="45"/>
      <c r="M565" s="235" t="s">
        <v>1</v>
      </c>
      <c r="N565" s="236" t="s">
        <v>42</v>
      </c>
      <c r="O565" s="92"/>
      <c r="P565" s="237">
        <f>O565*H565</f>
        <v>0</v>
      </c>
      <c r="Q565" s="237">
        <v>0</v>
      </c>
      <c r="R565" s="237">
        <f>Q565*H565</f>
        <v>0</v>
      </c>
      <c r="S565" s="237">
        <v>0.01965</v>
      </c>
      <c r="T565" s="238">
        <f>S565*H565</f>
        <v>0.595395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39" t="s">
        <v>189</v>
      </c>
      <c r="AT565" s="239" t="s">
        <v>171</v>
      </c>
      <c r="AU565" s="239" t="s">
        <v>86</v>
      </c>
      <c r="AY565" s="18" t="s">
        <v>168</v>
      </c>
      <c r="BE565" s="240">
        <f>IF(N565="základní",J565,0)</f>
        <v>0</v>
      </c>
      <c r="BF565" s="240">
        <f>IF(N565="snížená",J565,0)</f>
        <v>0</v>
      </c>
      <c r="BG565" s="240">
        <f>IF(N565="zákl. přenesená",J565,0)</f>
        <v>0</v>
      </c>
      <c r="BH565" s="240">
        <f>IF(N565="sníž. přenesená",J565,0)</f>
        <v>0</v>
      </c>
      <c r="BI565" s="240">
        <f>IF(N565="nulová",J565,0)</f>
        <v>0</v>
      </c>
      <c r="BJ565" s="18" t="s">
        <v>84</v>
      </c>
      <c r="BK565" s="240">
        <f>ROUND(I565*H565,2)</f>
        <v>0</v>
      </c>
      <c r="BL565" s="18" t="s">
        <v>189</v>
      </c>
      <c r="BM565" s="239" t="s">
        <v>781</v>
      </c>
    </row>
    <row r="566" spans="1:51" s="13" customFormat="1" ht="12">
      <c r="A566" s="13"/>
      <c r="B566" s="252"/>
      <c r="C566" s="253"/>
      <c r="D566" s="241" t="s">
        <v>291</v>
      </c>
      <c r="E566" s="254" t="s">
        <v>1</v>
      </c>
      <c r="F566" s="255" t="s">
        <v>782</v>
      </c>
      <c r="G566" s="253"/>
      <c r="H566" s="256">
        <v>30.3</v>
      </c>
      <c r="I566" s="257"/>
      <c r="J566" s="253"/>
      <c r="K566" s="253"/>
      <c r="L566" s="258"/>
      <c r="M566" s="259"/>
      <c r="N566" s="260"/>
      <c r="O566" s="260"/>
      <c r="P566" s="260"/>
      <c r="Q566" s="260"/>
      <c r="R566" s="260"/>
      <c r="S566" s="260"/>
      <c r="T566" s="261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62" t="s">
        <v>291</v>
      </c>
      <c r="AU566" s="262" t="s">
        <v>86</v>
      </c>
      <c r="AV566" s="13" t="s">
        <v>86</v>
      </c>
      <c r="AW566" s="13" t="s">
        <v>32</v>
      </c>
      <c r="AX566" s="13" t="s">
        <v>84</v>
      </c>
      <c r="AY566" s="262" t="s">
        <v>168</v>
      </c>
    </row>
    <row r="567" spans="1:65" s="2" customFormat="1" ht="16.5" customHeight="1">
      <c r="A567" s="39"/>
      <c r="B567" s="40"/>
      <c r="C567" s="228" t="s">
        <v>783</v>
      </c>
      <c r="D567" s="228" t="s">
        <v>171</v>
      </c>
      <c r="E567" s="229" t="s">
        <v>784</v>
      </c>
      <c r="F567" s="230" t="s">
        <v>785</v>
      </c>
      <c r="G567" s="231" t="s">
        <v>203</v>
      </c>
      <c r="H567" s="232">
        <v>53.152</v>
      </c>
      <c r="I567" s="233"/>
      <c r="J567" s="234">
        <f>ROUND(I567*H567,2)</f>
        <v>0</v>
      </c>
      <c r="K567" s="230" t="s">
        <v>175</v>
      </c>
      <c r="L567" s="45"/>
      <c r="M567" s="235" t="s">
        <v>1</v>
      </c>
      <c r="N567" s="236" t="s">
        <v>42</v>
      </c>
      <c r="O567" s="92"/>
      <c r="P567" s="237">
        <f>O567*H567</f>
        <v>0</v>
      </c>
      <c r="Q567" s="237">
        <v>0</v>
      </c>
      <c r="R567" s="237">
        <f>Q567*H567</f>
        <v>0</v>
      </c>
      <c r="S567" s="237">
        <v>0.01098</v>
      </c>
      <c r="T567" s="238">
        <f>S567*H567</f>
        <v>0.5836089600000001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39" t="s">
        <v>437</v>
      </c>
      <c r="AT567" s="239" t="s">
        <v>171</v>
      </c>
      <c r="AU567" s="239" t="s">
        <v>86</v>
      </c>
      <c r="AY567" s="18" t="s">
        <v>168</v>
      </c>
      <c r="BE567" s="240">
        <f>IF(N567="základní",J567,0)</f>
        <v>0</v>
      </c>
      <c r="BF567" s="240">
        <f>IF(N567="snížená",J567,0)</f>
        <v>0</v>
      </c>
      <c r="BG567" s="240">
        <f>IF(N567="zákl. přenesená",J567,0)</f>
        <v>0</v>
      </c>
      <c r="BH567" s="240">
        <f>IF(N567="sníž. přenesená",J567,0)</f>
        <v>0</v>
      </c>
      <c r="BI567" s="240">
        <f>IF(N567="nulová",J567,0)</f>
        <v>0</v>
      </c>
      <c r="BJ567" s="18" t="s">
        <v>84</v>
      </c>
      <c r="BK567" s="240">
        <f>ROUND(I567*H567,2)</f>
        <v>0</v>
      </c>
      <c r="BL567" s="18" t="s">
        <v>437</v>
      </c>
      <c r="BM567" s="239" t="s">
        <v>786</v>
      </c>
    </row>
    <row r="568" spans="1:51" s="15" customFormat="1" ht="12">
      <c r="A568" s="15"/>
      <c r="B568" s="274"/>
      <c r="C568" s="275"/>
      <c r="D568" s="241" t="s">
        <v>291</v>
      </c>
      <c r="E568" s="276" t="s">
        <v>1</v>
      </c>
      <c r="F568" s="277" t="s">
        <v>334</v>
      </c>
      <c r="G568" s="275"/>
      <c r="H568" s="276" t="s">
        <v>1</v>
      </c>
      <c r="I568" s="278"/>
      <c r="J568" s="275"/>
      <c r="K568" s="275"/>
      <c r="L568" s="279"/>
      <c r="M568" s="280"/>
      <c r="N568" s="281"/>
      <c r="O568" s="281"/>
      <c r="P568" s="281"/>
      <c r="Q568" s="281"/>
      <c r="R568" s="281"/>
      <c r="S568" s="281"/>
      <c r="T568" s="282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83" t="s">
        <v>291</v>
      </c>
      <c r="AU568" s="283" t="s">
        <v>86</v>
      </c>
      <c r="AV568" s="15" t="s">
        <v>84</v>
      </c>
      <c r="AW568" s="15" t="s">
        <v>32</v>
      </c>
      <c r="AX568" s="15" t="s">
        <v>77</v>
      </c>
      <c r="AY568" s="283" t="s">
        <v>168</v>
      </c>
    </row>
    <row r="569" spans="1:51" s="13" customFormat="1" ht="12">
      <c r="A569" s="13"/>
      <c r="B569" s="252"/>
      <c r="C569" s="253"/>
      <c r="D569" s="241" t="s">
        <v>291</v>
      </c>
      <c r="E569" s="254" t="s">
        <v>1</v>
      </c>
      <c r="F569" s="255" t="s">
        <v>787</v>
      </c>
      <c r="G569" s="253"/>
      <c r="H569" s="256">
        <v>9.181</v>
      </c>
      <c r="I569" s="257"/>
      <c r="J569" s="253"/>
      <c r="K569" s="253"/>
      <c r="L569" s="258"/>
      <c r="M569" s="259"/>
      <c r="N569" s="260"/>
      <c r="O569" s="260"/>
      <c r="P569" s="260"/>
      <c r="Q569" s="260"/>
      <c r="R569" s="260"/>
      <c r="S569" s="260"/>
      <c r="T569" s="261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62" t="s">
        <v>291</v>
      </c>
      <c r="AU569" s="262" t="s">
        <v>86</v>
      </c>
      <c r="AV569" s="13" t="s">
        <v>86</v>
      </c>
      <c r="AW569" s="13" t="s">
        <v>32</v>
      </c>
      <c r="AX569" s="13" t="s">
        <v>77</v>
      </c>
      <c r="AY569" s="262" t="s">
        <v>168</v>
      </c>
    </row>
    <row r="570" spans="1:51" s="13" customFormat="1" ht="12">
      <c r="A570" s="13"/>
      <c r="B570" s="252"/>
      <c r="C570" s="253"/>
      <c r="D570" s="241" t="s">
        <v>291</v>
      </c>
      <c r="E570" s="254" t="s">
        <v>1</v>
      </c>
      <c r="F570" s="255" t="s">
        <v>788</v>
      </c>
      <c r="G570" s="253"/>
      <c r="H570" s="256">
        <v>27.671</v>
      </c>
      <c r="I570" s="257"/>
      <c r="J570" s="253"/>
      <c r="K570" s="253"/>
      <c r="L570" s="258"/>
      <c r="M570" s="259"/>
      <c r="N570" s="260"/>
      <c r="O570" s="260"/>
      <c r="P570" s="260"/>
      <c r="Q570" s="260"/>
      <c r="R570" s="260"/>
      <c r="S570" s="260"/>
      <c r="T570" s="261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62" t="s">
        <v>291</v>
      </c>
      <c r="AU570" s="262" t="s">
        <v>86</v>
      </c>
      <c r="AV570" s="13" t="s">
        <v>86</v>
      </c>
      <c r="AW570" s="13" t="s">
        <v>32</v>
      </c>
      <c r="AX570" s="13" t="s">
        <v>77</v>
      </c>
      <c r="AY570" s="262" t="s">
        <v>168</v>
      </c>
    </row>
    <row r="571" spans="1:51" s="13" customFormat="1" ht="12">
      <c r="A571" s="13"/>
      <c r="B571" s="252"/>
      <c r="C571" s="253"/>
      <c r="D571" s="241" t="s">
        <v>291</v>
      </c>
      <c r="E571" s="254" t="s">
        <v>1</v>
      </c>
      <c r="F571" s="255" t="s">
        <v>789</v>
      </c>
      <c r="G571" s="253"/>
      <c r="H571" s="256">
        <v>5.4</v>
      </c>
      <c r="I571" s="257"/>
      <c r="J571" s="253"/>
      <c r="K571" s="253"/>
      <c r="L571" s="258"/>
      <c r="M571" s="259"/>
      <c r="N571" s="260"/>
      <c r="O571" s="260"/>
      <c r="P571" s="260"/>
      <c r="Q571" s="260"/>
      <c r="R571" s="260"/>
      <c r="S571" s="260"/>
      <c r="T571" s="261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62" t="s">
        <v>291</v>
      </c>
      <c r="AU571" s="262" t="s">
        <v>86</v>
      </c>
      <c r="AV571" s="13" t="s">
        <v>86</v>
      </c>
      <c r="AW571" s="13" t="s">
        <v>32</v>
      </c>
      <c r="AX571" s="13" t="s">
        <v>77</v>
      </c>
      <c r="AY571" s="262" t="s">
        <v>168</v>
      </c>
    </row>
    <row r="572" spans="1:51" s="13" customFormat="1" ht="12">
      <c r="A572" s="13"/>
      <c r="B572" s="252"/>
      <c r="C572" s="253"/>
      <c r="D572" s="241" t="s">
        <v>291</v>
      </c>
      <c r="E572" s="254" t="s">
        <v>1</v>
      </c>
      <c r="F572" s="255" t="s">
        <v>790</v>
      </c>
      <c r="G572" s="253"/>
      <c r="H572" s="256">
        <v>10.9</v>
      </c>
      <c r="I572" s="257"/>
      <c r="J572" s="253"/>
      <c r="K572" s="253"/>
      <c r="L572" s="258"/>
      <c r="M572" s="259"/>
      <c r="N572" s="260"/>
      <c r="O572" s="260"/>
      <c r="P572" s="260"/>
      <c r="Q572" s="260"/>
      <c r="R572" s="260"/>
      <c r="S572" s="260"/>
      <c r="T572" s="261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62" t="s">
        <v>291</v>
      </c>
      <c r="AU572" s="262" t="s">
        <v>86</v>
      </c>
      <c r="AV572" s="13" t="s">
        <v>86</v>
      </c>
      <c r="AW572" s="13" t="s">
        <v>32</v>
      </c>
      <c r="AX572" s="13" t="s">
        <v>77</v>
      </c>
      <c r="AY572" s="262" t="s">
        <v>168</v>
      </c>
    </row>
    <row r="573" spans="1:51" s="14" customFormat="1" ht="12">
      <c r="A573" s="14"/>
      <c r="B573" s="263"/>
      <c r="C573" s="264"/>
      <c r="D573" s="241" t="s">
        <v>291</v>
      </c>
      <c r="E573" s="265" t="s">
        <v>1</v>
      </c>
      <c r="F573" s="266" t="s">
        <v>295</v>
      </c>
      <c r="G573" s="264"/>
      <c r="H573" s="267">
        <v>53.152</v>
      </c>
      <c r="I573" s="268"/>
      <c r="J573" s="264"/>
      <c r="K573" s="264"/>
      <c r="L573" s="269"/>
      <c r="M573" s="270"/>
      <c r="N573" s="271"/>
      <c r="O573" s="271"/>
      <c r="P573" s="271"/>
      <c r="Q573" s="271"/>
      <c r="R573" s="271"/>
      <c r="S573" s="271"/>
      <c r="T573" s="272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73" t="s">
        <v>291</v>
      </c>
      <c r="AU573" s="273" t="s">
        <v>86</v>
      </c>
      <c r="AV573" s="14" t="s">
        <v>189</v>
      </c>
      <c r="AW573" s="14" t="s">
        <v>32</v>
      </c>
      <c r="AX573" s="14" t="s">
        <v>84</v>
      </c>
      <c r="AY573" s="273" t="s">
        <v>168</v>
      </c>
    </row>
    <row r="574" spans="1:65" s="2" customFormat="1" ht="24.15" customHeight="1">
      <c r="A574" s="39"/>
      <c r="B574" s="40"/>
      <c r="C574" s="228" t="s">
        <v>791</v>
      </c>
      <c r="D574" s="228" t="s">
        <v>171</v>
      </c>
      <c r="E574" s="229" t="s">
        <v>792</v>
      </c>
      <c r="F574" s="230" t="s">
        <v>793</v>
      </c>
      <c r="G574" s="231" t="s">
        <v>203</v>
      </c>
      <c r="H574" s="232">
        <v>53.152</v>
      </c>
      <c r="I574" s="233"/>
      <c r="J574" s="234">
        <f>ROUND(I574*H574,2)</f>
        <v>0</v>
      </c>
      <c r="K574" s="230" t="s">
        <v>175</v>
      </c>
      <c r="L574" s="45"/>
      <c r="M574" s="235" t="s">
        <v>1</v>
      </c>
      <c r="N574" s="236" t="s">
        <v>42</v>
      </c>
      <c r="O574" s="92"/>
      <c r="P574" s="237">
        <f>O574*H574</f>
        <v>0</v>
      </c>
      <c r="Q574" s="237">
        <v>0</v>
      </c>
      <c r="R574" s="237">
        <f>Q574*H574</f>
        <v>0</v>
      </c>
      <c r="S574" s="237">
        <v>0.008</v>
      </c>
      <c r="T574" s="238">
        <f>S574*H574</f>
        <v>0.42521600000000004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39" t="s">
        <v>437</v>
      </c>
      <c r="AT574" s="239" t="s">
        <v>171</v>
      </c>
      <c r="AU574" s="239" t="s">
        <v>86</v>
      </c>
      <c r="AY574" s="18" t="s">
        <v>168</v>
      </c>
      <c r="BE574" s="240">
        <f>IF(N574="základní",J574,0)</f>
        <v>0</v>
      </c>
      <c r="BF574" s="240">
        <f>IF(N574="snížená",J574,0)</f>
        <v>0</v>
      </c>
      <c r="BG574" s="240">
        <f>IF(N574="zákl. přenesená",J574,0)</f>
        <v>0</v>
      </c>
      <c r="BH574" s="240">
        <f>IF(N574="sníž. přenesená",J574,0)</f>
        <v>0</v>
      </c>
      <c r="BI574" s="240">
        <f>IF(N574="nulová",J574,0)</f>
        <v>0</v>
      </c>
      <c r="BJ574" s="18" t="s">
        <v>84</v>
      </c>
      <c r="BK574" s="240">
        <f>ROUND(I574*H574,2)</f>
        <v>0</v>
      </c>
      <c r="BL574" s="18" t="s">
        <v>437</v>
      </c>
      <c r="BM574" s="239" t="s">
        <v>794</v>
      </c>
    </row>
    <row r="575" spans="1:65" s="2" customFormat="1" ht="33" customHeight="1">
      <c r="A575" s="39"/>
      <c r="B575" s="40"/>
      <c r="C575" s="228" t="s">
        <v>795</v>
      </c>
      <c r="D575" s="228" t="s">
        <v>171</v>
      </c>
      <c r="E575" s="229" t="s">
        <v>796</v>
      </c>
      <c r="F575" s="230" t="s">
        <v>797</v>
      </c>
      <c r="G575" s="231" t="s">
        <v>798</v>
      </c>
      <c r="H575" s="232">
        <v>7</v>
      </c>
      <c r="I575" s="233"/>
      <c r="J575" s="234">
        <f>ROUND(I575*H575,2)</f>
        <v>0</v>
      </c>
      <c r="K575" s="230" t="s">
        <v>175</v>
      </c>
      <c r="L575" s="45"/>
      <c r="M575" s="235" t="s">
        <v>1</v>
      </c>
      <c r="N575" s="236" t="s">
        <v>42</v>
      </c>
      <c r="O575" s="92"/>
      <c r="P575" s="237">
        <f>O575*H575</f>
        <v>0</v>
      </c>
      <c r="Q575" s="237">
        <v>0</v>
      </c>
      <c r="R575" s="237">
        <f>Q575*H575</f>
        <v>0</v>
      </c>
      <c r="S575" s="237">
        <v>0.005</v>
      </c>
      <c r="T575" s="238">
        <f>S575*H575</f>
        <v>0.035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9" t="s">
        <v>437</v>
      </c>
      <c r="AT575" s="239" t="s">
        <v>171</v>
      </c>
      <c r="AU575" s="239" t="s">
        <v>86</v>
      </c>
      <c r="AY575" s="18" t="s">
        <v>168</v>
      </c>
      <c r="BE575" s="240">
        <f>IF(N575="základní",J575,0)</f>
        <v>0</v>
      </c>
      <c r="BF575" s="240">
        <f>IF(N575="snížená",J575,0)</f>
        <v>0</v>
      </c>
      <c r="BG575" s="240">
        <f>IF(N575="zákl. přenesená",J575,0)</f>
        <v>0</v>
      </c>
      <c r="BH575" s="240">
        <f>IF(N575="sníž. přenesená",J575,0)</f>
        <v>0</v>
      </c>
      <c r="BI575" s="240">
        <f>IF(N575="nulová",J575,0)</f>
        <v>0</v>
      </c>
      <c r="BJ575" s="18" t="s">
        <v>84</v>
      </c>
      <c r="BK575" s="240">
        <f>ROUND(I575*H575,2)</f>
        <v>0</v>
      </c>
      <c r="BL575" s="18" t="s">
        <v>437</v>
      </c>
      <c r="BM575" s="239" t="s">
        <v>799</v>
      </c>
    </row>
    <row r="576" spans="1:63" s="12" customFormat="1" ht="22.8" customHeight="1">
      <c r="A576" s="12"/>
      <c r="B576" s="212"/>
      <c r="C576" s="213"/>
      <c r="D576" s="214" t="s">
        <v>76</v>
      </c>
      <c r="E576" s="226" t="s">
        <v>800</v>
      </c>
      <c r="F576" s="226" t="s">
        <v>801</v>
      </c>
      <c r="G576" s="213"/>
      <c r="H576" s="213"/>
      <c r="I576" s="216"/>
      <c r="J576" s="227">
        <f>BK576</f>
        <v>0</v>
      </c>
      <c r="K576" s="213"/>
      <c r="L576" s="218"/>
      <c r="M576" s="219"/>
      <c r="N576" s="220"/>
      <c r="O576" s="220"/>
      <c r="P576" s="221">
        <f>SUM(P577:P581)</f>
        <v>0</v>
      </c>
      <c r="Q576" s="220"/>
      <c r="R576" s="221">
        <f>SUM(R577:R581)</f>
        <v>0</v>
      </c>
      <c r="S576" s="220"/>
      <c r="T576" s="222">
        <f>SUM(T577:T581)</f>
        <v>1.05231</v>
      </c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R576" s="223" t="s">
        <v>86</v>
      </c>
      <c r="AT576" s="224" t="s">
        <v>76</v>
      </c>
      <c r="AU576" s="224" t="s">
        <v>84</v>
      </c>
      <c r="AY576" s="223" t="s">
        <v>168</v>
      </c>
      <c r="BK576" s="225">
        <f>SUM(BK577:BK581)</f>
        <v>0</v>
      </c>
    </row>
    <row r="577" spans="1:65" s="2" customFormat="1" ht="24.15" customHeight="1">
      <c r="A577" s="39"/>
      <c r="B577" s="40"/>
      <c r="C577" s="228" t="s">
        <v>802</v>
      </c>
      <c r="D577" s="228" t="s">
        <v>171</v>
      </c>
      <c r="E577" s="229" t="s">
        <v>803</v>
      </c>
      <c r="F577" s="230" t="s">
        <v>804</v>
      </c>
      <c r="G577" s="231" t="s">
        <v>416</v>
      </c>
      <c r="H577" s="232">
        <v>21</v>
      </c>
      <c r="I577" s="233"/>
      <c r="J577" s="234">
        <f>ROUND(I577*H577,2)</f>
        <v>0</v>
      </c>
      <c r="K577" s="230" t="s">
        <v>175</v>
      </c>
      <c r="L577" s="45"/>
      <c r="M577" s="235" t="s">
        <v>1</v>
      </c>
      <c r="N577" s="236" t="s">
        <v>42</v>
      </c>
      <c r="O577" s="92"/>
      <c r="P577" s="237">
        <f>O577*H577</f>
        <v>0</v>
      </c>
      <c r="Q577" s="237">
        <v>0</v>
      </c>
      <c r="R577" s="237">
        <f>Q577*H577</f>
        <v>0</v>
      </c>
      <c r="S577" s="237">
        <v>0.02911</v>
      </c>
      <c r="T577" s="238">
        <f>S577*H577</f>
        <v>0.61131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39" t="s">
        <v>437</v>
      </c>
      <c r="AT577" s="239" t="s">
        <v>171</v>
      </c>
      <c r="AU577" s="239" t="s">
        <v>86</v>
      </c>
      <c r="AY577" s="18" t="s">
        <v>168</v>
      </c>
      <c r="BE577" s="240">
        <f>IF(N577="základní",J577,0)</f>
        <v>0</v>
      </c>
      <c r="BF577" s="240">
        <f>IF(N577="snížená",J577,0)</f>
        <v>0</v>
      </c>
      <c r="BG577" s="240">
        <f>IF(N577="zákl. přenesená",J577,0)</f>
        <v>0</v>
      </c>
      <c r="BH577" s="240">
        <f>IF(N577="sníž. přenesená",J577,0)</f>
        <v>0</v>
      </c>
      <c r="BI577" s="240">
        <f>IF(N577="nulová",J577,0)</f>
        <v>0</v>
      </c>
      <c r="BJ577" s="18" t="s">
        <v>84</v>
      </c>
      <c r="BK577" s="240">
        <f>ROUND(I577*H577,2)</f>
        <v>0</v>
      </c>
      <c r="BL577" s="18" t="s">
        <v>437</v>
      </c>
      <c r="BM577" s="239" t="s">
        <v>805</v>
      </c>
    </row>
    <row r="578" spans="1:51" s="13" customFormat="1" ht="12">
      <c r="A578" s="13"/>
      <c r="B578" s="252"/>
      <c r="C578" s="253"/>
      <c r="D578" s="241" t="s">
        <v>291</v>
      </c>
      <c r="E578" s="254" t="s">
        <v>1</v>
      </c>
      <c r="F578" s="255" t="s">
        <v>806</v>
      </c>
      <c r="G578" s="253"/>
      <c r="H578" s="256">
        <v>11</v>
      </c>
      <c r="I578" s="257"/>
      <c r="J578" s="253"/>
      <c r="K578" s="253"/>
      <c r="L578" s="258"/>
      <c r="M578" s="259"/>
      <c r="N578" s="260"/>
      <c r="O578" s="260"/>
      <c r="P578" s="260"/>
      <c r="Q578" s="260"/>
      <c r="R578" s="260"/>
      <c r="S578" s="260"/>
      <c r="T578" s="261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2" t="s">
        <v>291</v>
      </c>
      <c r="AU578" s="262" t="s">
        <v>86</v>
      </c>
      <c r="AV578" s="13" t="s">
        <v>86</v>
      </c>
      <c r="AW578" s="13" t="s">
        <v>32</v>
      </c>
      <c r="AX578" s="13" t="s">
        <v>77</v>
      </c>
      <c r="AY578" s="262" t="s">
        <v>168</v>
      </c>
    </row>
    <row r="579" spans="1:51" s="13" customFormat="1" ht="12">
      <c r="A579" s="13"/>
      <c r="B579" s="252"/>
      <c r="C579" s="253"/>
      <c r="D579" s="241" t="s">
        <v>291</v>
      </c>
      <c r="E579" s="254" t="s">
        <v>1</v>
      </c>
      <c r="F579" s="255" t="s">
        <v>807</v>
      </c>
      <c r="G579" s="253"/>
      <c r="H579" s="256">
        <v>10</v>
      </c>
      <c r="I579" s="257"/>
      <c r="J579" s="253"/>
      <c r="K579" s="253"/>
      <c r="L579" s="258"/>
      <c r="M579" s="259"/>
      <c r="N579" s="260"/>
      <c r="O579" s="260"/>
      <c r="P579" s="260"/>
      <c r="Q579" s="260"/>
      <c r="R579" s="260"/>
      <c r="S579" s="260"/>
      <c r="T579" s="261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62" t="s">
        <v>291</v>
      </c>
      <c r="AU579" s="262" t="s">
        <v>86</v>
      </c>
      <c r="AV579" s="13" t="s">
        <v>86</v>
      </c>
      <c r="AW579" s="13" t="s">
        <v>32</v>
      </c>
      <c r="AX579" s="13" t="s">
        <v>77</v>
      </c>
      <c r="AY579" s="262" t="s">
        <v>168</v>
      </c>
    </row>
    <row r="580" spans="1:51" s="14" customFormat="1" ht="12">
      <c r="A580" s="14"/>
      <c r="B580" s="263"/>
      <c r="C580" s="264"/>
      <c r="D580" s="241" t="s">
        <v>291</v>
      </c>
      <c r="E580" s="265" t="s">
        <v>1</v>
      </c>
      <c r="F580" s="266" t="s">
        <v>295</v>
      </c>
      <c r="G580" s="264"/>
      <c r="H580" s="267">
        <v>21</v>
      </c>
      <c r="I580" s="268"/>
      <c r="J580" s="264"/>
      <c r="K580" s="264"/>
      <c r="L580" s="269"/>
      <c r="M580" s="270"/>
      <c r="N580" s="271"/>
      <c r="O580" s="271"/>
      <c r="P580" s="271"/>
      <c r="Q580" s="271"/>
      <c r="R580" s="271"/>
      <c r="S580" s="271"/>
      <c r="T580" s="272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73" t="s">
        <v>291</v>
      </c>
      <c r="AU580" s="273" t="s">
        <v>86</v>
      </c>
      <c r="AV580" s="14" t="s">
        <v>189</v>
      </c>
      <c r="AW580" s="14" t="s">
        <v>32</v>
      </c>
      <c r="AX580" s="14" t="s">
        <v>84</v>
      </c>
      <c r="AY580" s="273" t="s">
        <v>168</v>
      </c>
    </row>
    <row r="581" spans="1:65" s="2" customFormat="1" ht="24.15" customHeight="1">
      <c r="A581" s="39"/>
      <c r="B581" s="40"/>
      <c r="C581" s="228" t="s">
        <v>808</v>
      </c>
      <c r="D581" s="228" t="s">
        <v>171</v>
      </c>
      <c r="E581" s="229" t="s">
        <v>809</v>
      </c>
      <c r="F581" s="230" t="s">
        <v>810</v>
      </c>
      <c r="G581" s="231" t="s">
        <v>416</v>
      </c>
      <c r="H581" s="232">
        <v>21</v>
      </c>
      <c r="I581" s="233"/>
      <c r="J581" s="234">
        <f>ROUND(I581*H581,2)</f>
        <v>0</v>
      </c>
      <c r="K581" s="230" t="s">
        <v>175</v>
      </c>
      <c r="L581" s="45"/>
      <c r="M581" s="235" t="s">
        <v>1</v>
      </c>
      <c r="N581" s="236" t="s">
        <v>42</v>
      </c>
      <c r="O581" s="92"/>
      <c r="P581" s="237">
        <f>O581*H581</f>
        <v>0</v>
      </c>
      <c r="Q581" s="237">
        <v>0</v>
      </c>
      <c r="R581" s="237">
        <f>Q581*H581</f>
        <v>0</v>
      </c>
      <c r="S581" s="237">
        <v>0.021</v>
      </c>
      <c r="T581" s="238">
        <f>S581*H581</f>
        <v>0.441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39" t="s">
        <v>437</v>
      </c>
      <c r="AT581" s="239" t="s">
        <v>171</v>
      </c>
      <c r="AU581" s="239" t="s">
        <v>86</v>
      </c>
      <c r="AY581" s="18" t="s">
        <v>168</v>
      </c>
      <c r="BE581" s="240">
        <f>IF(N581="základní",J581,0)</f>
        <v>0</v>
      </c>
      <c r="BF581" s="240">
        <f>IF(N581="snížená",J581,0)</f>
        <v>0</v>
      </c>
      <c r="BG581" s="240">
        <f>IF(N581="zákl. přenesená",J581,0)</f>
        <v>0</v>
      </c>
      <c r="BH581" s="240">
        <f>IF(N581="sníž. přenesená",J581,0)</f>
        <v>0</v>
      </c>
      <c r="BI581" s="240">
        <f>IF(N581="nulová",J581,0)</f>
        <v>0</v>
      </c>
      <c r="BJ581" s="18" t="s">
        <v>84</v>
      </c>
      <c r="BK581" s="240">
        <f>ROUND(I581*H581,2)</f>
        <v>0</v>
      </c>
      <c r="BL581" s="18" t="s">
        <v>437</v>
      </c>
      <c r="BM581" s="239" t="s">
        <v>811</v>
      </c>
    </row>
    <row r="582" spans="1:63" s="12" customFormat="1" ht="22.8" customHeight="1">
      <c r="A582" s="12"/>
      <c r="B582" s="212"/>
      <c r="C582" s="213"/>
      <c r="D582" s="214" t="s">
        <v>76</v>
      </c>
      <c r="E582" s="226" t="s">
        <v>812</v>
      </c>
      <c r="F582" s="226" t="s">
        <v>813</v>
      </c>
      <c r="G582" s="213"/>
      <c r="H582" s="213"/>
      <c r="I582" s="216"/>
      <c r="J582" s="227">
        <f>BK582</f>
        <v>0</v>
      </c>
      <c r="K582" s="213"/>
      <c r="L582" s="218"/>
      <c r="M582" s="219"/>
      <c r="N582" s="220"/>
      <c r="O582" s="220"/>
      <c r="P582" s="221">
        <f>SUM(P583:P584)</f>
        <v>0</v>
      </c>
      <c r="Q582" s="220"/>
      <c r="R582" s="221">
        <f>SUM(R583:R584)</f>
        <v>0</v>
      </c>
      <c r="S582" s="220"/>
      <c r="T582" s="222">
        <f>SUM(T583:T584)</f>
        <v>1.3017</v>
      </c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R582" s="223" t="s">
        <v>86</v>
      </c>
      <c r="AT582" s="224" t="s">
        <v>76</v>
      </c>
      <c r="AU582" s="224" t="s">
        <v>84</v>
      </c>
      <c r="AY582" s="223" t="s">
        <v>168</v>
      </c>
      <c r="BK582" s="225">
        <f>SUM(BK583:BK584)</f>
        <v>0</v>
      </c>
    </row>
    <row r="583" spans="1:65" s="2" customFormat="1" ht="21.75" customHeight="1">
      <c r="A583" s="39"/>
      <c r="B583" s="40"/>
      <c r="C583" s="228" t="s">
        <v>814</v>
      </c>
      <c r="D583" s="228" t="s">
        <v>171</v>
      </c>
      <c r="E583" s="229" t="s">
        <v>815</v>
      </c>
      <c r="F583" s="230" t="s">
        <v>816</v>
      </c>
      <c r="G583" s="231" t="s">
        <v>203</v>
      </c>
      <c r="H583" s="232">
        <v>86.78</v>
      </c>
      <c r="I583" s="233"/>
      <c r="J583" s="234">
        <f>ROUND(I583*H583,2)</f>
        <v>0</v>
      </c>
      <c r="K583" s="230" t="s">
        <v>175</v>
      </c>
      <c r="L583" s="45"/>
      <c r="M583" s="235" t="s">
        <v>1</v>
      </c>
      <c r="N583" s="236" t="s">
        <v>42</v>
      </c>
      <c r="O583" s="92"/>
      <c r="P583" s="237">
        <f>O583*H583</f>
        <v>0</v>
      </c>
      <c r="Q583" s="237">
        <v>0</v>
      </c>
      <c r="R583" s="237">
        <f>Q583*H583</f>
        <v>0</v>
      </c>
      <c r="S583" s="237">
        <v>0.015</v>
      </c>
      <c r="T583" s="238">
        <f>S583*H583</f>
        <v>1.3017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39" t="s">
        <v>437</v>
      </c>
      <c r="AT583" s="239" t="s">
        <v>171</v>
      </c>
      <c r="AU583" s="239" t="s">
        <v>86</v>
      </c>
      <c r="AY583" s="18" t="s">
        <v>168</v>
      </c>
      <c r="BE583" s="240">
        <f>IF(N583="základní",J583,0)</f>
        <v>0</v>
      </c>
      <c r="BF583" s="240">
        <f>IF(N583="snížená",J583,0)</f>
        <v>0</v>
      </c>
      <c r="BG583" s="240">
        <f>IF(N583="zákl. přenesená",J583,0)</f>
        <v>0</v>
      </c>
      <c r="BH583" s="240">
        <f>IF(N583="sníž. přenesená",J583,0)</f>
        <v>0</v>
      </c>
      <c r="BI583" s="240">
        <f>IF(N583="nulová",J583,0)</f>
        <v>0</v>
      </c>
      <c r="BJ583" s="18" t="s">
        <v>84</v>
      </c>
      <c r="BK583" s="240">
        <f>ROUND(I583*H583,2)</f>
        <v>0</v>
      </c>
      <c r="BL583" s="18" t="s">
        <v>437</v>
      </c>
      <c r="BM583" s="239" t="s">
        <v>817</v>
      </c>
    </row>
    <row r="584" spans="1:51" s="13" customFormat="1" ht="12">
      <c r="A584" s="13"/>
      <c r="B584" s="252"/>
      <c r="C584" s="253"/>
      <c r="D584" s="241" t="s">
        <v>291</v>
      </c>
      <c r="E584" s="254" t="s">
        <v>1</v>
      </c>
      <c r="F584" s="255" t="s">
        <v>242</v>
      </c>
      <c r="G584" s="253"/>
      <c r="H584" s="256">
        <v>86.78</v>
      </c>
      <c r="I584" s="257"/>
      <c r="J584" s="253"/>
      <c r="K584" s="253"/>
      <c r="L584" s="258"/>
      <c r="M584" s="259"/>
      <c r="N584" s="260"/>
      <c r="O584" s="260"/>
      <c r="P584" s="260"/>
      <c r="Q584" s="260"/>
      <c r="R584" s="260"/>
      <c r="S584" s="260"/>
      <c r="T584" s="261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62" t="s">
        <v>291</v>
      </c>
      <c r="AU584" s="262" t="s">
        <v>86</v>
      </c>
      <c r="AV584" s="13" t="s">
        <v>86</v>
      </c>
      <c r="AW584" s="13" t="s">
        <v>32</v>
      </c>
      <c r="AX584" s="13" t="s">
        <v>84</v>
      </c>
      <c r="AY584" s="262" t="s">
        <v>168</v>
      </c>
    </row>
    <row r="585" spans="1:63" s="12" customFormat="1" ht="22.8" customHeight="1">
      <c r="A585" s="12"/>
      <c r="B585" s="212"/>
      <c r="C585" s="213"/>
      <c r="D585" s="214" t="s">
        <v>76</v>
      </c>
      <c r="E585" s="226" t="s">
        <v>818</v>
      </c>
      <c r="F585" s="226" t="s">
        <v>819</v>
      </c>
      <c r="G585" s="213"/>
      <c r="H585" s="213"/>
      <c r="I585" s="216"/>
      <c r="J585" s="227">
        <f>BK585</f>
        <v>0</v>
      </c>
      <c r="K585" s="213"/>
      <c r="L585" s="218"/>
      <c r="M585" s="219"/>
      <c r="N585" s="220"/>
      <c r="O585" s="220"/>
      <c r="P585" s="221">
        <f>SUM(P586:P596)</f>
        <v>0</v>
      </c>
      <c r="Q585" s="220"/>
      <c r="R585" s="221">
        <f>SUM(R586:R596)</f>
        <v>0</v>
      </c>
      <c r="S585" s="220"/>
      <c r="T585" s="222">
        <f>SUM(T586:T596)</f>
        <v>3.21279</v>
      </c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R585" s="223" t="s">
        <v>86</v>
      </c>
      <c r="AT585" s="224" t="s">
        <v>76</v>
      </c>
      <c r="AU585" s="224" t="s">
        <v>84</v>
      </c>
      <c r="AY585" s="223" t="s">
        <v>168</v>
      </c>
      <c r="BK585" s="225">
        <f>SUM(BK586:BK596)</f>
        <v>0</v>
      </c>
    </row>
    <row r="586" spans="1:65" s="2" customFormat="1" ht="24.15" customHeight="1">
      <c r="A586" s="39"/>
      <c r="B586" s="40"/>
      <c r="C586" s="228" t="s">
        <v>820</v>
      </c>
      <c r="D586" s="228" t="s">
        <v>171</v>
      </c>
      <c r="E586" s="229" t="s">
        <v>821</v>
      </c>
      <c r="F586" s="230" t="s">
        <v>822</v>
      </c>
      <c r="G586" s="231" t="s">
        <v>203</v>
      </c>
      <c r="H586" s="232">
        <v>1073.576</v>
      </c>
      <c r="I586" s="233"/>
      <c r="J586" s="234">
        <f>ROUND(I586*H586,2)</f>
        <v>0</v>
      </c>
      <c r="K586" s="230" t="s">
        <v>175</v>
      </c>
      <c r="L586" s="45"/>
      <c r="M586" s="235" t="s">
        <v>1</v>
      </c>
      <c r="N586" s="236" t="s">
        <v>42</v>
      </c>
      <c r="O586" s="92"/>
      <c r="P586" s="237">
        <f>O586*H586</f>
        <v>0</v>
      </c>
      <c r="Q586" s="237">
        <v>0</v>
      </c>
      <c r="R586" s="237">
        <f>Q586*H586</f>
        <v>0</v>
      </c>
      <c r="S586" s="237">
        <v>0.0025</v>
      </c>
      <c r="T586" s="238">
        <f>S586*H586</f>
        <v>2.68394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39" t="s">
        <v>437</v>
      </c>
      <c r="AT586" s="239" t="s">
        <v>171</v>
      </c>
      <c r="AU586" s="239" t="s">
        <v>86</v>
      </c>
      <c r="AY586" s="18" t="s">
        <v>168</v>
      </c>
      <c r="BE586" s="240">
        <f>IF(N586="základní",J586,0)</f>
        <v>0</v>
      </c>
      <c r="BF586" s="240">
        <f>IF(N586="snížená",J586,0)</f>
        <v>0</v>
      </c>
      <c r="BG586" s="240">
        <f>IF(N586="zákl. přenesená",J586,0)</f>
        <v>0</v>
      </c>
      <c r="BH586" s="240">
        <f>IF(N586="sníž. přenesená",J586,0)</f>
        <v>0</v>
      </c>
      <c r="BI586" s="240">
        <f>IF(N586="nulová",J586,0)</f>
        <v>0</v>
      </c>
      <c r="BJ586" s="18" t="s">
        <v>84</v>
      </c>
      <c r="BK586" s="240">
        <f>ROUND(I586*H586,2)</f>
        <v>0</v>
      </c>
      <c r="BL586" s="18" t="s">
        <v>437</v>
      </c>
      <c r="BM586" s="239" t="s">
        <v>823</v>
      </c>
    </row>
    <row r="587" spans="1:51" s="13" customFormat="1" ht="12">
      <c r="A587" s="13"/>
      <c r="B587" s="252"/>
      <c r="C587" s="253"/>
      <c r="D587" s="241" t="s">
        <v>291</v>
      </c>
      <c r="E587" s="254" t="s">
        <v>1</v>
      </c>
      <c r="F587" s="255" t="s">
        <v>202</v>
      </c>
      <c r="G587" s="253"/>
      <c r="H587" s="256">
        <v>12.74</v>
      </c>
      <c r="I587" s="257"/>
      <c r="J587" s="253"/>
      <c r="K587" s="253"/>
      <c r="L587" s="258"/>
      <c r="M587" s="259"/>
      <c r="N587" s="260"/>
      <c r="O587" s="260"/>
      <c r="P587" s="260"/>
      <c r="Q587" s="260"/>
      <c r="R587" s="260"/>
      <c r="S587" s="260"/>
      <c r="T587" s="261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62" t="s">
        <v>291</v>
      </c>
      <c r="AU587" s="262" t="s">
        <v>86</v>
      </c>
      <c r="AV587" s="13" t="s">
        <v>86</v>
      </c>
      <c r="AW587" s="13" t="s">
        <v>32</v>
      </c>
      <c r="AX587" s="13" t="s">
        <v>77</v>
      </c>
      <c r="AY587" s="262" t="s">
        <v>168</v>
      </c>
    </row>
    <row r="588" spans="1:51" s="13" customFormat="1" ht="12">
      <c r="A588" s="13"/>
      <c r="B588" s="252"/>
      <c r="C588" s="253"/>
      <c r="D588" s="241" t="s">
        <v>291</v>
      </c>
      <c r="E588" s="254" t="s">
        <v>1</v>
      </c>
      <c r="F588" s="255" t="s">
        <v>824</v>
      </c>
      <c r="G588" s="253"/>
      <c r="H588" s="256">
        <v>153.611</v>
      </c>
      <c r="I588" s="257"/>
      <c r="J588" s="253"/>
      <c r="K588" s="253"/>
      <c r="L588" s="258"/>
      <c r="M588" s="259"/>
      <c r="N588" s="260"/>
      <c r="O588" s="260"/>
      <c r="P588" s="260"/>
      <c r="Q588" s="260"/>
      <c r="R588" s="260"/>
      <c r="S588" s="260"/>
      <c r="T588" s="261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62" t="s">
        <v>291</v>
      </c>
      <c r="AU588" s="262" t="s">
        <v>86</v>
      </c>
      <c r="AV588" s="13" t="s">
        <v>86</v>
      </c>
      <c r="AW588" s="13" t="s">
        <v>32</v>
      </c>
      <c r="AX588" s="13" t="s">
        <v>77</v>
      </c>
      <c r="AY588" s="262" t="s">
        <v>168</v>
      </c>
    </row>
    <row r="589" spans="1:51" s="13" customFormat="1" ht="12">
      <c r="A589" s="13"/>
      <c r="B589" s="252"/>
      <c r="C589" s="253"/>
      <c r="D589" s="241" t="s">
        <v>291</v>
      </c>
      <c r="E589" s="254" t="s">
        <v>1</v>
      </c>
      <c r="F589" s="255" t="s">
        <v>825</v>
      </c>
      <c r="G589" s="253"/>
      <c r="H589" s="256">
        <v>304.625</v>
      </c>
      <c r="I589" s="257"/>
      <c r="J589" s="253"/>
      <c r="K589" s="253"/>
      <c r="L589" s="258"/>
      <c r="M589" s="259"/>
      <c r="N589" s="260"/>
      <c r="O589" s="260"/>
      <c r="P589" s="260"/>
      <c r="Q589" s="260"/>
      <c r="R589" s="260"/>
      <c r="S589" s="260"/>
      <c r="T589" s="261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62" t="s">
        <v>291</v>
      </c>
      <c r="AU589" s="262" t="s">
        <v>86</v>
      </c>
      <c r="AV589" s="13" t="s">
        <v>86</v>
      </c>
      <c r="AW589" s="13" t="s">
        <v>32</v>
      </c>
      <c r="AX589" s="13" t="s">
        <v>77</v>
      </c>
      <c r="AY589" s="262" t="s">
        <v>168</v>
      </c>
    </row>
    <row r="590" spans="1:51" s="13" customFormat="1" ht="12">
      <c r="A590" s="13"/>
      <c r="B590" s="252"/>
      <c r="C590" s="253"/>
      <c r="D590" s="241" t="s">
        <v>291</v>
      </c>
      <c r="E590" s="254" t="s">
        <v>1</v>
      </c>
      <c r="F590" s="255" t="s">
        <v>826</v>
      </c>
      <c r="G590" s="253"/>
      <c r="H590" s="256">
        <v>434.18</v>
      </c>
      <c r="I590" s="257"/>
      <c r="J590" s="253"/>
      <c r="K590" s="253"/>
      <c r="L590" s="258"/>
      <c r="M590" s="259"/>
      <c r="N590" s="260"/>
      <c r="O590" s="260"/>
      <c r="P590" s="260"/>
      <c r="Q590" s="260"/>
      <c r="R590" s="260"/>
      <c r="S590" s="260"/>
      <c r="T590" s="261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62" t="s">
        <v>291</v>
      </c>
      <c r="AU590" s="262" t="s">
        <v>86</v>
      </c>
      <c r="AV590" s="13" t="s">
        <v>86</v>
      </c>
      <c r="AW590" s="13" t="s">
        <v>32</v>
      </c>
      <c r="AX590" s="13" t="s">
        <v>77</v>
      </c>
      <c r="AY590" s="262" t="s">
        <v>168</v>
      </c>
    </row>
    <row r="591" spans="1:51" s="13" customFormat="1" ht="12">
      <c r="A591" s="13"/>
      <c r="B591" s="252"/>
      <c r="C591" s="253"/>
      <c r="D591" s="241" t="s">
        <v>291</v>
      </c>
      <c r="E591" s="254" t="s">
        <v>1</v>
      </c>
      <c r="F591" s="255" t="s">
        <v>827</v>
      </c>
      <c r="G591" s="253"/>
      <c r="H591" s="256">
        <v>168.42</v>
      </c>
      <c r="I591" s="257"/>
      <c r="J591" s="253"/>
      <c r="K591" s="253"/>
      <c r="L591" s="258"/>
      <c r="M591" s="259"/>
      <c r="N591" s="260"/>
      <c r="O591" s="260"/>
      <c r="P591" s="260"/>
      <c r="Q591" s="260"/>
      <c r="R591" s="260"/>
      <c r="S591" s="260"/>
      <c r="T591" s="261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62" t="s">
        <v>291</v>
      </c>
      <c r="AU591" s="262" t="s">
        <v>86</v>
      </c>
      <c r="AV591" s="13" t="s">
        <v>86</v>
      </c>
      <c r="AW591" s="13" t="s">
        <v>32</v>
      </c>
      <c r="AX591" s="13" t="s">
        <v>77</v>
      </c>
      <c r="AY591" s="262" t="s">
        <v>168</v>
      </c>
    </row>
    <row r="592" spans="1:51" s="14" customFormat="1" ht="12">
      <c r="A592" s="14"/>
      <c r="B592" s="263"/>
      <c r="C592" s="264"/>
      <c r="D592" s="241" t="s">
        <v>291</v>
      </c>
      <c r="E592" s="265" t="s">
        <v>1</v>
      </c>
      <c r="F592" s="266" t="s">
        <v>295</v>
      </c>
      <c r="G592" s="264"/>
      <c r="H592" s="267">
        <v>1073.576</v>
      </c>
      <c r="I592" s="268"/>
      <c r="J592" s="264"/>
      <c r="K592" s="264"/>
      <c r="L592" s="269"/>
      <c r="M592" s="270"/>
      <c r="N592" s="271"/>
      <c r="O592" s="271"/>
      <c r="P592" s="271"/>
      <c r="Q592" s="271"/>
      <c r="R592" s="271"/>
      <c r="S592" s="271"/>
      <c r="T592" s="272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73" t="s">
        <v>291</v>
      </c>
      <c r="AU592" s="273" t="s">
        <v>86</v>
      </c>
      <c r="AV592" s="14" t="s">
        <v>189</v>
      </c>
      <c r="AW592" s="14" t="s">
        <v>32</v>
      </c>
      <c r="AX592" s="14" t="s">
        <v>84</v>
      </c>
      <c r="AY592" s="273" t="s">
        <v>168</v>
      </c>
    </row>
    <row r="593" spans="1:65" s="2" customFormat="1" ht="24.15" customHeight="1">
      <c r="A593" s="39"/>
      <c r="B593" s="40"/>
      <c r="C593" s="228" t="s">
        <v>828</v>
      </c>
      <c r="D593" s="228" t="s">
        <v>171</v>
      </c>
      <c r="E593" s="229" t="s">
        <v>829</v>
      </c>
      <c r="F593" s="230" t="s">
        <v>830</v>
      </c>
      <c r="G593" s="231" t="s">
        <v>416</v>
      </c>
      <c r="H593" s="232">
        <v>20</v>
      </c>
      <c r="I593" s="233"/>
      <c r="J593" s="234">
        <f>ROUND(I593*H593,2)</f>
        <v>0</v>
      </c>
      <c r="K593" s="230" t="s">
        <v>175</v>
      </c>
      <c r="L593" s="45"/>
      <c r="M593" s="235" t="s">
        <v>1</v>
      </c>
      <c r="N593" s="236" t="s">
        <v>42</v>
      </c>
      <c r="O593" s="92"/>
      <c r="P593" s="237">
        <f>O593*H593</f>
        <v>0</v>
      </c>
      <c r="Q593" s="237">
        <v>0</v>
      </c>
      <c r="R593" s="237">
        <f>Q593*H593</f>
        <v>0</v>
      </c>
      <c r="S593" s="237">
        <v>0.0023</v>
      </c>
      <c r="T593" s="238">
        <f>S593*H593</f>
        <v>0.046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39" t="s">
        <v>437</v>
      </c>
      <c r="AT593" s="239" t="s">
        <v>171</v>
      </c>
      <c r="AU593" s="239" t="s">
        <v>86</v>
      </c>
      <c r="AY593" s="18" t="s">
        <v>168</v>
      </c>
      <c r="BE593" s="240">
        <f>IF(N593="základní",J593,0)</f>
        <v>0</v>
      </c>
      <c r="BF593" s="240">
        <f>IF(N593="snížená",J593,0)</f>
        <v>0</v>
      </c>
      <c r="BG593" s="240">
        <f>IF(N593="zákl. přenesená",J593,0)</f>
        <v>0</v>
      </c>
      <c r="BH593" s="240">
        <f>IF(N593="sníž. přenesená",J593,0)</f>
        <v>0</v>
      </c>
      <c r="BI593" s="240">
        <f>IF(N593="nulová",J593,0)</f>
        <v>0</v>
      </c>
      <c r="BJ593" s="18" t="s">
        <v>84</v>
      </c>
      <c r="BK593" s="240">
        <f>ROUND(I593*H593,2)</f>
        <v>0</v>
      </c>
      <c r="BL593" s="18" t="s">
        <v>437</v>
      </c>
      <c r="BM593" s="239" t="s">
        <v>831</v>
      </c>
    </row>
    <row r="594" spans="1:51" s="13" customFormat="1" ht="12">
      <c r="A594" s="13"/>
      <c r="B594" s="252"/>
      <c r="C594" s="253"/>
      <c r="D594" s="241" t="s">
        <v>291</v>
      </c>
      <c r="E594" s="254" t="s">
        <v>1</v>
      </c>
      <c r="F594" s="255" t="s">
        <v>832</v>
      </c>
      <c r="G594" s="253"/>
      <c r="H594" s="256">
        <v>20</v>
      </c>
      <c r="I594" s="257"/>
      <c r="J594" s="253"/>
      <c r="K594" s="253"/>
      <c r="L594" s="258"/>
      <c r="M594" s="259"/>
      <c r="N594" s="260"/>
      <c r="O594" s="260"/>
      <c r="P594" s="260"/>
      <c r="Q594" s="260"/>
      <c r="R594" s="260"/>
      <c r="S594" s="260"/>
      <c r="T594" s="261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62" t="s">
        <v>291</v>
      </c>
      <c r="AU594" s="262" t="s">
        <v>86</v>
      </c>
      <c r="AV594" s="13" t="s">
        <v>86</v>
      </c>
      <c r="AW594" s="13" t="s">
        <v>32</v>
      </c>
      <c r="AX594" s="13" t="s">
        <v>84</v>
      </c>
      <c r="AY594" s="262" t="s">
        <v>168</v>
      </c>
    </row>
    <row r="595" spans="1:65" s="2" customFormat="1" ht="21.75" customHeight="1">
      <c r="A595" s="39"/>
      <c r="B595" s="40"/>
      <c r="C595" s="228" t="s">
        <v>833</v>
      </c>
      <c r="D595" s="228" t="s">
        <v>171</v>
      </c>
      <c r="E595" s="229" t="s">
        <v>834</v>
      </c>
      <c r="F595" s="230" t="s">
        <v>835</v>
      </c>
      <c r="G595" s="231" t="s">
        <v>416</v>
      </c>
      <c r="H595" s="232">
        <v>1609.5</v>
      </c>
      <c r="I595" s="233"/>
      <c r="J595" s="234">
        <f>ROUND(I595*H595,2)</f>
        <v>0</v>
      </c>
      <c r="K595" s="230" t="s">
        <v>175</v>
      </c>
      <c r="L595" s="45"/>
      <c r="M595" s="235" t="s">
        <v>1</v>
      </c>
      <c r="N595" s="236" t="s">
        <v>42</v>
      </c>
      <c r="O595" s="92"/>
      <c r="P595" s="237">
        <f>O595*H595</f>
        <v>0</v>
      </c>
      <c r="Q595" s="237">
        <v>0</v>
      </c>
      <c r="R595" s="237">
        <f>Q595*H595</f>
        <v>0</v>
      </c>
      <c r="S595" s="237">
        <v>0.0003</v>
      </c>
      <c r="T595" s="238">
        <f>S595*H595</f>
        <v>0.48284999999999995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39" t="s">
        <v>437</v>
      </c>
      <c r="AT595" s="239" t="s">
        <v>171</v>
      </c>
      <c r="AU595" s="239" t="s">
        <v>86</v>
      </c>
      <c r="AY595" s="18" t="s">
        <v>168</v>
      </c>
      <c r="BE595" s="240">
        <f>IF(N595="základní",J595,0)</f>
        <v>0</v>
      </c>
      <c r="BF595" s="240">
        <f>IF(N595="snížená",J595,0)</f>
        <v>0</v>
      </c>
      <c r="BG595" s="240">
        <f>IF(N595="zákl. přenesená",J595,0)</f>
        <v>0</v>
      </c>
      <c r="BH595" s="240">
        <f>IF(N595="sníž. přenesená",J595,0)</f>
        <v>0</v>
      </c>
      <c r="BI595" s="240">
        <f>IF(N595="nulová",J595,0)</f>
        <v>0</v>
      </c>
      <c r="BJ595" s="18" t="s">
        <v>84</v>
      </c>
      <c r="BK595" s="240">
        <f>ROUND(I595*H595,2)</f>
        <v>0</v>
      </c>
      <c r="BL595" s="18" t="s">
        <v>437</v>
      </c>
      <c r="BM595" s="239" t="s">
        <v>836</v>
      </c>
    </row>
    <row r="596" spans="1:51" s="13" customFormat="1" ht="12">
      <c r="A596" s="13"/>
      <c r="B596" s="252"/>
      <c r="C596" s="253"/>
      <c r="D596" s="241" t="s">
        <v>291</v>
      </c>
      <c r="E596" s="254" t="s">
        <v>1</v>
      </c>
      <c r="F596" s="255" t="s">
        <v>837</v>
      </c>
      <c r="G596" s="253"/>
      <c r="H596" s="256">
        <v>1609.5</v>
      </c>
      <c r="I596" s="257"/>
      <c r="J596" s="253"/>
      <c r="K596" s="253"/>
      <c r="L596" s="258"/>
      <c r="M596" s="284"/>
      <c r="N596" s="285"/>
      <c r="O596" s="285"/>
      <c r="P596" s="285"/>
      <c r="Q596" s="285"/>
      <c r="R596" s="285"/>
      <c r="S596" s="285"/>
      <c r="T596" s="286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62" t="s">
        <v>291</v>
      </c>
      <c r="AU596" s="262" t="s">
        <v>86</v>
      </c>
      <c r="AV596" s="13" t="s">
        <v>86</v>
      </c>
      <c r="AW596" s="13" t="s">
        <v>32</v>
      </c>
      <c r="AX596" s="13" t="s">
        <v>84</v>
      </c>
      <c r="AY596" s="262" t="s">
        <v>168</v>
      </c>
    </row>
    <row r="597" spans="1:31" s="2" customFormat="1" ht="6.95" customHeight="1">
      <c r="A597" s="39"/>
      <c r="B597" s="67"/>
      <c r="C597" s="68"/>
      <c r="D597" s="68"/>
      <c r="E597" s="68"/>
      <c r="F597" s="68"/>
      <c r="G597" s="68"/>
      <c r="H597" s="68"/>
      <c r="I597" s="68"/>
      <c r="J597" s="68"/>
      <c r="K597" s="68"/>
      <c r="L597" s="45"/>
      <c r="M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</row>
  </sheetData>
  <sheetProtection password="CC35" sheet="1" objects="1" scenarios="1" formatColumns="0" formatRows="0" autoFilter="0"/>
  <autoFilter ref="C134:K59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3:H12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  <c r="AZ2" s="250" t="s">
        <v>838</v>
      </c>
      <c r="BA2" s="250" t="s">
        <v>839</v>
      </c>
      <c r="BB2" s="250" t="s">
        <v>203</v>
      </c>
      <c r="BC2" s="250" t="s">
        <v>840</v>
      </c>
      <c r="BD2" s="250" t="s">
        <v>106</v>
      </c>
    </row>
    <row r="3" spans="2:5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  <c r="AZ3" s="250" t="s">
        <v>841</v>
      </c>
      <c r="BA3" s="250" t="s">
        <v>839</v>
      </c>
      <c r="BB3" s="250" t="s">
        <v>203</v>
      </c>
      <c r="BC3" s="250" t="s">
        <v>842</v>
      </c>
      <c r="BD3" s="250" t="s">
        <v>106</v>
      </c>
    </row>
    <row r="4" spans="2:5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  <c r="AZ4" s="250" t="s">
        <v>843</v>
      </c>
      <c r="BA4" s="250" t="s">
        <v>1</v>
      </c>
      <c r="BB4" s="250" t="s">
        <v>1</v>
      </c>
      <c r="BC4" s="250" t="s">
        <v>844</v>
      </c>
      <c r="BD4" s="250" t="s">
        <v>86</v>
      </c>
    </row>
    <row r="5" spans="2:56" s="1" customFormat="1" ht="6.95" customHeight="1">
      <c r="B5" s="21"/>
      <c r="L5" s="21"/>
      <c r="AZ5" s="250" t="s">
        <v>845</v>
      </c>
      <c r="BA5" s="250" t="s">
        <v>846</v>
      </c>
      <c r="BB5" s="250" t="s">
        <v>203</v>
      </c>
      <c r="BC5" s="250" t="s">
        <v>847</v>
      </c>
      <c r="BD5" s="250" t="s">
        <v>106</v>
      </c>
    </row>
    <row r="6" spans="2:56" s="1" customFormat="1" ht="12" customHeight="1">
      <c r="B6" s="21"/>
      <c r="D6" s="152" t="s">
        <v>16</v>
      </c>
      <c r="L6" s="21"/>
      <c r="AZ6" s="250" t="s">
        <v>848</v>
      </c>
      <c r="BA6" s="250" t="s">
        <v>846</v>
      </c>
      <c r="BB6" s="250" t="s">
        <v>203</v>
      </c>
      <c r="BC6" s="250" t="s">
        <v>849</v>
      </c>
      <c r="BD6" s="250" t="s">
        <v>106</v>
      </c>
    </row>
    <row r="7" spans="2:56" s="1" customFormat="1" ht="16.5" customHeight="1">
      <c r="B7" s="21"/>
      <c r="E7" s="153" t="str">
        <f>'Rekapitulace stavby'!K6</f>
        <v>Centrum odborného vzdělávání Volanovská, Trutnov</v>
      </c>
      <c r="F7" s="152"/>
      <c r="G7" s="152"/>
      <c r="H7" s="152"/>
      <c r="L7" s="21"/>
      <c r="AZ7" s="250" t="s">
        <v>850</v>
      </c>
      <c r="BA7" s="250" t="s">
        <v>839</v>
      </c>
      <c r="BB7" s="250" t="s">
        <v>203</v>
      </c>
      <c r="BC7" s="250" t="s">
        <v>842</v>
      </c>
      <c r="BD7" s="250" t="s">
        <v>106</v>
      </c>
    </row>
    <row r="8" spans="2:56" s="1" customFormat="1" ht="12" customHeight="1">
      <c r="B8" s="21"/>
      <c r="D8" s="152" t="s">
        <v>139</v>
      </c>
      <c r="L8" s="21"/>
      <c r="AZ8" s="250" t="s">
        <v>851</v>
      </c>
      <c r="BA8" s="250" t="s">
        <v>1</v>
      </c>
      <c r="BB8" s="250" t="s">
        <v>1</v>
      </c>
      <c r="BC8" s="250" t="s">
        <v>852</v>
      </c>
      <c r="BD8" s="250" t="s">
        <v>86</v>
      </c>
    </row>
    <row r="9" spans="1:56" s="2" customFormat="1" ht="16.5" customHeight="1">
      <c r="A9" s="39"/>
      <c r="B9" s="45"/>
      <c r="C9" s="39"/>
      <c r="D9" s="39"/>
      <c r="E9" s="153" t="s">
        <v>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50" t="s">
        <v>853</v>
      </c>
      <c r="BA9" s="250" t="s">
        <v>1</v>
      </c>
      <c r="BB9" s="250" t="s">
        <v>1</v>
      </c>
      <c r="BC9" s="250" t="s">
        <v>854</v>
      </c>
      <c r="BD9" s="250" t="s">
        <v>86</v>
      </c>
    </row>
    <row r="10" spans="1:56" s="2" customFormat="1" ht="12" customHeight="1">
      <c r="A10" s="39"/>
      <c r="B10" s="45"/>
      <c r="C10" s="39"/>
      <c r="D10" s="152" t="s">
        <v>141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250" t="s">
        <v>855</v>
      </c>
      <c r="BA10" s="250" t="s">
        <v>1</v>
      </c>
      <c r="BB10" s="250" t="s">
        <v>1</v>
      </c>
      <c r="BC10" s="250" t="s">
        <v>856</v>
      </c>
      <c r="BD10" s="250" t="s">
        <v>86</v>
      </c>
    </row>
    <row r="11" spans="1:56" s="2" customFormat="1" ht="16.5" customHeight="1">
      <c r="A11" s="39"/>
      <c r="B11" s="45"/>
      <c r="C11" s="39"/>
      <c r="D11" s="39"/>
      <c r="E11" s="154" t="s">
        <v>857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250" t="s">
        <v>858</v>
      </c>
      <c r="BA11" s="250" t="s">
        <v>1</v>
      </c>
      <c r="BB11" s="250" t="s">
        <v>1</v>
      </c>
      <c r="BC11" s="250" t="s">
        <v>859</v>
      </c>
      <c r="BD11" s="250" t="s">
        <v>86</v>
      </c>
    </row>
    <row r="12" spans="1:56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250" t="s">
        <v>860</v>
      </c>
      <c r="BA12" s="250" t="s">
        <v>1</v>
      </c>
      <c r="BB12" s="250" t="s">
        <v>1</v>
      </c>
      <c r="BC12" s="250" t="s">
        <v>861</v>
      </c>
      <c r="BD12" s="250" t="s">
        <v>86</v>
      </c>
    </row>
    <row r="13" spans="1:56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250" t="s">
        <v>862</v>
      </c>
      <c r="BA13" s="250" t="s">
        <v>1</v>
      </c>
      <c r="BB13" s="250" t="s">
        <v>1</v>
      </c>
      <c r="BC13" s="250" t="s">
        <v>863</v>
      </c>
      <c r="BD13" s="250" t="s">
        <v>86</v>
      </c>
    </row>
    <row r="14" spans="1:56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23. 3. 2022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250" t="s">
        <v>864</v>
      </c>
      <c r="BA14" s="250" t="s">
        <v>1</v>
      </c>
      <c r="BB14" s="250" t="s">
        <v>1</v>
      </c>
      <c r="BC14" s="250" t="s">
        <v>865</v>
      </c>
      <c r="BD14" s="250" t="s">
        <v>86</v>
      </c>
    </row>
    <row r="15" spans="1:56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250" t="s">
        <v>866</v>
      </c>
      <c r="BA15" s="250" t="s">
        <v>1</v>
      </c>
      <c r="BB15" s="250" t="s">
        <v>1</v>
      </c>
      <c r="BC15" s="250" t="s">
        <v>867</v>
      </c>
      <c r="BD15" s="250" t="s">
        <v>86</v>
      </c>
    </row>
    <row r="16" spans="1:56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250" t="s">
        <v>868</v>
      </c>
      <c r="BA16" s="250" t="s">
        <v>1</v>
      </c>
      <c r="BB16" s="250" t="s">
        <v>1</v>
      </c>
      <c r="BC16" s="250" t="s">
        <v>869</v>
      </c>
      <c r="BD16" s="250" t="s">
        <v>86</v>
      </c>
    </row>
    <row r="17" spans="1:56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Z17" s="250" t="s">
        <v>870</v>
      </c>
      <c r="BA17" s="250" t="s">
        <v>1</v>
      </c>
      <c r="BB17" s="250" t="s">
        <v>1</v>
      </c>
      <c r="BC17" s="250" t="s">
        <v>871</v>
      </c>
      <c r="BD17" s="250" t="s">
        <v>86</v>
      </c>
    </row>
    <row r="18" spans="1:56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Z18" s="250" t="s">
        <v>872</v>
      </c>
      <c r="BA18" s="250" t="s">
        <v>1</v>
      </c>
      <c r="BB18" s="250" t="s">
        <v>1</v>
      </c>
      <c r="BC18" s="250" t="s">
        <v>873</v>
      </c>
      <c r="BD18" s="250" t="s">
        <v>86</v>
      </c>
    </row>
    <row r="19" spans="1:56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Z19" s="250" t="s">
        <v>874</v>
      </c>
      <c r="BA19" s="250" t="s">
        <v>1</v>
      </c>
      <c r="BB19" s="250" t="s">
        <v>1</v>
      </c>
      <c r="BC19" s="250" t="s">
        <v>875</v>
      </c>
      <c r="BD19" s="250" t="s">
        <v>86</v>
      </c>
    </row>
    <row r="20" spans="1:56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Z20" s="250" t="s">
        <v>198</v>
      </c>
      <c r="BA20" s="250" t="s">
        <v>1</v>
      </c>
      <c r="BB20" s="250" t="s">
        <v>1</v>
      </c>
      <c r="BC20" s="250" t="s">
        <v>876</v>
      </c>
      <c r="BD20" s="250" t="s">
        <v>86</v>
      </c>
    </row>
    <row r="21" spans="1:56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Z21" s="250" t="s">
        <v>200</v>
      </c>
      <c r="BA21" s="250" t="s">
        <v>1</v>
      </c>
      <c r="BB21" s="250" t="s">
        <v>1</v>
      </c>
      <c r="BC21" s="250" t="s">
        <v>877</v>
      </c>
      <c r="BD21" s="250" t="s">
        <v>86</v>
      </c>
    </row>
    <row r="22" spans="1:56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Z22" s="250" t="s">
        <v>202</v>
      </c>
      <c r="BA22" s="250" t="s">
        <v>878</v>
      </c>
      <c r="BB22" s="250" t="s">
        <v>203</v>
      </c>
      <c r="BC22" s="250" t="s">
        <v>879</v>
      </c>
      <c r="BD22" s="250" t="s">
        <v>106</v>
      </c>
    </row>
    <row r="23" spans="1:56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Z23" s="250" t="s">
        <v>205</v>
      </c>
      <c r="BA23" s="250" t="s">
        <v>878</v>
      </c>
      <c r="BB23" s="250" t="s">
        <v>203</v>
      </c>
      <c r="BC23" s="250" t="s">
        <v>880</v>
      </c>
      <c r="BD23" s="250" t="s">
        <v>106</v>
      </c>
    </row>
    <row r="24" spans="1:56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Z24" s="250" t="s">
        <v>209</v>
      </c>
      <c r="BA24" s="250" t="s">
        <v>878</v>
      </c>
      <c r="BB24" s="250" t="s">
        <v>203</v>
      </c>
      <c r="BC24" s="250" t="s">
        <v>881</v>
      </c>
      <c r="BD24" s="250" t="s">
        <v>106</v>
      </c>
    </row>
    <row r="25" spans="1:56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Z25" s="250" t="s">
        <v>211</v>
      </c>
      <c r="BA25" s="250" t="s">
        <v>878</v>
      </c>
      <c r="BB25" s="250" t="s">
        <v>203</v>
      </c>
      <c r="BC25" s="250" t="s">
        <v>882</v>
      </c>
      <c r="BD25" s="250" t="s">
        <v>106</v>
      </c>
    </row>
    <row r="26" spans="1:56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Z26" s="250" t="s">
        <v>213</v>
      </c>
      <c r="BA26" s="250" t="s">
        <v>878</v>
      </c>
      <c r="BB26" s="250" t="s">
        <v>203</v>
      </c>
      <c r="BC26" s="250" t="s">
        <v>883</v>
      </c>
      <c r="BD26" s="250" t="s">
        <v>106</v>
      </c>
    </row>
    <row r="27" spans="1:56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Z27" s="250" t="s">
        <v>884</v>
      </c>
      <c r="BA27" s="250" t="s">
        <v>878</v>
      </c>
      <c r="BB27" s="250" t="s">
        <v>203</v>
      </c>
      <c r="BC27" s="250" t="s">
        <v>885</v>
      </c>
      <c r="BD27" s="250" t="s">
        <v>106</v>
      </c>
    </row>
    <row r="28" spans="1:56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Z28" s="250" t="s">
        <v>886</v>
      </c>
      <c r="BA28" s="250" t="s">
        <v>878</v>
      </c>
      <c r="BB28" s="250" t="s">
        <v>203</v>
      </c>
      <c r="BC28" s="250" t="s">
        <v>887</v>
      </c>
      <c r="BD28" s="250" t="s">
        <v>106</v>
      </c>
    </row>
    <row r="29" spans="1:56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Z29" s="251" t="s">
        <v>888</v>
      </c>
      <c r="BA29" s="251" t="s">
        <v>878</v>
      </c>
      <c r="BB29" s="251" t="s">
        <v>203</v>
      </c>
      <c r="BC29" s="251" t="s">
        <v>889</v>
      </c>
      <c r="BD29" s="251" t="s">
        <v>106</v>
      </c>
    </row>
    <row r="30" spans="1:56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Z30" s="250" t="s">
        <v>890</v>
      </c>
      <c r="BA30" s="250" t="s">
        <v>878</v>
      </c>
      <c r="BB30" s="250" t="s">
        <v>1</v>
      </c>
      <c r="BC30" s="250" t="s">
        <v>891</v>
      </c>
      <c r="BD30" s="250" t="s">
        <v>106</v>
      </c>
    </row>
    <row r="31" spans="1:56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Z31" s="250" t="s">
        <v>892</v>
      </c>
      <c r="BA31" s="250" t="s">
        <v>878</v>
      </c>
      <c r="BB31" s="250" t="s">
        <v>203</v>
      </c>
      <c r="BC31" s="250" t="s">
        <v>893</v>
      </c>
      <c r="BD31" s="250" t="s">
        <v>106</v>
      </c>
    </row>
    <row r="32" spans="1:56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ROUND(J146,2)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Z32" s="250" t="s">
        <v>894</v>
      </c>
      <c r="BA32" s="250" t="s">
        <v>1</v>
      </c>
      <c r="BB32" s="250" t="s">
        <v>1</v>
      </c>
      <c r="BC32" s="250" t="s">
        <v>895</v>
      </c>
      <c r="BD32" s="250" t="s">
        <v>86</v>
      </c>
    </row>
    <row r="33" spans="1:56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Z33" s="250" t="s">
        <v>896</v>
      </c>
      <c r="BA33" s="250" t="s">
        <v>1</v>
      </c>
      <c r="BB33" s="250" t="s">
        <v>1</v>
      </c>
      <c r="BC33" s="250" t="s">
        <v>897</v>
      </c>
      <c r="BD33" s="250" t="s">
        <v>86</v>
      </c>
    </row>
    <row r="34" spans="1:56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Z34" s="250" t="s">
        <v>898</v>
      </c>
      <c r="BA34" s="250" t="s">
        <v>1</v>
      </c>
      <c r="BB34" s="250" t="s">
        <v>1</v>
      </c>
      <c r="BC34" s="250" t="s">
        <v>899</v>
      </c>
      <c r="BD34" s="250" t="s">
        <v>86</v>
      </c>
    </row>
    <row r="35" spans="1:56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ROUND((SUM(BE146:BE2139)),2)</f>
        <v>0</v>
      </c>
      <c r="G35" s="39"/>
      <c r="H35" s="39"/>
      <c r="I35" s="166">
        <v>0.21</v>
      </c>
      <c r="J35" s="165">
        <f>ROUND(((SUM(BE146:BE2139))*I35),2)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Z35" s="250" t="s">
        <v>900</v>
      </c>
      <c r="BA35" s="250" t="s">
        <v>1</v>
      </c>
      <c r="BB35" s="250" t="s">
        <v>1</v>
      </c>
      <c r="BC35" s="250" t="s">
        <v>901</v>
      </c>
      <c r="BD35" s="250" t="s">
        <v>86</v>
      </c>
    </row>
    <row r="36" spans="1:56" s="2" customFormat="1" ht="14.4" customHeight="1">
      <c r="A36" s="39"/>
      <c r="B36" s="45"/>
      <c r="C36" s="39"/>
      <c r="D36" s="39"/>
      <c r="E36" s="152" t="s">
        <v>43</v>
      </c>
      <c r="F36" s="165">
        <f>ROUND((SUM(BF146:BF2139)),2)</f>
        <v>0</v>
      </c>
      <c r="G36" s="39"/>
      <c r="H36" s="39"/>
      <c r="I36" s="166">
        <v>0.15</v>
      </c>
      <c r="J36" s="165">
        <f>ROUND(((SUM(BF146:BF2139))*I36),2)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Z36" s="250" t="s">
        <v>902</v>
      </c>
      <c r="BA36" s="250" t="s">
        <v>1</v>
      </c>
      <c r="BB36" s="250" t="s">
        <v>1</v>
      </c>
      <c r="BC36" s="250" t="s">
        <v>903</v>
      </c>
      <c r="BD36" s="250" t="s">
        <v>86</v>
      </c>
    </row>
    <row r="37" spans="1:56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ROUND((SUM(BG146:BG2139)),2)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Z37" s="250" t="s">
        <v>904</v>
      </c>
      <c r="BA37" s="250" t="s">
        <v>1</v>
      </c>
      <c r="BB37" s="250" t="s">
        <v>1</v>
      </c>
      <c r="BC37" s="250" t="s">
        <v>566</v>
      </c>
      <c r="BD37" s="250" t="s">
        <v>86</v>
      </c>
    </row>
    <row r="38" spans="1:56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ROUND((SUM(BH146:BH2139)),2)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Z38" s="250" t="s">
        <v>905</v>
      </c>
      <c r="BA38" s="250" t="s">
        <v>1</v>
      </c>
      <c r="BB38" s="250" t="s">
        <v>1</v>
      </c>
      <c r="BC38" s="250" t="s">
        <v>906</v>
      </c>
      <c r="BD38" s="250" t="s">
        <v>86</v>
      </c>
    </row>
    <row r="39" spans="1:56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ROUND((SUM(BI146:BI2139)),2)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Z39" s="250" t="s">
        <v>907</v>
      </c>
      <c r="BA39" s="250" t="s">
        <v>1</v>
      </c>
      <c r="BB39" s="250" t="s">
        <v>1</v>
      </c>
      <c r="BC39" s="250" t="s">
        <v>908</v>
      </c>
      <c r="BD39" s="250" t="s">
        <v>86</v>
      </c>
    </row>
    <row r="40" spans="1:56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Z40" s="250" t="s">
        <v>909</v>
      </c>
      <c r="BA40" s="250" t="s">
        <v>1</v>
      </c>
      <c r="BB40" s="250" t="s">
        <v>1</v>
      </c>
      <c r="BC40" s="250" t="s">
        <v>910</v>
      </c>
      <c r="BD40" s="250" t="s">
        <v>86</v>
      </c>
    </row>
    <row r="41" spans="1:56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Z41" s="250" t="s">
        <v>911</v>
      </c>
      <c r="BA41" s="250" t="s">
        <v>1</v>
      </c>
      <c r="BB41" s="250" t="s">
        <v>1</v>
      </c>
      <c r="BC41" s="250" t="s">
        <v>912</v>
      </c>
      <c r="BD41" s="250" t="s">
        <v>86</v>
      </c>
    </row>
    <row r="42" spans="1:56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Z42" s="250" t="s">
        <v>913</v>
      </c>
      <c r="BA42" s="250" t="s">
        <v>1</v>
      </c>
      <c r="BB42" s="250" t="s">
        <v>1</v>
      </c>
      <c r="BC42" s="250" t="s">
        <v>914</v>
      </c>
      <c r="BD42" s="250" t="s">
        <v>86</v>
      </c>
    </row>
    <row r="43" spans="2:56" s="1" customFormat="1" ht="14.4" customHeight="1">
      <c r="B43" s="21"/>
      <c r="L43" s="21"/>
      <c r="AZ43" s="250" t="s">
        <v>915</v>
      </c>
      <c r="BA43" s="250" t="s">
        <v>1</v>
      </c>
      <c r="BB43" s="250" t="s">
        <v>1</v>
      </c>
      <c r="BC43" s="250" t="s">
        <v>916</v>
      </c>
      <c r="BD43" s="250" t="s">
        <v>86</v>
      </c>
    </row>
    <row r="44" spans="2:56" s="1" customFormat="1" ht="14.4" customHeight="1">
      <c r="B44" s="21"/>
      <c r="L44" s="21"/>
      <c r="AZ44" s="250" t="s">
        <v>917</v>
      </c>
      <c r="BA44" s="250" t="s">
        <v>1</v>
      </c>
      <c r="BB44" s="250" t="s">
        <v>1</v>
      </c>
      <c r="BC44" s="250" t="s">
        <v>918</v>
      </c>
      <c r="BD44" s="250" t="s">
        <v>86</v>
      </c>
    </row>
    <row r="45" spans="2:56" s="1" customFormat="1" ht="14.4" customHeight="1">
      <c r="B45" s="21"/>
      <c r="L45" s="21"/>
      <c r="AZ45" s="250" t="s">
        <v>919</v>
      </c>
      <c r="BA45" s="250" t="s">
        <v>1</v>
      </c>
      <c r="BB45" s="250" t="s">
        <v>1</v>
      </c>
      <c r="BC45" s="250" t="s">
        <v>920</v>
      </c>
      <c r="BD45" s="250" t="s">
        <v>86</v>
      </c>
    </row>
    <row r="46" spans="2:56" s="1" customFormat="1" ht="14.4" customHeight="1">
      <c r="B46" s="21"/>
      <c r="L46" s="21"/>
      <c r="AZ46" s="250" t="s">
        <v>921</v>
      </c>
      <c r="BA46" s="250" t="s">
        <v>1</v>
      </c>
      <c r="BB46" s="250" t="s">
        <v>1</v>
      </c>
      <c r="BC46" s="250" t="s">
        <v>922</v>
      </c>
      <c r="BD46" s="250" t="s">
        <v>86</v>
      </c>
    </row>
    <row r="47" spans="2:56" s="1" customFormat="1" ht="14.4" customHeight="1">
      <c r="B47" s="21"/>
      <c r="L47" s="21"/>
      <c r="AZ47" s="250" t="s">
        <v>923</v>
      </c>
      <c r="BA47" s="250" t="s">
        <v>1</v>
      </c>
      <c r="BB47" s="250" t="s">
        <v>1</v>
      </c>
      <c r="BC47" s="250" t="s">
        <v>924</v>
      </c>
      <c r="BD47" s="250" t="s">
        <v>86</v>
      </c>
    </row>
    <row r="48" spans="2:56" s="1" customFormat="1" ht="14.4" customHeight="1">
      <c r="B48" s="21"/>
      <c r="L48" s="21"/>
      <c r="AZ48" s="250" t="s">
        <v>925</v>
      </c>
      <c r="BA48" s="250" t="s">
        <v>1</v>
      </c>
      <c r="BB48" s="250" t="s">
        <v>1</v>
      </c>
      <c r="BC48" s="250" t="s">
        <v>926</v>
      </c>
      <c r="BD48" s="250" t="s">
        <v>86</v>
      </c>
    </row>
    <row r="49" spans="2:56" s="1" customFormat="1" ht="14.4" customHeight="1">
      <c r="B49" s="21"/>
      <c r="L49" s="21"/>
      <c r="AZ49" s="250" t="s">
        <v>927</v>
      </c>
      <c r="BA49" s="250" t="s">
        <v>1</v>
      </c>
      <c r="BB49" s="250" t="s">
        <v>1</v>
      </c>
      <c r="BC49" s="250" t="s">
        <v>928</v>
      </c>
      <c r="BD49" s="250" t="s">
        <v>86</v>
      </c>
    </row>
    <row r="50" spans="2:56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  <c r="AZ50" s="250" t="s">
        <v>929</v>
      </c>
      <c r="BA50" s="250" t="s">
        <v>1</v>
      </c>
      <c r="BB50" s="250" t="s">
        <v>1</v>
      </c>
      <c r="BC50" s="250" t="s">
        <v>930</v>
      </c>
      <c r="BD50" s="250" t="s">
        <v>86</v>
      </c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01-002 - Stavební část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Trutnov</v>
      </c>
      <c r="G91" s="41"/>
      <c r="H91" s="41"/>
      <c r="I91" s="33" t="s">
        <v>22</v>
      </c>
      <c r="J91" s="80" t="str">
        <f>IF(J14="","",J14)</f>
        <v>23. 3. 2022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Královehradecký kraj, Hrade Králové</v>
      </c>
      <c r="G93" s="41"/>
      <c r="H93" s="41"/>
      <c r="I93" s="33" t="s">
        <v>30</v>
      </c>
      <c r="J93" s="37" t="str">
        <f>E23</f>
        <v>ATIP a.s. Trutnov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Lenka Kasperová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144</v>
      </c>
      <c r="D96" s="187"/>
      <c r="E96" s="187"/>
      <c r="F96" s="187"/>
      <c r="G96" s="187"/>
      <c r="H96" s="187"/>
      <c r="I96" s="187"/>
      <c r="J96" s="188" t="s">
        <v>145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146</v>
      </c>
      <c r="D98" s="41"/>
      <c r="E98" s="41"/>
      <c r="F98" s="41"/>
      <c r="G98" s="41"/>
      <c r="H98" s="41"/>
      <c r="I98" s="41"/>
      <c r="J98" s="111">
        <f>J146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147</v>
      </c>
    </row>
    <row r="99" spans="1:31" s="9" customFormat="1" ht="24.95" customHeight="1">
      <c r="A99" s="9"/>
      <c r="B99" s="190"/>
      <c r="C99" s="191"/>
      <c r="D99" s="192" t="s">
        <v>269</v>
      </c>
      <c r="E99" s="193"/>
      <c r="F99" s="193"/>
      <c r="G99" s="193"/>
      <c r="H99" s="193"/>
      <c r="I99" s="193"/>
      <c r="J99" s="194">
        <f>J147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270</v>
      </c>
      <c r="E100" s="198"/>
      <c r="F100" s="198"/>
      <c r="G100" s="198"/>
      <c r="H100" s="198"/>
      <c r="I100" s="198"/>
      <c r="J100" s="199">
        <f>J148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931</v>
      </c>
      <c r="E101" s="198"/>
      <c r="F101" s="198"/>
      <c r="G101" s="198"/>
      <c r="H101" s="198"/>
      <c r="I101" s="198"/>
      <c r="J101" s="199">
        <f>J247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932</v>
      </c>
      <c r="E102" s="198"/>
      <c r="F102" s="198"/>
      <c r="G102" s="198"/>
      <c r="H102" s="198"/>
      <c r="I102" s="198"/>
      <c r="J102" s="199">
        <f>J449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933</v>
      </c>
      <c r="E103" s="198"/>
      <c r="F103" s="198"/>
      <c r="G103" s="198"/>
      <c r="H103" s="198"/>
      <c r="I103" s="198"/>
      <c r="J103" s="199">
        <f>J634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934</v>
      </c>
      <c r="E104" s="198"/>
      <c r="F104" s="198"/>
      <c r="G104" s="198"/>
      <c r="H104" s="198"/>
      <c r="I104" s="198"/>
      <c r="J104" s="199">
        <f>J767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271</v>
      </c>
      <c r="E105" s="198"/>
      <c r="F105" s="198"/>
      <c r="G105" s="198"/>
      <c r="H105" s="198"/>
      <c r="I105" s="198"/>
      <c r="J105" s="199">
        <f>J978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272</v>
      </c>
      <c r="E106" s="198"/>
      <c r="F106" s="198"/>
      <c r="G106" s="198"/>
      <c r="H106" s="198"/>
      <c r="I106" s="198"/>
      <c r="J106" s="199">
        <f>J1055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6"/>
      <c r="C107" s="134"/>
      <c r="D107" s="197" t="s">
        <v>935</v>
      </c>
      <c r="E107" s="198"/>
      <c r="F107" s="198"/>
      <c r="G107" s="198"/>
      <c r="H107" s="198"/>
      <c r="I107" s="198"/>
      <c r="J107" s="199">
        <f>J1062</f>
        <v>0</v>
      </c>
      <c r="K107" s="134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90"/>
      <c r="C108" s="191"/>
      <c r="D108" s="192" t="s">
        <v>273</v>
      </c>
      <c r="E108" s="193"/>
      <c r="F108" s="193"/>
      <c r="G108" s="193"/>
      <c r="H108" s="193"/>
      <c r="I108" s="193"/>
      <c r="J108" s="194">
        <f>J1064</f>
        <v>0</v>
      </c>
      <c r="K108" s="191"/>
      <c r="L108" s="19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96"/>
      <c r="C109" s="134"/>
      <c r="D109" s="197" t="s">
        <v>274</v>
      </c>
      <c r="E109" s="198"/>
      <c r="F109" s="198"/>
      <c r="G109" s="198"/>
      <c r="H109" s="198"/>
      <c r="I109" s="198"/>
      <c r="J109" s="199">
        <f>J1065</f>
        <v>0</v>
      </c>
      <c r="K109" s="134"/>
      <c r="L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6"/>
      <c r="C110" s="134"/>
      <c r="D110" s="197" t="s">
        <v>275</v>
      </c>
      <c r="E110" s="198"/>
      <c r="F110" s="198"/>
      <c r="G110" s="198"/>
      <c r="H110" s="198"/>
      <c r="I110" s="198"/>
      <c r="J110" s="199">
        <f>J1157</f>
        <v>0</v>
      </c>
      <c r="K110" s="134"/>
      <c r="L110" s="20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6"/>
      <c r="C111" s="134"/>
      <c r="D111" s="197" t="s">
        <v>276</v>
      </c>
      <c r="E111" s="198"/>
      <c r="F111" s="198"/>
      <c r="G111" s="198"/>
      <c r="H111" s="198"/>
      <c r="I111" s="198"/>
      <c r="J111" s="199">
        <f>J1207</f>
        <v>0</v>
      </c>
      <c r="K111" s="134"/>
      <c r="L111" s="20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6"/>
      <c r="C112" s="134"/>
      <c r="D112" s="197" t="s">
        <v>277</v>
      </c>
      <c r="E112" s="198"/>
      <c r="F112" s="198"/>
      <c r="G112" s="198"/>
      <c r="H112" s="198"/>
      <c r="I112" s="198"/>
      <c r="J112" s="199">
        <f>J1251</f>
        <v>0</v>
      </c>
      <c r="K112" s="134"/>
      <c r="L112" s="20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6"/>
      <c r="C113" s="134"/>
      <c r="D113" s="197" t="s">
        <v>278</v>
      </c>
      <c r="E113" s="198"/>
      <c r="F113" s="198"/>
      <c r="G113" s="198"/>
      <c r="H113" s="198"/>
      <c r="I113" s="198"/>
      <c r="J113" s="199">
        <f>J1298</f>
        <v>0</v>
      </c>
      <c r="K113" s="134"/>
      <c r="L113" s="20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6"/>
      <c r="C114" s="134"/>
      <c r="D114" s="197" t="s">
        <v>279</v>
      </c>
      <c r="E114" s="198"/>
      <c r="F114" s="198"/>
      <c r="G114" s="198"/>
      <c r="H114" s="198"/>
      <c r="I114" s="198"/>
      <c r="J114" s="199">
        <f>J1382</f>
        <v>0</v>
      </c>
      <c r="K114" s="134"/>
      <c r="L114" s="20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6"/>
      <c r="C115" s="134"/>
      <c r="D115" s="197" t="s">
        <v>280</v>
      </c>
      <c r="E115" s="198"/>
      <c r="F115" s="198"/>
      <c r="G115" s="198"/>
      <c r="H115" s="198"/>
      <c r="I115" s="198"/>
      <c r="J115" s="199">
        <f>J1414</f>
        <v>0</v>
      </c>
      <c r="K115" s="134"/>
      <c r="L115" s="20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6"/>
      <c r="C116" s="134"/>
      <c r="D116" s="197" t="s">
        <v>936</v>
      </c>
      <c r="E116" s="198"/>
      <c r="F116" s="198"/>
      <c r="G116" s="198"/>
      <c r="H116" s="198"/>
      <c r="I116" s="198"/>
      <c r="J116" s="199">
        <f>J1452</f>
        <v>0</v>
      </c>
      <c r="K116" s="134"/>
      <c r="L116" s="20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6"/>
      <c r="C117" s="134"/>
      <c r="D117" s="197" t="s">
        <v>937</v>
      </c>
      <c r="E117" s="198"/>
      <c r="F117" s="198"/>
      <c r="G117" s="198"/>
      <c r="H117" s="198"/>
      <c r="I117" s="198"/>
      <c r="J117" s="199">
        <f>J1680</f>
        <v>0</v>
      </c>
      <c r="K117" s="134"/>
      <c r="L117" s="20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6"/>
      <c r="C118" s="134"/>
      <c r="D118" s="197" t="s">
        <v>281</v>
      </c>
      <c r="E118" s="198"/>
      <c r="F118" s="198"/>
      <c r="G118" s="198"/>
      <c r="H118" s="198"/>
      <c r="I118" s="198"/>
      <c r="J118" s="199">
        <f>J1694</f>
        <v>0</v>
      </c>
      <c r="K118" s="134"/>
      <c r="L118" s="20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6"/>
      <c r="C119" s="134"/>
      <c r="D119" s="197" t="s">
        <v>283</v>
      </c>
      <c r="E119" s="198"/>
      <c r="F119" s="198"/>
      <c r="G119" s="198"/>
      <c r="H119" s="198"/>
      <c r="I119" s="198"/>
      <c r="J119" s="199">
        <f>J1814</f>
        <v>0</v>
      </c>
      <c r="K119" s="134"/>
      <c r="L119" s="20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6"/>
      <c r="C120" s="134"/>
      <c r="D120" s="197" t="s">
        <v>938</v>
      </c>
      <c r="E120" s="198"/>
      <c r="F120" s="198"/>
      <c r="G120" s="198"/>
      <c r="H120" s="198"/>
      <c r="I120" s="198"/>
      <c r="J120" s="199">
        <f>J1881</f>
        <v>0</v>
      </c>
      <c r="K120" s="134"/>
      <c r="L120" s="20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96"/>
      <c r="C121" s="134"/>
      <c r="D121" s="197" t="s">
        <v>939</v>
      </c>
      <c r="E121" s="198"/>
      <c r="F121" s="198"/>
      <c r="G121" s="198"/>
      <c r="H121" s="198"/>
      <c r="I121" s="198"/>
      <c r="J121" s="199">
        <f>J1891</f>
        <v>0</v>
      </c>
      <c r="K121" s="134"/>
      <c r="L121" s="20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96"/>
      <c r="C122" s="134"/>
      <c r="D122" s="197" t="s">
        <v>940</v>
      </c>
      <c r="E122" s="198"/>
      <c r="F122" s="198"/>
      <c r="G122" s="198"/>
      <c r="H122" s="198"/>
      <c r="I122" s="198"/>
      <c r="J122" s="199">
        <f>J1934</f>
        <v>0</v>
      </c>
      <c r="K122" s="134"/>
      <c r="L122" s="20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96"/>
      <c r="C123" s="134"/>
      <c r="D123" s="197" t="s">
        <v>941</v>
      </c>
      <c r="E123" s="198"/>
      <c r="F123" s="198"/>
      <c r="G123" s="198"/>
      <c r="H123" s="198"/>
      <c r="I123" s="198"/>
      <c r="J123" s="199">
        <f>J2119</f>
        <v>0</v>
      </c>
      <c r="K123" s="134"/>
      <c r="L123" s="20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9" customFormat="1" ht="24.95" customHeight="1">
      <c r="A124" s="9"/>
      <c r="B124" s="190"/>
      <c r="C124" s="191"/>
      <c r="D124" s="192" t="s">
        <v>942</v>
      </c>
      <c r="E124" s="193"/>
      <c r="F124" s="193"/>
      <c r="G124" s="193"/>
      <c r="H124" s="193"/>
      <c r="I124" s="193"/>
      <c r="J124" s="194">
        <f>J2133</f>
        <v>0</v>
      </c>
      <c r="K124" s="191"/>
      <c r="L124" s="195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s="2" customFormat="1" ht="21.8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67"/>
      <c r="C126" s="68"/>
      <c r="D126" s="68"/>
      <c r="E126" s="68"/>
      <c r="F126" s="68"/>
      <c r="G126" s="68"/>
      <c r="H126" s="68"/>
      <c r="I126" s="68"/>
      <c r="J126" s="68"/>
      <c r="K126" s="68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30" spans="1:31" s="2" customFormat="1" ht="6.95" customHeight="1">
      <c r="A130" s="39"/>
      <c r="B130" s="69"/>
      <c r="C130" s="70"/>
      <c r="D130" s="70"/>
      <c r="E130" s="70"/>
      <c r="F130" s="70"/>
      <c r="G130" s="70"/>
      <c r="H130" s="70"/>
      <c r="I130" s="70"/>
      <c r="J130" s="70"/>
      <c r="K130" s="70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24.95" customHeight="1">
      <c r="A131" s="39"/>
      <c r="B131" s="40"/>
      <c r="C131" s="24" t="s">
        <v>152</v>
      </c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6.95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2" customHeight="1">
      <c r="A133" s="39"/>
      <c r="B133" s="40"/>
      <c r="C133" s="33" t="s">
        <v>16</v>
      </c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6.5" customHeight="1">
      <c r="A134" s="39"/>
      <c r="B134" s="40"/>
      <c r="C134" s="41"/>
      <c r="D134" s="41"/>
      <c r="E134" s="185" t="str">
        <f>E7</f>
        <v>Centrum odborného vzdělávání Volanovská, Trutnov</v>
      </c>
      <c r="F134" s="33"/>
      <c r="G134" s="33"/>
      <c r="H134" s="33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2:12" s="1" customFormat="1" ht="12" customHeight="1">
      <c r="B135" s="22"/>
      <c r="C135" s="33" t="s">
        <v>139</v>
      </c>
      <c r="D135" s="23"/>
      <c r="E135" s="23"/>
      <c r="F135" s="23"/>
      <c r="G135" s="23"/>
      <c r="H135" s="23"/>
      <c r="I135" s="23"/>
      <c r="J135" s="23"/>
      <c r="K135" s="23"/>
      <c r="L135" s="21"/>
    </row>
    <row r="136" spans="1:31" s="2" customFormat="1" ht="16.5" customHeight="1">
      <c r="A136" s="39"/>
      <c r="B136" s="40"/>
      <c r="C136" s="41"/>
      <c r="D136" s="41"/>
      <c r="E136" s="185" t="s">
        <v>140</v>
      </c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2" customHeight="1">
      <c r="A137" s="39"/>
      <c r="B137" s="40"/>
      <c r="C137" s="33" t="s">
        <v>141</v>
      </c>
      <c r="D137" s="41"/>
      <c r="E137" s="41"/>
      <c r="F137" s="41"/>
      <c r="G137" s="41"/>
      <c r="H137" s="41"/>
      <c r="I137" s="41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6.5" customHeight="1">
      <c r="A138" s="39"/>
      <c r="B138" s="40"/>
      <c r="C138" s="41"/>
      <c r="D138" s="41"/>
      <c r="E138" s="77" t="str">
        <f>E11</f>
        <v>01-002 - Stavební část</v>
      </c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6.95" customHeight="1">
      <c r="A139" s="39"/>
      <c r="B139" s="40"/>
      <c r="C139" s="41"/>
      <c r="D139" s="41"/>
      <c r="E139" s="41"/>
      <c r="F139" s="41"/>
      <c r="G139" s="41"/>
      <c r="H139" s="41"/>
      <c r="I139" s="41"/>
      <c r="J139" s="41"/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12" customHeight="1">
      <c r="A140" s="39"/>
      <c r="B140" s="40"/>
      <c r="C140" s="33" t="s">
        <v>20</v>
      </c>
      <c r="D140" s="41"/>
      <c r="E140" s="41"/>
      <c r="F140" s="28" t="str">
        <f>F14</f>
        <v>Trutnov</v>
      </c>
      <c r="G140" s="41"/>
      <c r="H140" s="41"/>
      <c r="I140" s="33" t="s">
        <v>22</v>
      </c>
      <c r="J140" s="80" t="str">
        <f>IF(J14="","",J14)</f>
        <v>23. 3. 2022</v>
      </c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2" customFormat="1" ht="6.95" customHeight="1">
      <c r="A141" s="39"/>
      <c r="B141" s="40"/>
      <c r="C141" s="41"/>
      <c r="D141" s="41"/>
      <c r="E141" s="41"/>
      <c r="F141" s="41"/>
      <c r="G141" s="41"/>
      <c r="H141" s="41"/>
      <c r="I141" s="41"/>
      <c r="J141" s="41"/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2" customFormat="1" ht="15.15" customHeight="1">
      <c r="A142" s="39"/>
      <c r="B142" s="40"/>
      <c r="C142" s="33" t="s">
        <v>24</v>
      </c>
      <c r="D142" s="41"/>
      <c r="E142" s="41"/>
      <c r="F142" s="28" t="str">
        <f>E17</f>
        <v>Královehradecký kraj, Hrade Králové</v>
      </c>
      <c r="G142" s="41"/>
      <c r="H142" s="41"/>
      <c r="I142" s="33" t="s">
        <v>30</v>
      </c>
      <c r="J142" s="37" t="str">
        <f>E23</f>
        <v>ATIP a.s. Trutnov</v>
      </c>
      <c r="K142" s="41"/>
      <c r="L142" s="64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pans="1:31" s="2" customFormat="1" ht="15.15" customHeight="1">
      <c r="A143" s="39"/>
      <c r="B143" s="40"/>
      <c r="C143" s="33" t="s">
        <v>28</v>
      </c>
      <c r="D143" s="41"/>
      <c r="E143" s="41"/>
      <c r="F143" s="28" t="str">
        <f>IF(E20="","",E20)</f>
        <v>Vyplň údaj</v>
      </c>
      <c r="G143" s="41"/>
      <c r="H143" s="41"/>
      <c r="I143" s="33" t="s">
        <v>33</v>
      </c>
      <c r="J143" s="37" t="str">
        <f>E26</f>
        <v>Ing. Lenka Kasperová</v>
      </c>
      <c r="K143" s="41"/>
      <c r="L143" s="64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  <row r="144" spans="1:31" s="2" customFormat="1" ht="10.3" customHeight="1">
      <c r="A144" s="39"/>
      <c r="B144" s="40"/>
      <c r="C144" s="41"/>
      <c r="D144" s="41"/>
      <c r="E144" s="41"/>
      <c r="F144" s="41"/>
      <c r="G144" s="41"/>
      <c r="H144" s="41"/>
      <c r="I144" s="41"/>
      <c r="J144" s="41"/>
      <c r="K144" s="41"/>
      <c r="L144" s="64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  <row r="145" spans="1:31" s="11" customFormat="1" ht="29.25" customHeight="1">
      <c r="A145" s="201"/>
      <c r="B145" s="202"/>
      <c r="C145" s="203" t="s">
        <v>153</v>
      </c>
      <c r="D145" s="204" t="s">
        <v>62</v>
      </c>
      <c r="E145" s="204" t="s">
        <v>58</v>
      </c>
      <c r="F145" s="204" t="s">
        <v>59</v>
      </c>
      <c r="G145" s="204" t="s">
        <v>154</v>
      </c>
      <c r="H145" s="204" t="s">
        <v>155</v>
      </c>
      <c r="I145" s="204" t="s">
        <v>156</v>
      </c>
      <c r="J145" s="204" t="s">
        <v>145</v>
      </c>
      <c r="K145" s="205" t="s">
        <v>157</v>
      </c>
      <c r="L145" s="206"/>
      <c r="M145" s="101" t="s">
        <v>1</v>
      </c>
      <c r="N145" s="102" t="s">
        <v>41</v>
      </c>
      <c r="O145" s="102" t="s">
        <v>158</v>
      </c>
      <c r="P145" s="102" t="s">
        <v>159</v>
      </c>
      <c r="Q145" s="102" t="s">
        <v>160</v>
      </c>
      <c r="R145" s="102" t="s">
        <v>161</v>
      </c>
      <c r="S145" s="102" t="s">
        <v>162</v>
      </c>
      <c r="T145" s="103" t="s">
        <v>163</v>
      </c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</row>
    <row r="146" spans="1:63" s="2" customFormat="1" ht="22.8" customHeight="1">
      <c r="A146" s="39"/>
      <c r="B146" s="40"/>
      <c r="C146" s="108" t="s">
        <v>164</v>
      </c>
      <c r="D146" s="41"/>
      <c r="E146" s="41"/>
      <c r="F146" s="41"/>
      <c r="G146" s="41"/>
      <c r="H146" s="41"/>
      <c r="I146" s="41"/>
      <c r="J146" s="207">
        <f>BK146</f>
        <v>0</v>
      </c>
      <c r="K146" s="41"/>
      <c r="L146" s="45"/>
      <c r="M146" s="104"/>
      <c r="N146" s="208"/>
      <c r="O146" s="105"/>
      <c r="P146" s="209">
        <f>P147+P1064+P2133</f>
        <v>0</v>
      </c>
      <c r="Q146" s="105"/>
      <c r="R146" s="209">
        <f>R147+R1064+R2133</f>
        <v>1390.3999544188</v>
      </c>
      <c r="S146" s="105"/>
      <c r="T146" s="210">
        <f>T147+T1064+T2133</f>
        <v>49.65100658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76</v>
      </c>
      <c r="AU146" s="18" t="s">
        <v>147</v>
      </c>
      <c r="BK146" s="211">
        <f>BK147+BK1064+BK2133</f>
        <v>0</v>
      </c>
    </row>
    <row r="147" spans="1:63" s="12" customFormat="1" ht="25.9" customHeight="1">
      <c r="A147" s="12"/>
      <c r="B147" s="212"/>
      <c r="C147" s="213"/>
      <c r="D147" s="214" t="s">
        <v>76</v>
      </c>
      <c r="E147" s="215" t="s">
        <v>284</v>
      </c>
      <c r="F147" s="215" t="s">
        <v>285</v>
      </c>
      <c r="G147" s="213"/>
      <c r="H147" s="213"/>
      <c r="I147" s="216"/>
      <c r="J147" s="217">
        <f>BK147</f>
        <v>0</v>
      </c>
      <c r="K147" s="213"/>
      <c r="L147" s="218"/>
      <c r="M147" s="219"/>
      <c r="N147" s="220"/>
      <c r="O147" s="220"/>
      <c r="P147" s="221">
        <f>P148+P247+P449+P634+P767+P978+P1055+P1062</f>
        <v>0</v>
      </c>
      <c r="Q147" s="220"/>
      <c r="R147" s="221">
        <f>R148+R247+R449+R634+R767+R978+R1055+R1062</f>
        <v>1302.10226527</v>
      </c>
      <c r="S147" s="220"/>
      <c r="T147" s="222">
        <f>T148+T247+T449+T634+T767+T978+T1055+T1062</f>
        <v>47.93250658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3" t="s">
        <v>84</v>
      </c>
      <c r="AT147" s="224" t="s">
        <v>76</v>
      </c>
      <c r="AU147" s="224" t="s">
        <v>77</v>
      </c>
      <c r="AY147" s="223" t="s">
        <v>168</v>
      </c>
      <c r="BK147" s="225">
        <f>BK148+BK247+BK449+BK634+BK767+BK978+BK1055+BK1062</f>
        <v>0</v>
      </c>
    </row>
    <row r="148" spans="1:63" s="12" customFormat="1" ht="22.8" customHeight="1">
      <c r="A148" s="12"/>
      <c r="B148" s="212"/>
      <c r="C148" s="213"/>
      <c r="D148" s="214" t="s">
        <v>76</v>
      </c>
      <c r="E148" s="226" t="s">
        <v>84</v>
      </c>
      <c r="F148" s="226" t="s">
        <v>286</v>
      </c>
      <c r="G148" s="213"/>
      <c r="H148" s="213"/>
      <c r="I148" s="216"/>
      <c r="J148" s="227">
        <f>BK148</f>
        <v>0</v>
      </c>
      <c r="K148" s="213"/>
      <c r="L148" s="218"/>
      <c r="M148" s="219"/>
      <c r="N148" s="220"/>
      <c r="O148" s="220"/>
      <c r="P148" s="221">
        <f>SUM(P149:P246)</f>
        <v>0</v>
      </c>
      <c r="Q148" s="220"/>
      <c r="R148" s="221">
        <f>SUM(R149:R246)</f>
        <v>0</v>
      </c>
      <c r="S148" s="220"/>
      <c r="T148" s="222">
        <f>SUM(T149:T246)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3" t="s">
        <v>84</v>
      </c>
      <c r="AT148" s="224" t="s">
        <v>76</v>
      </c>
      <c r="AU148" s="224" t="s">
        <v>84</v>
      </c>
      <c r="AY148" s="223" t="s">
        <v>168</v>
      </c>
      <c r="BK148" s="225">
        <f>SUM(BK149:BK246)</f>
        <v>0</v>
      </c>
    </row>
    <row r="149" spans="1:65" s="2" customFormat="1" ht="33" customHeight="1">
      <c r="A149" s="39"/>
      <c r="B149" s="40"/>
      <c r="C149" s="228" t="s">
        <v>84</v>
      </c>
      <c r="D149" s="228" t="s">
        <v>171</v>
      </c>
      <c r="E149" s="229" t="s">
        <v>943</v>
      </c>
      <c r="F149" s="230" t="s">
        <v>944</v>
      </c>
      <c r="G149" s="231" t="s">
        <v>289</v>
      </c>
      <c r="H149" s="232">
        <v>83.43</v>
      </c>
      <c r="I149" s="233"/>
      <c r="J149" s="234">
        <f>ROUND(I149*H149,2)</f>
        <v>0</v>
      </c>
      <c r="K149" s="230" t="s">
        <v>175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189</v>
      </c>
      <c r="AT149" s="239" t="s">
        <v>171</v>
      </c>
      <c r="AU149" s="239" t="s">
        <v>86</v>
      </c>
      <c r="AY149" s="18" t="s">
        <v>168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189</v>
      </c>
      <c r="BM149" s="239" t="s">
        <v>945</v>
      </c>
    </row>
    <row r="150" spans="1:47" s="2" customFormat="1" ht="12">
      <c r="A150" s="39"/>
      <c r="B150" s="40"/>
      <c r="C150" s="41"/>
      <c r="D150" s="241" t="s">
        <v>178</v>
      </c>
      <c r="E150" s="41"/>
      <c r="F150" s="242" t="s">
        <v>946</v>
      </c>
      <c r="G150" s="41"/>
      <c r="H150" s="41"/>
      <c r="I150" s="243"/>
      <c r="J150" s="41"/>
      <c r="K150" s="41"/>
      <c r="L150" s="45"/>
      <c r="M150" s="244"/>
      <c r="N150" s="245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178</v>
      </c>
      <c r="AU150" s="18" t="s">
        <v>86</v>
      </c>
    </row>
    <row r="151" spans="1:51" s="15" customFormat="1" ht="12">
      <c r="A151" s="15"/>
      <c r="B151" s="274"/>
      <c r="C151" s="275"/>
      <c r="D151" s="241" t="s">
        <v>291</v>
      </c>
      <c r="E151" s="276" t="s">
        <v>1</v>
      </c>
      <c r="F151" s="277" t="s">
        <v>947</v>
      </c>
      <c r="G151" s="275"/>
      <c r="H151" s="276" t="s">
        <v>1</v>
      </c>
      <c r="I151" s="278"/>
      <c r="J151" s="275"/>
      <c r="K151" s="275"/>
      <c r="L151" s="279"/>
      <c r="M151" s="280"/>
      <c r="N151" s="281"/>
      <c r="O151" s="281"/>
      <c r="P151" s="281"/>
      <c r="Q151" s="281"/>
      <c r="R151" s="281"/>
      <c r="S151" s="281"/>
      <c r="T151" s="282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83" t="s">
        <v>291</v>
      </c>
      <c r="AU151" s="283" t="s">
        <v>86</v>
      </c>
      <c r="AV151" s="15" t="s">
        <v>84</v>
      </c>
      <c r="AW151" s="15" t="s">
        <v>32</v>
      </c>
      <c r="AX151" s="15" t="s">
        <v>77</v>
      </c>
      <c r="AY151" s="283" t="s">
        <v>168</v>
      </c>
    </row>
    <row r="152" spans="1:51" s="13" customFormat="1" ht="12">
      <c r="A152" s="13"/>
      <c r="B152" s="252"/>
      <c r="C152" s="253"/>
      <c r="D152" s="241" t="s">
        <v>291</v>
      </c>
      <c r="E152" s="254" t="s">
        <v>1</v>
      </c>
      <c r="F152" s="255" t="s">
        <v>948</v>
      </c>
      <c r="G152" s="253"/>
      <c r="H152" s="256">
        <v>43.68</v>
      </c>
      <c r="I152" s="257"/>
      <c r="J152" s="253"/>
      <c r="K152" s="253"/>
      <c r="L152" s="258"/>
      <c r="M152" s="259"/>
      <c r="N152" s="260"/>
      <c r="O152" s="260"/>
      <c r="P152" s="260"/>
      <c r="Q152" s="260"/>
      <c r="R152" s="260"/>
      <c r="S152" s="260"/>
      <c r="T152" s="26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2" t="s">
        <v>291</v>
      </c>
      <c r="AU152" s="262" t="s">
        <v>86</v>
      </c>
      <c r="AV152" s="13" t="s">
        <v>86</v>
      </c>
      <c r="AW152" s="13" t="s">
        <v>32</v>
      </c>
      <c r="AX152" s="13" t="s">
        <v>77</v>
      </c>
      <c r="AY152" s="262" t="s">
        <v>168</v>
      </c>
    </row>
    <row r="153" spans="1:51" s="13" customFormat="1" ht="12">
      <c r="A153" s="13"/>
      <c r="B153" s="252"/>
      <c r="C153" s="253"/>
      <c r="D153" s="241" t="s">
        <v>291</v>
      </c>
      <c r="E153" s="254" t="s">
        <v>1</v>
      </c>
      <c r="F153" s="255" t="s">
        <v>949</v>
      </c>
      <c r="G153" s="253"/>
      <c r="H153" s="256">
        <v>15.18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2" t="s">
        <v>291</v>
      </c>
      <c r="AU153" s="262" t="s">
        <v>86</v>
      </c>
      <c r="AV153" s="13" t="s">
        <v>86</v>
      </c>
      <c r="AW153" s="13" t="s">
        <v>32</v>
      </c>
      <c r="AX153" s="13" t="s">
        <v>77</v>
      </c>
      <c r="AY153" s="262" t="s">
        <v>168</v>
      </c>
    </row>
    <row r="154" spans="1:51" s="15" customFormat="1" ht="12">
      <c r="A154" s="15"/>
      <c r="B154" s="274"/>
      <c r="C154" s="275"/>
      <c r="D154" s="241" t="s">
        <v>291</v>
      </c>
      <c r="E154" s="276" t="s">
        <v>1</v>
      </c>
      <c r="F154" s="277" t="s">
        <v>950</v>
      </c>
      <c r="G154" s="275"/>
      <c r="H154" s="276" t="s">
        <v>1</v>
      </c>
      <c r="I154" s="278"/>
      <c r="J154" s="275"/>
      <c r="K154" s="275"/>
      <c r="L154" s="279"/>
      <c r="M154" s="280"/>
      <c r="N154" s="281"/>
      <c r="O154" s="281"/>
      <c r="P154" s="281"/>
      <c r="Q154" s="281"/>
      <c r="R154" s="281"/>
      <c r="S154" s="281"/>
      <c r="T154" s="282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83" t="s">
        <v>291</v>
      </c>
      <c r="AU154" s="283" t="s">
        <v>86</v>
      </c>
      <c r="AV154" s="15" t="s">
        <v>84</v>
      </c>
      <c r="AW154" s="15" t="s">
        <v>32</v>
      </c>
      <c r="AX154" s="15" t="s">
        <v>77</v>
      </c>
      <c r="AY154" s="283" t="s">
        <v>168</v>
      </c>
    </row>
    <row r="155" spans="1:51" s="13" customFormat="1" ht="12">
      <c r="A155" s="13"/>
      <c r="B155" s="252"/>
      <c r="C155" s="253"/>
      <c r="D155" s="241" t="s">
        <v>291</v>
      </c>
      <c r="E155" s="254" t="s">
        <v>1</v>
      </c>
      <c r="F155" s="255" t="s">
        <v>951</v>
      </c>
      <c r="G155" s="253"/>
      <c r="H155" s="256">
        <v>4.085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2" t="s">
        <v>291</v>
      </c>
      <c r="AU155" s="262" t="s">
        <v>86</v>
      </c>
      <c r="AV155" s="13" t="s">
        <v>86</v>
      </c>
      <c r="AW155" s="13" t="s">
        <v>32</v>
      </c>
      <c r="AX155" s="13" t="s">
        <v>77</v>
      </c>
      <c r="AY155" s="262" t="s">
        <v>168</v>
      </c>
    </row>
    <row r="156" spans="1:51" s="13" customFormat="1" ht="12">
      <c r="A156" s="13"/>
      <c r="B156" s="252"/>
      <c r="C156" s="253"/>
      <c r="D156" s="241" t="s">
        <v>291</v>
      </c>
      <c r="E156" s="254" t="s">
        <v>1</v>
      </c>
      <c r="F156" s="255" t="s">
        <v>952</v>
      </c>
      <c r="G156" s="253"/>
      <c r="H156" s="256">
        <v>41.342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2" t="s">
        <v>291</v>
      </c>
      <c r="AU156" s="262" t="s">
        <v>86</v>
      </c>
      <c r="AV156" s="13" t="s">
        <v>86</v>
      </c>
      <c r="AW156" s="13" t="s">
        <v>32</v>
      </c>
      <c r="AX156" s="13" t="s">
        <v>77</v>
      </c>
      <c r="AY156" s="262" t="s">
        <v>168</v>
      </c>
    </row>
    <row r="157" spans="1:51" s="14" customFormat="1" ht="12">
      <c r="A157" s="14"/>
      <c r="B157" s="263"/>
      <c r="C157" s="264"/>
      <c r="D157" s="241" t="s">
        <v>291</v>
      </c>
      <c r="E157" s="265" t="s">
        <v>864</v>
      </c>
      <c r="F157" s="266" t="s">
        <v>295</v>
      </c>
      <c r="G157" s="264"/>
      <c r="H157" s="267">
        <v>104.287</v>
      </c>
      <c r="I157" s="268"/>
      <c r="J157" s="264"/>
      <c r="K157" s="264"/>
      <c r="L157" s="269"/>
      <c r="M157" s="270"/>
      <c r="N157" s="271"/>
      <c r="O157" s="271"/>
      <c r="P157" s="271"/>
      <c r="Q157" s="271"/>
      <c r="R157" s="271"/>
      <c r="S157" s="271"/>
      <c r="T157" s="27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3" t="s">
        <v>291</v>
      </c>
      <c r="AU157" s="273" t="s">
        <v>86</v>
      </c>
      <c r="AV157" s="14" t="s">
        <v>189</v>
      </c>
      <c r="AW157" s="14" t="s">
        <v>32</v>
      </c>
      <c r="AX157" s="14" t="s">
        <v>77</v>
      </c>
      <c r="AY157" s="273" t="s">
        <v>168</v>
      </c>
    </row>
    <row r="158" spans="1:51" s="13" customFormat="1" ht="12">
      <c r="A158" s="13"/>
      <c r="B158" s="252"/>
      <c r="C158" s="253"/>
      <c r="D158" s="241" t="s">
        <v>291</v>
      </c>
      <c r="E158" s="254" t="s">
        <v>1</v>
      </c>
      <c r="F158" s="255" t="s">
        <v>953</v>
      </c>
      <c r="G158" s="253"/>
      <c r="H158" s="256">
        <v>83.43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2" t="s">
        <v>291</v>
      </c>
      <c r="AU158" s="262" t="s">
        <v>86</v>
      </c>
      <c r="AV158" s="13" t="s">
        <v>86</v>
      </c>
      <c r="AW158" s="13" t="s">
        <v>32</v>
      </c>
      <c r="AX158" s="13" t="s">
        <v>84</v>
      </c>
      <c r="AY158" s="262" t="s">
        <v>168</v>
      </c>
    </row>
    <row r="159" spans="1:65" s="2" customFormat="1" ht="33" customHeight="1">
      <c r="A159" s="39"/>
      <c r="B159" s="40"/>
      <c r="C159" s="228" t="s">
        <v>86</v>
      </c>
      <c r="D159" s="228" t="s">
        <v>171</v>
      </c>
      <c r="E159" s="229" t="s">
        <v>954</v>
      </c>
      <c r="F159" s="230" t="s">
        <v>955</v>
      </c>
      <c r="G159" s="231" t="s">
        <v>289</v>
      </c>
      <c r="H159" s="232">
        <v>20.857</v>
      </c>
      <c r="I159" s="233"/>
      <c r="J159" s="234">
        <f>ROUND(I159*H159,2)</f>
        <v>0</v>
      </c>
      <c r="K159" s="230" t="s">
        <v>175</v>
      </c>
      <c r="L159" s="45"/>
      <c r="M159" s="235" t="s">
        <v>1</v>
      </c>
      <c r="N159" s="236" t="s">
        <v>42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189</v>
      </c>
      <c r="AT159" s="239" t="s">
        <v>171</v>
      </c>
      <c r="AU159" s="239" t="s">
        <v>86</v>
      </c>
      <c r="AY159" s="18" t="s">
        <v>168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84</v>
      </c>
      <c r="BK159" s="240">
        <f>ROUND(I159*H159,2)</f>
        <v>0</v>
      </c>
      <c r="BL159" s="18" t="s">
        <v>189</v>
      </c>
      <c r="BM159" s="239" t="s">
        <v>956</v>
      </c>
    </row>
    <row r="160" spans="1:51" s="13" customFormat="1" ht="12">
      <c r="A160" s="13"/>
      <c r="B160" s="252"/>
      <c r="C160" s="253"/>
      <c r="D160" s="241" t="s">
        <v>291</v>
      </c>
      <c r="E160" s="254" t="s">
        <v>1</v>
      </c>
      <c r="F160" s="255" t="s">
        <v>957</v>
      </c>
      <c r="G160" s="253"/>
      <c r="H160" s="256">
        <v>20.857</v>
      </c>
      <c r="I160" s="257"/>
      <c r="J160" s="253"/>
      <c r="K160" s="253"/>
      <c r="L160" s="258"/>
      <c r="M160" s="259"/>
      <c r="N160" s="260"/>
      <c r="O160" s="260"/>
      <c r="P160" s="260"/>
      <c r="Q160" s="260"/>
      <c r="R160" s="260"/>
      <c r="S160" s="260"/>
      <c r="T160" s="26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2" t="s">
        <v>291</v>
      </c>
      <c r="AU160" s="262" t="s">
        <v>86</v>
      </c>
      <c r="AV160" s="13" t="s">
        <v>86</v>
      </c>
      <c r="AW160" s="13" t="s">
        <v>32</v>
      </c>
      <c r="AX160" s="13" t="s">
        <v>84</v>
      </c>
      <c r="AY160" s="262" t="s">
        <v>168</v>
      </c>
    </row>
    <row r="161" spans="1:65" s="2" customFormat="1" ht="24.15" customHeight="1">
      <c r="A161" s="39"/>
      <c r="B161" s="40"/>
      <c r="C161" s="228" t="s">
        <v>106</v>
      </c>
      <c r="D161" s="228" t="s">
        <v>171</v>
      </c>
      <c r="E161" s="229" t="s">
        <v>958</v>
      </c>
      <c r="F161" s="230" t="s">
        <v>959</v>
      </c>
      <c r="G161" s="231" t="s">
        <v>289</v>
      </c>
      <c r="H161" s="232">
        <v>45.332</v>
      </c>
      <c r="I161" s="233"/>
      <c r="J161" s="234">
        <f>ROUND(I161*H161,2)</f>
        <v>0</v>
      </c>
      <c r="K161" s="230" t="s">
        <v>175</v>
      </c>
      <c r="L161" s="45"/>
      <c r="M161" s="235" t="s">
        <v>1</v>
      </c>
      <c r="N161" s="236" t="s">
        <v>42</v>
      </c>
      <c r="O161" s="9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189</v>
      </c>
      <c r="AT161" s="239" t="s">
        <v>171</v>
      </c>
      <c r="AU161" s="239" t="s">
        <v>86</v>
      </c>
      <c r="AY161" s="18" t="s">
        <v>168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84</v>
      </c>
      <c r="BK161" s="240">
        <f>ROUND(I161*H161,2)</f>
        <v>0</v>
      </c>
      <c r="BL161" s="18" t="s">
        <v>189</v>
      </c>
      <c r="BM161" s="239" t="s">
        <v>960</v>
      </c>
    </row>
    <row r="162" spans="1:51" s="13" customFormat="1" ht="12">
      <c r="A162" s="13"/>
      <c r="B162" s="252"/>
      <c r="C162" s="253"/>
      <c r="D162" s="241" t="s">
        <v>291</v>
      </c>
      <c r="E162" s="254" t="s">
        <v>1</v>
      </c>
      <c r="F162" s="255" t="s">
        <v>961</v>
      </c>
      <c r="G162" s="253"/>
      <c r="H162" s="256">
        <v>1.431</v>
      </c>
      <c r="I162" s="257"/>
      <c r="J162" s="253"/>
      <c r="K162" s="253"/>
      <c r="L162" s="258"/>
      <c r="M162" s="259"/>
      <c r="N162" s="260"/>
      <c r="O162" s="260"/>
      <c r="P162" s="260"/>
      <c r="Q162" s="260"/>
      <c r="R162" s="260"/>
      <c r="S162" s="260"/>
      <c r="T162" s="26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2" t="s">
        <v>291</v>
      </c>
      <c r="AU162" s="262" t="s">
        <v>86</v>
      </c>
      <c r="AV162" s="13" t="s">
        <v>86</v>
      </c>
      <c r="AW162" s="13" t="s">
        <v>32</v>
      </c>
      <c r="AX162" s="13" t="s">
        <v>77</v>
      </c>
      <c r="AY162" s="262" t="s">
        <v>168</v>
      </c>
    </row>
    <row r="163" spans="1:51" s="13" customFormat="1" ht="12">
      <c r="A163" s="13"/>
      <c r="B163" s="252"/>
      <c r="C163" s="253"/>
      <c r="D163" s="241" t="s">
        <v>291</v>
      </c>
      <c r="E163" s="254" t="s">
        <v>1</v>
      </c>
      <c r="F163" s="255" t="s">
        <v>962</v>
      </c>
      <c r="G163" s="253"/>
      <c r="H163" s="256">
        <v>5.877</v>
      </c>
      <c r="I163" s="257"/>
      <c r="J163" s="253"/>
      <c r="K163" s="253"/>
      <c r="L163" s="258"/>
      <c r="M163" s="259"/>
      <c r="N163" s="260"/>
      <c r="O163" s="260"/>
      <c r="P163" s="260"/>
      <c r="Q163" s="260"/>
      <c r="R163" s="260"/>
      <c r="S163" s="260"/>
      <c r="T163" s="26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2" t="s">
        <v>291</v>
      </c>
      <c r="AU163" s="262" t="s">
        <v>86</v>
      </c>
      <c r="AV163" s="13" t="s">
        <v>86</v>
      </c>
      <c r="AW163" s="13" t="s">
        <v>32</v>
      </c>
      <c r="AX163" s="13" t="s">
        <v>77</v>
      </c>
      <c r="AY163" s="262" t="s">
        <v>168</v>
      </c>
    </row>
    <row r="164" spans="1:51" s="13" customFormat="1" ht="12">
      <c r="A164" s="13"/>
      <c r="B164" s="252"/>
      <c r="C164" s="253"/>
      <c r="D164" s="241" t="s">
        <v>291</v>
      </c>
      <c r="E164" s="254" t="s">
        <v>1</v>
      </c>
      <c r="F164" s="255" t="s">
        <v>963</v>
      </c>
      <c r="G164" s="253"/>
      <c r="H164" s="256">
        <v>2.351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2" t="s">
        <v>291</v>
      </c>
      <c r="AU164" s="262" t="s">
        <v>86</v>
      </c>
      <c r="AV164" s="13" t="s">
        <v>86</v>
      </c>
      <c r="AW164" s="13" t="s">
        <v>32</v>
      </c>
      <c r="AX164" s="13" t="s">
        <v>77</v>
      </c>
      <c r="AY164" s="262" t="s">
        <v>168</v>
      </c>
    </row>
    <row r="165" spans="1:51" s="13" customFormat="1" ht="12">
      <c r="A165" s="13"/>
      <c r="B165" s="252"/>
      <c r="C165" s="253"/>
      <c r="D165" s="241" t="s">
        <v>291</v>
      </c>
      <c r="E165" s="254" t="s">
        <v>1</v>
      </c>
      <c r="F165" s="255" t="s">
        <v>964</v>
      </c>
      <c r="G165" s="253"/>
      <c r="H165" s="256">
        <v>1.971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2" t="s">
        <v>291</v>
      </c>
      <c r="AU165" s="262" t="s">
        <v>86</v>
      </c>
      <c r="AV165" s="13" t="s">
        <v>86</v>
      </c>
      <c r="AW165" s="13" t="s">
        <v>32</v>
      </c>
      <c r="AX165" s="13" t="s">
        <v>77</v>
      </c>
      <c r="AY165" s="262" t="s">
        <v>168</v>
      </c>
    </row>
    <row r="166" spans="1:51" s="13" customFormat="1" ht="12">
      <c r="A166" s="13"/>
      <c r="B166" s="252"/>
      <c r="C166" s="253"/>
      <c r="D166" s="241" t="s">
        <v>291</v>
      </c>
      <c r="E166" s="254" t="s">
        <v>1</v>
      </c>
      <c r="F166" s="255" t="s">
        <v>965</v>
      </c>
      <c r="G166" s="253"/>
      <c r="H166" s="256">
        <v>1.784</v>
      </c>
      <c r="I166" s="257"/>
      <c r="J166" s="253"/>
      <c r="K166" s="253"/>
      <c r="L166" s="258"/>
      <c r="M166" s="259"/>
      <c r="N166" s="260"/>
      <c r="O166" s="260"/>
      <c r="P166" s="260"/>
      <c r="Q166" s="260"/>
      <c r="R166" s="260"/>
      <c r="S166" s="260"/>
      <c r="T166" s="26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2" t="s">
        <v>291</v>
      </c>
      <c r="AU166" s="262" t="s">
        <v>86</v>
      </c>
      <c r="AV166" s="13" t="s">
        <v>86</v>
      </c>
      <c r="AW166" s="13" t="s">
        <v>32</v>
      </c>
      <c r="AX166" s="13" t="s">
        <v>77</v>
      </c>
      <c r="AY166" s="262" t="s">
        <v>168</v>
      </c>
    </row>
    <row r="167" spans="1:51" s="13" customFormat="1" ht="12">
      <c r="A167" s="13"/>
      <c r="B167" s="252"/>
      <c r="C167" s="253"/>
      <c r="D167" s="241" t="s">
        <v>291</v>
      </c>
      <c r="E167" s="254" t="s">
        <v>1</v>
      </c>
      <c r="F167" s="255" t="s">
        <v>966</v>
      </c>
      <c r="G167" s="253"/>
      <c r="H167" s="256">
        <v>1.091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2" t="s">
        <v>291</v>
      </c>
      <c r="AU167" s="262" t="s">
        <v>86</v>
      </c>
      <c r="AV167" s="13" t="s">
        <v>86</v>
      </c>
      <c r="AW167" s="13" t="s">
        <v>32</v>
      </c>
      <c r="AX167" s="13" t="s">
        <v>77</v>
      </c>
      <c r="AY167" s="262" t="s">
        <v>168</v>
      </c>
    </row>
    <row r="168" spans="1:51" s="13" customFormat="1" ht="12">
      <c r="A168" s="13"/>
      <c r="B168" s="252"/>
      <c r="C168" s="253"/>
      <c r="D168" s="241" t="s">
        <v>291</v>
      </c>
      <c r="E168" s="254" t="s">
        <v>1</v>
      </c>
      <c r="F168" s="255" t="s">
        <v>967</v>
      </c>
      <c r="G168" s="253"/>
      <c r="H168" s="256">
        <v>2.691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2" t="s">
        <v>291</v>
      </c>
      <c r="AU168" s="262" t="s">
        <v>86</v>
      </c>
      <c r="AV168" s="13" t="s">
        <v>86</v>
      </c>
      <c r="AW168" s="13" t="s">
        <v>32</v>
      </c>
      <c r="AX168" s="13" t="s">
        <v>77</v>
      </c>
      <c r="AY168" s="262" t="s">
        <v>168</v>
      </c>
    </row>
    <row r="169" spans="1:51" s="13" customFormat="1" ht="12">
      <c r="A169" s="13"/>
      <c r="B169" s="252"/>
      <c r="C169" s="253"/>
      <c r="D169" s="241" t="s">
        <v>291</v>
      </c>
      <c r="E169" s="254" t="s">
        <v>1</v>
      </c>
      <c r="F169" s="255" t="s">
        <v>968</v>
      </c>
      <c r="G169" s="253"/>
      <c r="H169" s="256">
        <v>5.443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2" t="s">
        <v>291</v>
      </c>
      <c r="AU169" s="262" t="s">
        <v>86</v>
      </c>
      <c r="AV169" s="13" t="s">
        <v>86</v>
      </c>
      <c r="AW169" s="13" t="s">
        <v>32</v>
      </c>
      <c r="AX169" s="13" t="s">
        <v>77</v>
      </c>
      <c r="AY169" s="262" t="s">
        <v>168</v>
      </c>
    </row>
    <row r="170" spans="1:51" s="13" customFormat="1" ht="12">
      <c r="A170" s="13"/>
      <c r="B170" s="252"/>
      <c r="C170" s="253"/>
      <c r="D170" s="241" t="s">
        <v>291</v>
      </c>
      <c r="E170" s="254" t="s">
        <v>1</v>
      </c>
      <c r="F170" s="255" t="s">
        <v>969</v>
      </c>
      <c r="G170" s="253"/>
      <c r="H170" s="256">
        <v>1.541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2" t="s">
        <v>291</v>
      </c>
      <c r="AU170" s="262" t="s">
        <v>86</v>
      </c>
      <c r="AV170" s="13" t="s">
        <v>86</v>
      </c>
      <c r="AW170" s="13" t="s">
        <v>32</v>
      </c>
      <c r="AX170" s="13" t="s">
        <v>77</v>
      </c>
      <c r="AY170" s="262" t="s">
        <v>168</v>
      </c>
    </row>
    <row r="171" spans="1:51" s="13" customFormat="1" ht="12">
      <c r="A171" s="13"/>
      <c r="B171" s="252"/>
      <c r="C171" s="253"/>
      <c r="D171" s="241" t="s">
        <v>291</v>
      </c>
      <c r="E171" s="254" t="s">
        <v>1</v>
      </c>
      <c r="F171" s="255" t="s">
        <v>970</v>
      </c>
      <c r="G171" s="253"/>
      <c r="H171" s="256">
        <v>2.92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2" t="s">
        <v>291</v>
      </c>
      <c r="AU171" s="262" t="s">
        <v>86</v>
      </c>
      <c r="AV171" s="13" t="s">
        <v>86</v>
      </c>
      <c r="AW171" s="13" t="s">
        <v>32</v>
      </c>
      <c r="AX171" s="13" t="s">
        <v>77</v>
      </c>
      <c r="AY171" s="262" t="s">
        <v>168</v>
      </c>
    </row>
    <row r="172" spans="1:51" s="13" customFormat="1" ht="12">
      <c r="A172" s="13"/>
      <c r="B172" s="252"/>
      <c r="C172" s="253"/>
      <c r="D172" s="241" t="s">
        <v>291</v>
      </c>
      <c r="E172" s="254" t="s">
        <v>1</v>
      </c>
      <c r="F172" s="255" t="s">
        <v>971</v>
      </c>
      <c r="G172" s="253"/>
      <c r="H172" s="256">
        <v>3.062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2" t="s">
        <v>291</v>
      </c>
      <c r="AU172" s="262" t="s">
        <v>86</v>
      </c>
      <c r="AV172" s="13" t="s">
        <v>86</v>
      </c>
      <c r="AW172" s="13" t="s">
        <v>32</v>
      </c>
      <c r="AX172" s="13" t="s">
        <v>77</v>
      </c>
      <c r="AY172" s="262" t="s">
        <v>168</v>
      </c>
    </row>
    <row r="173" spans="1:51" s="13" customFormat="1" ht="12">
      <c r="A173" s="13"/>
      <c r="B173" s="252"/>
      <c r="C173" s="253"/>
      <c r="D173" s="241" t="s">
        <v>291</v>
      </c>
      <c r="E173" s="254" t="s">
        <v>1</v>
      </c>
      <c r="F173" s="255" t="s">
        <v>972</v>
      </c>
      <c r="G173" s="253"/>
      <c r="H173" s="256">
        <v>0.966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2" t="s">
        <v>291</v>
      </c>
      <c r="AU173" s="262" t="s">
        <v>86</v>
      </c>
      <c r="AV173" s="13" t="s">
        <v>86</v>
      </c>
      <c r="AW173" s="13" t="s">
        <v>32</v>
      </c>
      <c r="AX173" s="13" t="s">
        <v>77</v>
      </c>
      <c r="AY173" s="262" t="s">
        <v>168</v>
      </c>
    </row>
    <row r="174" spans="1:51" s="13" customFormat="1" ht="12">
      <c r="A174" s="13"/>
      <c r="B174" s="252"/>
      <c r="C174" s="253"/>
      <c r="D174" s="241" t="s">
        <v>291</v>
      </c>
      <c r="E174" s="254" t="s">
        <v>1</v>
      </c>
      <c r="F174" s="255" t="s">
        <v>973</v>
      </c>
      <c r="G174" s="253"/>
      <c r="H174" s="256">
        <v>3.65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2" t="s">
        <v>291</v>
      </c>
      <c r="AU174" s="262" t="s">
        <v>86</v>
      </c>
      <c r="AV174" s="13" t="s">
        <v>86</v>
      </c>
      <c r="AW174" s="13" t="s">
        <v>32</v>
      </c>
      <c r="AX174" s="13" t="s">
        <v>77</v>
      </c>
      <c r="AY174" s="262" t="s">
        <v>168</v>
      </c>
    </row>
    <row r="175" spans="1:51" s="13" customFormat="1" ht="12">
      <c r="A175" s="13"/>
      <c r="B175" s="252"/>
      <c r="C175" s="253"/>
      <c r="D175" s="241" t="s">
        <v>291</v>
      </c>
      <c r="E175" s="254" t="s">
        <v>1</v>
      </c>
      <c r="F175" s="255" t="s">
        <v>974</v>
      </c>
      <c r="G175" s="253"/>
      <c r="H175" s="256">
        <v>1.46</v>
      </c>
      <c r="I175" s="257"/>
      <c r="J175" s="253"/>
      <c r="K175" s="253"/>
      <c r="L175" s="258"/>
      <c r="M175" s="259"/>
      <c r="N175" s="260"/>
      <c r="O175" s="260"/>
      <c r="P175" s="260"/>
      <c r="Q175" s="260"/>
      <c r="R175" s="260"/>
      <c r="S175" s="260"/>
      <c r="T175" s="26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2" t="s">
        <v>291</v>
      </c>
      <c r="AU175" s="262" t="s">
        <v>86</v>
      </c>
      <c r="AV175" s="13" t="s">
        <v>86</v>
      </c>
      <c r="AW175" s="13" t="s">
        <v>32</v>
      </c>
      <c r="AX175" s="13" t="s">
        <v>77</v>
      </c>
      <c r="AY175" s="262" t="s">
        <v>168</v>
      </c>
    </row>
    <row r="176" spans="1:51" s="13" customFormat="1" ht="12">
      <c r="A176" s="13"/>
      <c r="B176" s="252"/>
      <c r="C176" s="253"/>
      <c r="D176" s="241" t="s">
        <v>291</v>
      </c>
      <c r="E176" s="254" t="s">
        <v>1</v>
      </c>
      <c r="F176" s="255" t="s">
        <v>975</v>
      </c>
      <c r="G176" s="253"/>
      <c r="H176" s="256">
        <v>1.489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2" t="s">
        <v>291</v>
      </c>
      <c r="AU176" s="262" t="s">
        <v>86</v>
      </c>
      <c r="AV176" s="13" t="s">
        <v>86</v>
      </c>
      <c r="AW176" s="13" t="s">
        <v>32</v>
      </c>
      <c r="AX176" s="13" t="s">
        <v>77</v>
      </c>
      <c r="AY176" s="262" t="s">
        <v>168</v>
      </c>
    </row>
    <row r="177" spans="1:51" s="13" customFormat="1" ht="12">
      <c r="A177" s="13"/>
      <c r="B177" s="252"/>
      <c r="C177" s="253"/>
      <c r="D177" s="241" t="s">
        <v>291</v>
      </c>
      <c r="E177" s="254" t="s">
        <v>1</v>
      </c>
      <c r="F177" s="255" t="s">
        <v>976</v>
      </c>
      <c r="G177" s="253"/>
      <c r="H177" s="256">
        <v>1.351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2" t="s">
        <v>291</v>
      </c>
      <c r="AU177" s="262" t="s">
        <v>86</v>
      </c>
      <c r="AV177" s="13" t="s">
        <v>86</v>
      </c>
      <c r="AW177" s="13" t="s">
        <v>32</v>
      </c>
      <c r="AX177" s="13" t="s">
        <v>77</v>
      </c>
      <c r="AY177" s="262" t="s">
        <v>168</v>
      </c>
    </row>
    <row r="178" spans="1:51" s="13" customFormat="1" ht="12">
      <c r="A178" s="13"/>
      <c r="B178" s="252"/>
      <c r="C178" s="253"/>
      <c r="D178" s="241" t="s">
        <v>291</v>
      </c>
      <c r="E178" s="254" t="s">
        <v>1</v>
      </c>
      <c r="F178" s="255" t="s">
        <v>977</v>
      </c>
      <c r="G178" s="253"/>
      <c r="H178" s="256">
        <v>2.774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2" t="s">
        <v>291</v>
      </c>
      <c r="AU178" s="262" t="s">
        <v>86</v>
      </c>
      <c r="AV178" s="13" t="s">
        <v>86</v>
      </c>
      <c r="AW178" s="13" t="s">
        <v>32</v>
      </c>
      <c r="AX178" s="13" t="s">
        <v>77</v>
      </c>
      <c r="AY178" s="262" t="s">
        <v>168</v>
      </c>
    </row>
    <row r="179" spans="1:51" s="13" customFormat="1" ht="12">
      <c r="A179" s="13"/>
      <c r="B179" s="252"/>
      <c r="C179" s="253"/>
      <c r="D179" s="241" t="s">
        <v>291</v>
      </c>
      <c r="E179" s="254" t="s">
        <v>1</v>
      </c>
      <c r="F179" s="255" t="s">
        <v>978</v>
      </c>
      <c r="G179" s="253"/>
      <c r="H179" s="256">
        <v>1.101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2" t="s">
        <v>291</v>
      </c>
      <c r="AU179" s="262" t="s">
        <v>86</v>
      </c>
      <c r="AV179" s="13" t="s">
        <v>86</v>
      </c>
      <c r="AW179" s="13" t="s">
        <v>32</v>
      </c>
      <c r="AX179" s="13" t="s">
        <v>77</v>
      </c>
      <c r="AY179" s="262" t="s">
        <v>168</v>
      </c>
    </row>
    <row r="180" spans="1:51" s="13" customFormat="1" ht="12">
      <c r="A180" s="13"/>
      <c r="B180" s="252"/>
      <c r="C180" s="253"/>
      <c r="D180" s="241" t="s">
        <v>291</v>
      </c>
      <c r="E180" s="254" t="s">
        <v>1</v>
      </c>
      <c r="F180" s="255" t="s">
        <v>979</v>
      </c>
      <c r="G180" s="253"/>
      <c r="H180" s="256">
        <v>0.657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2" t="s">
        <v>291</v>
      </c>
      <c r="AU180" s="262" t="s">
        <v>86</v>
      </c>
      <c r="AV180" s="13" t="s">
        <v>86</v>
      </c>
      <c r="AW180" s="13" t="s">
        <v>32</v>
      </c>
      <c r="AX180" s="13" t="s">
        <v>77</v>
      </c>
      <c r="AY180" s="262" t="s">
        <v>168</v>
      </c>
    </row>
    <row r="181" spans="1:51" s="13" customFormat="1" ht="12">
      <c r="A181" s="13"/>
      <c r="B181" s="252"/>
      <c r="C181" s="253"/>
      <c r="D181" s="241" t="s">
        <v>291</v>
      </c>
      <c r="E181" s="254" t="s">
        <v>1</v>
      </c>
      <c r="F181" s="255" t="s">
        <v>980</v>
      </c>
      <c r="G181" s="253"/>
      <c r="H181" s="256">
        <v>1.183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2" t="s">
        <v>291</v>
      </c>
      <c r="AU181" s="262" t="s">
        <v>86</v>
      </c>
      <c r="AV181" s="13" t="s">
        <v>86</v>
      </c>
      <c r="AW181" s="13" t="s">
        <v>32</v>
      </c>
      <c r="AX181" s="13" t="s">
        <v>77</v>
      </c>
      <c r="AY181" s="262" t="s">
        <v>168</v>
      </c>
    </row>
    <row r="182" spans="1:51" s="13" customFormat="1" ht="12">
      <c r="A182" s="13"/>
      <c r="B182" s="252"/>
      <c r="C182" s="253"/>
      <c r="D182" s="241" t="s">
        <v>291</v>
      </c>
      <c r="E182" s="254" t="s">
        <v>1</v>
      </c>
      <c r="F182" s="255" t="s">
        <v>981</v>
      </c>
      <c r="G182" s="253"/>
      <c r="H182" s="256">
        <v>2.73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2" t="s">
        <v>291</v>
      </c>
      <c r="AU182" s="262" t="s">
        <v>86</v>
      </c>
      <c r="AV182" s="13" t="s">
        <v>86</v>
      </c>
      <c r="AW182" s="13" t="s">
        <v>32</v>
      </c>
      <c r="AX182" s="13" t="s">
        <v>77</v>
      </c>
      <c r="AY182" s="262" t="s">
        <v>168</v>
      </c>
    </row>
    <row r="183" spans="1:51" s="13" customFormat="1" ht="12">
      <c r="A183" s="13"/>
      <c r="B183" s="252"/>
      <c r="C183" s="253"/>
      <c r="D183" s="241" t="s">
        <v>291</v>
      </c>
      <c r="E183" s="254" t="s">
        <v>1</v>
      </c>
      <c r="F183" s="255" t="s">
        <v>982</v>
      </c>
      <c r="G183" s="253"/>
      <c r="H183" s="256">
        <v>3.139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2" t="s">
        <v>291</v>
      </c>
      <c r="AU183" s="262" t="s">
        <v>86</v>
      </c>
      <c r="AV183" s="13" t="s">
        <v>86</v>
      </c>
      <c r="AW183" s="13" t="s">
        <v>32</v>
      </c>
      <c r="AX183" s="13" t="s">
        <v>77</v>
      </c>
      <c r="AY183" s="262" t="s">
        <v>168</v>
      </c>
    </row>
    <row r="184" spans="1:51" s="13" customFormat="1" ht="12">
      <c r="A184" s="13"/>
      <c r="B184" s="252"/>
      <c r="C184" s="253"/>
      <c r="D184" s="241" t="s">
        <v>291</v>
      </c>
      <c r="E184" s="254" t="s">
        <v>1</v>
      </c>
      <c r="F184" s="255" t="s">
        <v>983</v>
      </c>
      <c r="G184" s="253"/>
      <c r="H184" s="256">
        <v>0.803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2" t="s">
        <v>291</v>
      </c>
      <c r="AU184" s="262" t="s">
        <v>86</v>
      </c>
      <c r="AV184" s="13" t="s">
        <v>86</v>
      </c>
      <c r="AW184" s="13" t="s">
        <v>32</v>
      </c>
      <c r="AX184" s="13" t="s">
        <v>77</v>
      </c>
      <c r="AY184" s="262" t="s">
        <v>168</v>
      </c>
    </row>
    <row r="185" spans="1:51" s="13" customFormat="1" ht="12">
      <c r="A185" s="13"/>
      <c r="B185" s="252"/>
      <c r="C185" s="253"/>
      <c r="D185" s="241" t="s">
        <v>291</v>
      </c>
      <c r="E185" s="254" t="s">
        <v>1</v>
      </c>
      <c r="F185" s="255" t="s">
        <v>984</v>
      </c>
      <c r="G185" s="253"/>
      <c r="H185" s="256">
        <v>5.2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2" t="s">
        <v>291</v>
      </c>
      <c r="AU185" s="262" t="s">
        <v>86</v>
      </c>
      <c r="AV185" s="13" t="s">
        <v>86</v>
      </c>
      <c r="AW185" s="13" t="s">
        <v>32</v>
      </c>
      <c r="AX185" s="13" t="s">
        <v>77</v>
      </c>
      <c r="AY185" s="262" t="s">
        <v>168</v>
      </c>
    </row>
    <row r="186" spans="1:51" s="14" customFormat="1" ht="12">
      <c r="A186" s="14"/>
      <c r="B186" s="263"/>
      <c r="C186" s="264"/>
      <c r="D186" s="241" t="s">
        <v>291</v>
      </c>
      <c r="E186" s="265" t="s">
        <v>919</v>
      </c>
      <c r="F186" s="266" t="s">
        <v>295</v>
      </c>
      <c r="G186" s="264"/>
      <c r="H186" s="267">
        <v>56.665</v>
      </c>
      <c r="I186" s="268"/>
      <c r="J186" s="264"/>
      <c r="K186" s="264"/>
      <c r="L186" s="269"/>
      <c r="M186" s="270"/>
      <c r="N186" s="271"/>
      <c r="O186" s="271"/>
      <c r="P186" s="271"/>
      <c r="Q186" s="271"/>
      <c r="R186" s="271"/>
      <c r="S186" s="271"/>
      <c r="T186" s="27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3" t="s">
        <v>291</v>
      </c>
      <c r="AU186" s="273" t="s">
        <v>86</v>
      </c>
      <c r="AV186" s="14" t="s">
        <v>189</v>
      </c>
      <c r="AW186" s="14" t="s">
        <v>32</v>
      </c>
      <c r="AX186" s="14" t="s">
        <v>77</v>
      </c>
      <c r="AY186" s="273" t="s">
        <v>168</v>
      </c>
    </row>
    <row r="187" spans="1:51" s="13" customFormat="1" ht="12">
      <c r="A187" s="13"/>
      <c r="B187" s="252"/>
      <c r="C187" s="253"/>
      <c r="D187" s="241" t="s">
        <v>291</v>
      </c>
      <c r="E187" s="254" t="s">
        <v>1</v>
      </c>
      <c r="F187" s="255" t="s">
        <v>985</v>
      </c>
      <c r="G187" s="253"/>
      <c r="H187" s="256">
        <v>45.332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2" t="s">
        <v>291</v>
      </c>
      <c r="AU187" s="262" t="s">
        <v>86</v>
      </c>
      <c r="AV187" s="13" t="s">
        <v>86</v>
      </c>
      <c r="AW187" s="13" t="s">
        <v>32</v>
      </c>
      <c r="AX187" s="13" t="s">
        <v>84</v>
      </c>
      <c r="AY187" s="262" t="s">
        <v>168</v>
      </c>
    </row>
    <row r="188" spans="1:65" s="2" customFormat="1" ht="33" customHeight="1">
      <c r="A188" s="39"/>
      <c r="B188" s="40"/>
      <c r="C188" s="228" t="s">
        <v>189</v>
      </c>
      <c r="D188" s="228" t="s">
        <v>171</v>
      </c>
      <c r="E188" s="229" t="s">
        <v>986</v>
      </c>
      <c r="F188" s="230" t="s">
        <v>987</v>
      </c>
      <c r="G188" s="231" t="s">
        <v>289</v>
      </c>
      <c r="H188" s="232">
        <v>3.897</v>
      </c>
      <c r="I188" s="233"/>
      <c r="J188" s="234">
        <f>ROUND(I188*H188,2)</f>
        <v>0</v>
      </c>
      <c r="K188" s="230" t="s">
        <v>175</v>
      </c>
      <c r="L188" s="45"/>
      <c r="M188" s="235" t="s">
        <v>1</v>
      </c>
      <c r="N188" s="236" t="s">
        <v>42</v>
      </c>
      <c r="O188" s="92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9" t="s">
        <v>189</v>
      </c>
      <c r="AT188" s="239" t="s">
        <v>171</v>
      </c>
      <c r="AU188" s="239" t="s">
        <v>86</v>
      </c>
      <c r="AY188" s="18" t="s">
        <v>168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8" t="s">
        <v>84</v>
      </c>
      <c r="BK188" s="240">
        <f>ROUND(I188*H188,2)</f>
        <v>0</v>
      </c>
      <c r="BL188" s="18" t="s">
        <v>189</v>
      </c>
      <c r="BM188" s="239" t="s">
        <v>988</v>
      </c>
    </row>
    <row r="189" spans="1:51" s="15" customFormat="1" ht="12">
      <c r="A189" s="15"/>
      <c r="B189" s="274"/>
      <c r="C189" s="275"/>
      <c r="D189" s="241" t="s">
        <v>291</v>
      </c>
      <c r="E189" s="276" t="s">
        <v>1</v>
      </c>
      <c r="F189" s="277" t="s">
        <v>989</v>
      </c>
      <c r="G189" s="275"/>
      <c r="H189" s="276" t="s">
        <v>1</v>
      </c>
      <c r="I189" s="278"/>
      <c r="J189" s="275"/>
      <c r="K189" s="275"/>
      <c r="L189" s="279"/>
      <c r="M189" s="280"/>
      <c r="N189" s="281"/>
      <c r="O189" s="281"/>
      <c r="P189" s="281"/>
      <c r="Q189" s="281"/>
      <c r="R189" s="281"/>
      <c r="S189" s="281"/>
      <c r="T189" s="282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83" t="s">
        <v>291</v>
      </c>
      <c r="AU189" s="283" t="s">
        <v>86</v>
      </c>
      <c r="AV189" s="15" t="s">
        <v>84</v>
      </c>
      <c r="AW189" s="15" t="s">
        <v>32</v>
      </c>
      <c r="AX189" s="15" t="s">
        <v>77</v>
      </c>
      <c r="AY189" s="283" t="s">
        <v>168</v>
      </c>
    </row>
    <row r="190" spans="1:51" s="13" customFormat="1" ht="12">
      <c r="A190" s="13"/>
      <c r="B190" s="252"/>
      <c r="C190" s="253"/>
      <c r="D190" s="241" t="s">
        <v>291</v>
      </c>
      <c r="E190" s="254" t="s">
        <v>1</v>
      </c>
      <c r="F190" s="255" t="s">
        <v>990</v>
      </c>
      <c r="G190" s="253"/>
      <c r="H190" s="256">
        <v>1.65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2" t="s">
        <v>291</v>
      </c>
      <c r="AU190" s="262" t="s">
        <v>86</v>
      </c>
      <c r="AV190" s="13" t="s">
        <v>86</v>
      </c>
      <c r="AW190" s="13" t="s">
        <v>32</v>
      </c>
      <c r="AX190" s="13" t="s">
        <v>77</v>
      </c>
      <c r="AY190" s="262" t="s">
        <v>168</v>
      </c>
    </row>
    <row r="191" spans="1:51" s="13" customFormat="1" ht="12">
      <c r="A191" s="13"/>
      <c r="B191" s="252"/>
      <c r="C191" s="253"/>
      <c r="D191" s="241" t="s">
        <v>291</v>
      </c>
      <c r="E191" s="254" t="s">
        <v>1</v>
      </c>
      <c r="F191" s="255" t="s">
        <v>991</v>
      </c>
      <c r="G191" s="253"/>
      <c r="H191" s="256">
        <v>0.545</v>
      </c>
      <c r="I191" s="257"/>
      <c r="J191" s="253"/>
      <c r="K191" s="253"/>
      <c r="L191" s="258"/>
      <c r="M191" s="259"/>
      <c r="N191" s="260"/>
      <c r="O191" s="260"/>
      <c r="P191" s="260"/>
      <c r="Q191" s="260"/>
      <c r="R191" s="260"/>
      <c r="S191" s="260"/>
      <c r="T191" s="26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2" t="s">
        <v>291</v>
      </c>
      <c r="AU191" s="262" t="s">
        <v>86</v>
      </c>
      <c r="AV191" s="13" t="s">
        <v>86</v>
      </c>
      <c r="AW191" s="13" t="s">
        <v>32</v>
      </c>
      <c r="AX191" s="13" t="s">
        <v>77</v>
      </c>
      <c r="AY191" s="262" t="s">
        <v>168</v>
      </c>
    </row>
    <row r="192" spans="1:51" s="13" customFormat="1" ht="12">
      <c r="A192" s="13"/>
      <c r="B192" s="252"/>
      <c r="C192" s="253"/>
      <c r="D192" s="241" t="s">
        <v>291</v>
      </c>
      <c r="E192" s="254" t="s">
        <v>1</v>
      </c>
      <c r="F192" s="255" t="s">
        <v>992</v>
      </c>
      <c r="G192" s="253"/>
      <c r="H192" s="256">
        <v>0.23</v>
      </c>
      <c r="I192" s="257"/>
      <c r="J192" s="253"/>
      <c r="K192" s="253"/>
      <c r="L192" s="258"/>
      <c r="M192" s="259"/>
      <c r="N192" s="260"/>
      <c r="O192" s="260"/>
      <c r="P192" s="260"/>
      <c r="Q192" s="260"/>
      <c r="R192" s="260"/>
      <c r="S192" s="260"/>
      <c r="T192" s="26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2" t="s">
        <v>291</v>
      </c>
      <c r="AU192" s="262" t="s">
        <v>86</v>
      </c>
      <c r="AV192" s="13" t="s">
        <v>86</v>
      </c>
      <c r="AW192" s="13" t="s">
        <v>32</v>
      </c>
      <c r="AX192" s="13" t="s">
        <v>77</v>
      </c>
      <c r="AY192" s="262" t="s">
        <v>168</v>
      </c>
    </row>
    <row r="193" spans="1:51" s="13" customFormat="1" ht="12">
      <c r="A193" s="13"/>
      <c r="B193" s="252"/>
      <c r="C193" s="253"/>
      <c r="D193" s="241" t="s">
        <v>291</v>
      </c>
      <c r="E193" s="254" t="s">
        <v>1</v>
      </c>
      <c r="F193" s="255" t="s">
        <v>993</v>
      </c>
      <c r="G193" s="253"/>
      <c r="H193" s="256">
        <v>0.326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2" t="s">
        <v>291</v>
      </c>
      <c r="AU193" s="262" t="s">
        <v>86</v>
      </c>
      <c r="AV193" s="13" t="s">
        <v>86</v>
      </c>
      <c r="AW193" s="13" t="s">
        <v>32</v>
      </c>
      <c r="AX193" s="13" t="s">
        <v>77</v>
      </c>
      <c r="AY193" s="262" t="s">
        <v>168</v>
      </c>
    </row>
    <row r="194" spans="1:51" s="13" customFormat="1" ht="12">
      <c r="A194" s="13"/>
      <c r="B194" s="252"/>
      <c r="C194" s="253"/>
      <c r="D194" s="241" t="s">
        <v>291</v>
      </c>
      <c r="E194" s="254" t="s">
        <v>1</v>
      </c>
      <c r="F194" s="255" t="s">
        <v>994</v>
      </c>
      <c r="G194" s="253"/>
      <c r="H194" s="256">
        <v>0.9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2" t="s">
        <v>291</v>
      </c>
      <c r="AU194" s="262" t="s">
        <v>86</v>
      </c>
      <c r="AV194" s="13" t="s">
        <v>86</v>
      </c>
      <c r="AW194" s="13" t="s">
        <v>32</v>
      </c>
      <c r="AX194" s="13" t="s">
        <v>77</v>
      </c>
      <c r="AY194" s="262" t="s">
        <v>168</v>
      </c>
    </row>
    <row r="195" spans="1:51" s="15" customFormat="1" ht="12">
      <c r="A195" s="15"/>
      <c r="B195" s="274"/>
      <c r="C195" s="275"/>
      <c r="D195" s="241" t="s">
        <v>291</v>
      </c>
      <c r="E195" s="276" t="s">
        <v>1</v>
      </c>
      <c r="F195" s="277" t="s">
        <v>995</v>
      </c>
      <c r="G195" s="275"/>
      <c r="H195" s="276" t="s">
        <v>1</v>
      </c>
      <c r="I195" s="278"/>
      <c r="J195" s="275"/>
      <c r="K195" s="275"/>
      <c r="L195" s="279"/>
      <c r="M195" s="280"/>
      <c r="N195" s="281"/>
      <c r="O195" s="281"/>
      <c r="P195" s="281"/>
      <c r="Q195" s="281"/>
      <c r="R195" s="281"/>
      <c r="S195" s="281"/>
      <c r="T195" s="282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83" t="s">
        <v>291</v>
      </c>
      <c r="AU195" s="283" t="s">
        <v>86</v>
      </c>
      <c r="AV195" s="15" t="s">
        <v>84</v>
      </c>
      <c r="AW195" s="15" t="s">
        <v>32</v>
      </c>
      <c r="AX195" s="15" t="s">
        <v>77</v>
      </c>
      <c r="AY195" s="283" t="s">
        <v>168</v>
      </c>
    </row>
    <row r="196" spans="1:51" s="13" customFormat="1" ht="12">
      <c r="A196" s="13"/>
      <c r="B196" s="252"/>
      <c r="C196" s="253"/>
      <c r="D196" s="241" t="s">
        <v>291</v>
      </c>
      <c r="E196" s="254" t="s">
        <v>1</v>
      </c>
      <c r="F196" s="255" t="s">
        <v>996</v>
      </c>
      <c r="G196" s="253"/>
      <c r="H196" s="256">
        <v>0.6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2" t="s">
        <v>291</v>
      </c>
      <c r="AU196" s="262" t="s">
        <v>86</v>
      </c>
      <c r="AV196" s="13" t="s">
        <v>86</v>
      </c>
      <c r="AW196" s="13" t="s">
        <v>32</v>
      </c>
      <c r="AX196" s="13" t="s">
        <v>77</v>
      </c>
      <c r="AY196" s="262" t="s">
        <v>168</v>
      </c>
    </row>
    <row r="197" spans="1:51" s="13" customFormat="1" ht="12">
      <c r="A197" s="13"/>
      <c r="B197" s="252"/>
      <c r="C197" s="253"/>
      <c r="D197" s="241" t="s">
        <v>291</v>
      </c>
      <c r="E197" s="254" t="s">
        <v>1</v>
      </c>
      <c r="F197" s="255" t="s">
        <v>997</v>
      </c>
      <c r="G197" s="253"/>
      <c r="H197" s="256">
        <v>0.46</v>
      </c>
      <c r="I197" s="257"/>
      <c r="J197" s="253"/>
      <c r="K197" s="253"/>
      <c r="L197" s="258"/>
      <c r="M197" s="259"/>
      <c r="N197" s="260"/>
      <c r="O197" s="260"/>
      <c r="P197" s="260"/>
      <c r="Q197" s="260"/>
      <c r="R197" s="260"/>
      <c r="S197" s="260"/>
      <c r="T197" s="26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2" t="s">
        <v>291</v>
      </c>
      <c r="AU197" s="262" t="s">
        <v>86</v>
      </c>
      <c r="AV197" s="13" t="s">
        <v>86</v>
      </c>
      <c r="AW197" s="13" t="s">
        <v>32</v>
      </c>
      <c r="AX197" s="13" t="s">
        <v>77</v>
      </c>
      <c r="AY197" s="262" t="s">
        <v>168</v>
      </c>
    </row>
    <row r="198" spans="1:51" s="13" customFormat="1" ht="12">
      <c r="A198" s="13"/>
      <c r="B198" s="252"/>
      <c r="C198" s="253"/>
      <c r="D198" s="241" t="s">
        <v>291</v>
      </c>
      <c r="E198" s="254" t="s">
        <v>1</v>
      </c>
      <c r="F198" s="255" t="s">
        <v>998</v>
      </c>
      <c r="G198" s="253"/>
      <c r="H198" s="256">
        <v>0.16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2" t="s">
        <v>291</v>
      </c>
      <c r="AU198" s="262" t="s">
        <v>86</v>
      </c>
      <c r="AV198" s="13" t="s">
        <v>86</v>
      </c>
      <c r="AW198" s="13" t="s">
        <v>32</v>
      </c>
      <c r="AX198" s="13" t="s">
        <v>77</v>
      </c>
      <c r="AY198" s="262" t="s">
        <v>168</v>
      </c>
    </row>
    <row r="199" spans="1:51" s="14" customFormat="1" ht="12">
      <c r="A199" s="14"/>
      <c r="B199" s="263"/>
      <c r="C199" s="264"/>
      <c r="D199" s="241" t="s">
        <v>291</v>
      </c>
      <c r="E199" s="265" t="s">
        <v>898</v>
      </c>
      <c r="F199" s="266" t="s">
        <v>295</v>
      </c>
      <c r="G199" s="264"/>
      <c r="H199" s="267">
        <v>4.871</v>
      </c>
      <c r="I199" s="268"/>
      <c r="J199" s="264"/>
      <c r="K199" s="264"/>
      <c r="L199" s="269"/>
      <c r="M199" s="270"/>
      <c r="N199" s="271"/>
      <c r="O199" s="271"/>
      <c r="P199" s="271"/>
      <c r="Q199" s="271"/>
      <c r="R199" s="271"/>
      <c r="S199" s="271"/>
      <c r="T199" s="27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3" t="s">
        <v>291</v>
      </c>
      <c r="AU199" s="273" t="s">
        <v>86</v>
      </c>
      <c r="AV199" s="14" t="s">
        <v>189</v>
      </c>
      <c r="AW199" s="14" t="s">
        <v>32</v>
      </c>
      <c r="AX199" s="14" t="s">
        <v>77</v>
      </c>
      <c r="AY199" s="273" t="s">
        <v>168</v>
      </c>
    </row>
    <row r="200" spans="1:51" s="13" customFormat="1" ht="12">
      <c r="A200" s="13"/>
      <c r="B200" s="252"/>
      <c r="C200" s="253"/>
      <c r="D200" s="241" t="s">
        <v>291</v>
      </c>
      <c r="E200" s="254" t="s">
        <v>1</v>
      </c>
      <c r="F200" s="255" t="s">
        <v>999</v>
      </c>
      <c r="G200" s="253"/>
      <c r="H200" s="256">
        <v>3.897</v>
      </c>
      <c r="I200" s="257"/>
      <c r="J200" s="253"/>
      <c r="K200" s="253"/>
      <c r="L200" s="258"/>
      <c r="M200" s="259"/>
      <c r="N200" s="260"/>
      <c r="O200" s="260"/>
      <c r="P200" s="260"/>
      <c r="Q200" s="260"/>
      <c r="R200" s="260"/>
      <c r="S200" s="260"/>
      <c r="T200" s="26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2" t="s">
        <v>291</v>
      </c>
      <c r="AU200" s="262" t="s">
        <v>86</v>
      </c>
      <c r="AV200" s="13" t="s">
        <v>86</v>
      </c>
      <c r="AW200" s="13" t="s">
        <v>32</v>
      </c>
      <c r="AX200" s="13" t="s">
        <v>84</v>
      </c>
      <c r="AY200" s="262" t="s">
        <v>168</v>
      </c>
    </row>
    <row r="201" spans="1:65" s="2" customFormat="1" ht="33" customHeight="1">
      <c r="A201" s="39"/>
      <c r="B201" s="40"/>
      <c r="C201" s="228" t="s">
        <v>167</v>
      </c>
      <c r="D201" s="228" t="s">
        <v>171</v>
      </c>
      <c r="E201" s="229" t="s">
        <v>1000</v>
      </c>
      <c r="F201" s="230" t="s">
        <v>1001</v>
      </c>
      <c r="G201" s="231" t="s">
        <v>289</v>
      </c>
      <c r="H201" s="232">
        <v>51.533</v>
      </c>
      <c r="I201" s="233"/>
      <c r="J201" s="234">
        <f>ROUND(I201*H201,2)</f>
        <v>0</v>
      </c>
      <c r="K201" s="230" t="s">
        <v>175</v>
      </c>
      <c r="L201" s="45"/>
      <c r="M201" s="235" t="s">
        <v>1</v>
      </c>
      <c r="N201" s="236" t="s">
        <v>42</v>
      </c>
      <c r="O201" s="92"/>
      <c r="P201" s="237">
        <f>O201*H201</f>
        <v>0</v>
      </c>
      <c r="Q201" s="237">
        <v>0</v>
      </c>
      <c r="R201" s="237">
        <f>Q201*H201</f>
        <v>0</v>
      </c>
      <c r="S201" s="237">
        <v>0</v>
      </c>
      <c r="T201" s="238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9" t="s">
        <v>189</v>
      </c>
      <c r="AT201" s="239" t="s">
        <v>171</v>
      </c>
      <c r="AU201" s="239" t="s">
        <v>86</v>
      </c>
      <c r="AY201" s="18" t="s">
        <v>168</v>
      </c>
      <c r="BE201" s="240">
        <f>IF(N201="základní",J201,0)</f>
        <v>0</v>
      </c>
      <c r="BF201" s="240">
        <f>IF(N201="snížená",J201,0)</f>
        <v>0</v>
      </c>
      <c r="BG201" s="240">
        <f>IF(N201="zákl. přenesená",J201,0)</f>
        <v>0</v>
      </c>
      <c r="BH201" s="240">
        <f>IF(N201="sníž. přenesená",J201,0)</f>
        <v>0</v>
      </c>
      <c r="BI201" s="240">
        <f>IF(N201="nulová",J201,0)</f>
        <v>0</v>
      </c>
      <c r="BJ201" s="18" t="s">
        <v>84</v>
      </c>
      <c r="BK201" s="240">
        <f>ROUND(I201*H201,2)</f>
        <v>0</v>
      </c>
      <c r="BL201" s="18" t="s">
        <v>189</v>
      </c>
      <c r="BM201" s="239" t="s">
        <v>1002</v>
      </c>
    </row>
    <row r="202" spans="1:51" s="15" customFormat="1" ht="12">
      <c r="A202" s="15"/>
      <c r="B202" s="274"/>
      <c r="C202" s="275"/>
      <c r="D202" s="241" t="s">
        <v>291</v>
      </c>
      <c r="E202" s="276" t="s">
        <v>1</v>
      </c>
      <c r="F202" s="277" t="s">
        <v>1003</v>
      </c>
      <c r="G202" s="275"/>
      <c r="H202" s="276" t="s">
        <v>1</v>
      </c>
      <c r="I202" s="278"/>
      <c r="J202" s="275"/>
      <c r="K202" s="275"/>
      <c r="L202" s="279"/>
      <c r="M202" s="280"/>
      <c r="N202" s="281"/>
      <c r="O202" s="281"/>
      <c r="P202" s="281"/>
      <c r="Q202" s="281"/>
      <c r="R202" s="281"/>
      <c r="S202" s="281"/>
      <c r="T202" s="282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83" t="s">
        <v>291</v>
      </c>
      <c r="AU202" s="283" t="s">
        <v>86</v>
      </c>
      <c r="AV202" s="15" t="s">
        <v>84</v>
      </c>
      <c r="AW202" s="15" t="s">
        <v>32</v>
      </c>
      <c r="AX202" s="15" t="s">
        <v>77</v>
      </c>
      <c r="AY202" s="283" t="s">
        <v>168</v>
      </c>
    </row>
    <row r="203" spans="1:51" s="13" customFormat="1" ht="12">
      <c r="A203" s="13"/>
      <c r="B203" s="252"/>
      <c r="C203" s="253"/>
      <c r="D203" s="241" t="s">
        <v>291</v>
      </c>
      <c r="E203" s="254" t="s">
        <v>1</v>
      </c>
      <c r="F203" s="255" t="s">
        <v>1004</v>
      </c>
      <c r="G203" s="253"/>
      <c r="H203" s="256">
        <v>64.416</v>
      </c>
      <c r="I203" s="257"/>
      <c r="J203" s="253"/>
      <c r="K203" s="253"/>
      <c r="L203" s="258"/>
      <c r="M203" s="259"/>
      <c r="N203" s="260"/>
      <c r="O203" s="260"/>
      <c r="P203" s="260"/>
      <c r="Q203" s="260"/>
      <c r="R203" s="260"/>
      <c r="S203" s="260"/>
      <c r="T203" s="26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2" t="s">
        <v>291</v>
      </c>
      <c r="AU203" s="262" t="s">
        <v>86</v>
      </c>
      <c r="AV203" s="13" t="s">
        <v>86</v>
      </c>
      <c r="AW203" s="13" t="s">
        <v>32</v>
      </c>
      <c r="AX203" s="13" t="s">
        <v>77</v>
      </c>
      <c r="AY203" s="262" t="s">
        <v>168</v>
      </c>
    </row>
    <row r="204" spans="1:51" s="14" customFormat="1" ht="12">
      <c r="A204" s="14"/>
      <c r="B204" s="263"/>
      <c r="C204" s="264"/>
      <c r="D204" s="241" t="s">
        <v>291</v>
      </c>
      <c r="E204" s="265" t="s">
        <v>896</v>
      </c>
      <c r="F204" s="266" t="s">
        <v>295</v>
      </c>
      <c r="G204" s="264"/>
      <c r="H204" s="267">
        <v>64.416</v>
      </c>
      <c r="I204" s="268"/>
      <c r="J204" s="264"/>
      <c r="K204" s="264"/>
      <c r="L204" s="269"/>
      <c r="M204" s="270"/>
      <c r="N204" s="271"/>
      <c r="O204" s="271"/>
      <c r="P204" s="271"/>
      <c r="Q204" s="271"/>
      <c r="R204" s="271"/>
      <c r="S204" s="271"/>
      <c r="T204" s="27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3" t="s">
        <v>291</v>
      </c>
      <c r="AU204" s="273" t="s">
        <v>86</v>
      </c>
      <c r="AV204" s="14" t="s">
        <v>189</v>
      </c>
      <c r="AW204" s="14" t="s">
        <v>32</v>
      </c>
      <c r="AX204" s="14" t="s">
        <v>77</v>
      </c>
      <c r="AY204" s="273" t="s">
        <v>168</v>
      </c>
    </row>
    <row r="205" spans="1:51" s="13" customFormat="1" ht="12">
      <c r="A205" s="13"/>
      <c r="B205" s="252"/>
      <c r="C205" s="253"/>
      <c r="D205" s="241" t="s">
        <v>291</v>
      </c>
      <c r="E205" s="254" t="s">
        <v>1</v>
      </c>
      <c r="F205" s="255" t="s">
        <v>1005</v>
      </c>
      <c r="G205" s="253"/>
      <c r="H205" s="256">
        <v>51.533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2" t="s">
        <v>291</v>
      </c>
      <c r="AU205" s="262" t="s">
        <v>86</v>
      </c>
      <c r="AV205" s="13" t="s">
        <v>86</v>
      </c>
      <c r="AW205" s="13" t="s">
        <v>32</v>
      </c>
      <c r="AX205" s="13" t="s">
        <v>84</v>
      </c>
      <c r="AY205" s="262" t="s">
        <v>168</v>
      </c>
    </row>
    <row r="206" spans="1:65" s="2" customFormat="1" ht="24.15" customHeight="1">
      <c r="A206" s="39"/>
      <c r="B206" s="40"/>
      <c r="C206" s="228" t="s">
        <v>314</v>
      </c>
      <c r="D206" s="228" t="s">
        <v>171</v>
      </c>
      <c r="E206" s="229" t="s">
        <v>1006</v>
      </c>
      <c r="F206" s="230" t="s">
        <v>1007</v>
      </c>
      <c r="G206" s="231" t="s">
        <v>289</v>
      </c>
      <c r="H206" s="232">
        <v>11.333</v>
      </c>
      <c r="I206" s="233"/>
      <c r="J206" s="234">
        <f>ROUND(I206*H206,2)</f>
        <v>0</v>
      </c>
      <c r="K206" s="230" t="s">
        <v>175</v>
      </c>
      <c r="L206" s="45"/>
      <c r="M206" s="235" t="s">
        <v>1</v>
      </c>
      <c r="N206" s="236" t="s">
        <v>42</v>
      </c>
      <c r="O206" s="92"/>
      <c r="P206" s="237">
        <f>O206*H206</f>
        <v>0</v>
      </c>
      <c r="Q206" s="237">
        <v>0</v>
      </c>
      <c r="R206" s="237">
        <f>Q206*H206</f>
        <v>0</v>
      </c>
      <c r="S206" s="237">
        <v>0</v>
      </c>
      <c r="T206" s="23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9" t="s">
        <v>189</v>
      </c>
      <c r="AT206" s="239" t="s">
        <v>171</v>
      </c>
      <c r="AU206" s="239" t="s">
        <v>86</v>
      </c>
      <c r="AY206" s="18" t="s">
        <v>168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8" t="s">
        <v>84</v>
      </c>
      <c r="BK206" s="240">
        <f>ROUND(I206*H206,2)</f>
        <v>0</v>
      </c>
      <c r="BL206" s="18" t="s">
        <v>189</v>
      </c>
      <c r="BM206" s="239" t="s">
        <v>1008</v>
      </c>
    </row>
    <row r="207" spans="1:51" s="13" customFormat="1" ht="12">
      <c r="A207" s="13"/>
      <c r="B207" s="252"/>
      <c r="C207" s="253"/>
      <c r="D207" s="241" t="s">
        <v>291</v>
      </c>
      <c r="E207" s="254" t="s">
        <v>1</v>
      </c>
      <c r="F207" s="255" t="s">
        <v>1009</v>
      </c>
      <c r="G207" s="253"/>
      <c r="H207" s="256">
        <v>11.333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2" t="s">
        <v>291</v>
      </c>
      <c r="AU207" s="262" t="s">
        <v>86</v>
      </c>
      <c r="AV207" s="13" t="s">
        <v>86</v>
      </c>
      <c r="AW207" s="13" t="s">
        <v>32</v>
      </c>
      <c r="AX207" s="13" t="s">
        <v>84</v>
      </c>
      <c r="AY207" s="262" t="s">
        <v>168</v>
      </c>
    </row>
    <row r="208" spans="1:65" s="2" customFormat="1" ht="33" customHeight="1">
      <c r="A208" s="39"/>
      <c r="B208" s="40"/>
      <c r="C208" s="228" t="s">
        <v>321</v>
      </c>
      <c r="D208" s="228" t="s">
        <v>171</v>
      </c>
      <c r="E208" s="229" t="s">
        <v>1010</v>
      </c>
      <c r="F208" s="230" t="s">
        <v>1011</v>
      </c>
      <c r="G208" s="231" t="s">
        <v>289</v>
      </c>
      <c r="H208" s="232">
        <v>0.974</v>
      </c>
      <c r="I208" s="233"/>
      <c r="J208" s="234">
        <f>ROUND(I208*H208,2)</f>
        <v>0</v>
      </c>
      <c r="K208" s="230" t="s">
        <v>175</v>
      </c>
      <c r="L208" s="45"/>
      <c r="M208" s="235" t="s">
        <v>1</v>
      </c>
      <c r="N208" s="236" t="s">
        <v>42</v>
      </c>
      <c r="O208" s="92"/>
      <c r="P208" s="237">
        <f>O208*H208</f>
        <v>0</v>
      </c>
      <c r="Q208" s="237">
        <v>0</v>
      </c>
      <c r="R208" s="237">
        <f>Q208*H208</f>
        <v>0</v>
      </c>
      <c r="S208" s="237">
        <v>0</v>
      </c>
      <c r="T208" s="23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9" t="s">
        <v>189</v>
      </c>
      <c r="AT208" s="239" t="s">
        <v>171</v>
      </c>
      <c r="AU208" s="239" t="s">
        <v>86</v>
      </c>
      <c r="AY208" s="18" t="s">
        <v>168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8" t="s">
        <v>84</v>
      </c>
      <c r="BK208" s="240">
        <f>ROUND(I208*H208,2)</f>
        <v>0</v>
      </c>
      <c r="BL208" s="18" t="s">
        <v>189</v>
      </c>
      <c r="BM208" s="239" t="s">
        <v>1012</v>
      </c>
    </row>
    <row r="209" spans="1:51" s="13" customFormat="1" ht="12">
      <c r="A209" s="13"/>
      <c r="B209" s="252"/>
      <c r="C209" s="253"/>
      <c r="D209" s="241" t="s">
        <v>291</v>
      </c>
      <c r="E209" s="254" t="s">
        <v>1</v>
      </c>
      <c r="F209" s="255" t="s">
        <v>1013</v>
      </c>
      <c r="G209" s="253"/>
      <c r="H209" s="256">
        <v>0.974</v>
      </c>
      <c r="I209" s="257"/>
      <c r="J209" s="253"/>
      <c r="K209" s="253"/>
      <c r="L209" s="258"/>
      <c r="M209" s="259"/>
      <c r="N209" s="260"/>
      <c r="O209" s="260"/>
      <c r="P209" s="260"/>
      <c r="Q209" s="260"/>
      <c r="R209" s="260"/>
      <c r="S209" s="260"/>
      <c r="T209" s="26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2" t="s">
        <v>291</v>
      </c>
      <c r="AU209" s="262" t="s">
        <v>86</v>
      </c>
      <c r="AV209" s="13" t="s">
        <v>86</v>
      </c>
      <c r="AW209" s="13" t="s">
        <v>32</v>
      </c>
      <c r="AX209" s="13" t="s">
        <v>84</v>
      </c>
      <c r="AY209" s="262" t="s">
        <v>168</v>
      </c>
    </row>
    <row r="210" spans="1:65" s="2" customFormat="1" ht="33" customHeight="1">
      <c r="A210" s="39"/>
      <c r="B210" s="40"/>
      <c r="C210" s="228" t="s">
        <v>326</v>
      </c>
      <c r="D210" s="228" t="s">
        <v>171</v>
      </c>
      <c r="E210" s="229" t="s">
        <v>1014</v>
      </c>
      <c r="F210" s="230" t="s">
        <v>1015</v>
      </c>
      <c r="G210" s="231" t="s">
        <v>289</v>
      </c>
      <c r="H210" s="232">
        <v>12.883</v>
      </c>
      <c r="I210" s="233"/>
      <c r="J210" s="234">
        <f>ROUND(I210*H210,2)</f>
        <v>0</v>
      </c>
      <c r="K210" s="230" t="s">
        <v>175</v>
      </c>
      <c r="L210" s="45"/>
      <c r="M210" s="235" t="s">
        <v>1</v>
      </c>
      <c r="N210" s="236" t="s">
        <v>42</v>
      </c>
      <c r="O210" s="92"/>
      <c r="P210" s="237">
        <f>O210*H210</f>
        <v>0</v>
      </c>
      <c r="Q210" s="237">
        <v>0</v>
      </c>
      <c r="R210" s="237">
        <f>Q210*H210</f>
        <v>0</v>
      </c>
      <c r="S210" s="237">
        <v>0</v>
      </c>
      <c r="T210" s="238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9" t="s">
        <v>189</v>
      </c>
      <c r="AT210" s="239" t="s">
        <v>171</v>
      </c>
      <c r="AU210" s="239" t="s">
        <v>86</v>
      </c>
      <c r="AY210" s="18" t="s">
        <v>168</v>
      </c>
      <c r="BE210" s="240">
        <f>IF(N210="základní",J210,0)</f>
        <v>0</v>
      </c>
      <c r="BF210" s="240">
        <f>IF(N210="snížená",J210,0)</f>
        <v>0</v>
      </c>
      <c r="BG210" s="240">
        <f>IF(N210="zákl. přenesená",J210,0)</f>
        <v>0</v>
      </c>
      <c r="BH210" s="240">
        <f>IF(N210="sníž. přenesená",J210,0)</f>
        <v>0</v>
      </c>
      <c r="BI210" s="240">
        <f>IF(N210="nulová",J210,0)</f>
        <v>0</v>
      </c>
      <c r="BJ210" s="18" t="s">
        <v>84</v>
      </c>
      <c r="BK210" s="240">
        <f>ROUND(I210*H210,2)</f>
        <v>0</v>
      </c>
      <c r="BL210" s="18" t="s">
        <v>189</v>
      </c>
      <c r="BM210" s="239" t="s">
        <v>1016</v>
      </c>
    </row>
    <row r="211" spans="1:51" s="13" customFormat="1" ht="12">
      <c r="A211" s="13"/>
      <c r="B211" s="252"/>
      <c r="C211" s="253"/>
      <c r="D211" s="241" t="s">
        <v>291</v>
      </c>
      <c r="E211" s="254" t="s">
        <v>1</v>
      </c>
      <c r="F211" s="255" t="s">
        <v>1017</v>
      </c>
      <c r="G211" s="253"/>
      <c r="H211" s="256">
        <v>12.883</v>
      </c>
      <c r="I211" s="257"/>
      <c r="J211" s="253"/>
      <c r="K211" s="253"/>
      <c r="L211" s="258"/>
      <c r="M211" s="259"/>
      <c r="N211" s="260"/>
      <c r="O211" s="260"/>
      <c r="P211" s="260"/>
      <c r="Q211" s="260"/>
      <c r="R211" s="260"/>
      <c r="S211" s="260"/>
      <c r="T211" s="26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2" t="s">
        <v>291</v>
      </c>
      <c r="AU211" s="262" t="s">
        <v>86</v>
      </c>
      <c r="AV211" s="13" t="s">
        <v>86</v>
      </c>
      <c r="AW211" s="13" t="s">
        <v>32</v>
      </c>
      <c r="AX211" s="13" t="s">
        <v>84</v>
      </c>
      <c r="AY211" s="262" t="s">
        <v>168</v>
      </c>
    </row>
    <row r="212" spans="1:65" s="2" customFormat="1" ht="37.8" customHeight="1">
      <c r="A212" s="39"/>
      <c r="B212" s="40"/>
      <c r="C212" s="228" t="s">
        <v>319</v>
      </c>
      <c r="D212" s="228" t="s">
        <v>171</v>
      </c>
      <c r="E212" s="229" t="s">
        <v>301</v>
      </c>
      <c r="F212" s="230" t="s">
        <v>302</v>
      </c>
      <c r="G212" s="231" t="s">
        <v>289</v>
      </c>
      <c r="H212" s="232">
        <v>120.515</v>
      </c>
      <c r="I212" s="233"/>
      <c r="J212" s="234">
        <f>ROUND(I212*H212,2)</f>
        <v>0</v>
      </c>
      <c r="K212" s="230" t="s">
        <v>175</v>
      </c>
      <c r="L212" s="45"/>
      <c r="M212" s="235" t="s">
        <v>1</v>
      </c>
      <c r="N212" s="236" t="s">
        <v>42</v>
      </c>
      <c r="O212" s="92"/>
      <c r="P212" s="237">
        <f>O212*H212</f>
        <v>0</v>
      </c>
      <c r="Q212" s="237">
        <v>0</v>
      </c>
      <c r="R212" s="237">
        <f>Q212*H212</f>
        <v>0</v>
      </c>
      <c r="S212" s="237">
        <v>0</v>
      </c>
      <c r="T212" s="238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9" t="s">
        <v>189</v>
      </c>
      <c r="AT212" s="239" t="s">
        <v>171</v>
      </c>
      <c r="AU212" s="239" t="s">
        <v>86</v>
      </c>
      <c r="AY212" s="18" t="s">
        <v>168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8" t="s">
        <v>84</v>
      </c>
      <c r="BK212" s="240">
        <f>ROUND(I212*H212,2)</f>
        <v>0</v>
      </c>
      <c r="BL212" s="18" t="s">
        <v>189</v>
      </c>
      <c r="BM212" s="239" t="s">
        <v>1018</v>
      </c>
    </row>
    <row r="213" spans="1:51" s="13" customFormat="1" ht="12">
      <c r="A213" s="13"/>
      <c r="B213" s="252"/>
      <c r="C213" s="253"/>
      <c r="D213" s="241" t="s">
        <v>291</v>
      </c>
      <c r="E213" s="254" t="s">
        <v>1</v>
      </c>
      <c r="F213" s="255" t="s">
        <v>1019</v>
      </c>
      <c r="G213" s="253"/>
      <c r="H213" s="256">
        <v>45.332</v>
      </c>
      <c r="I213" s="257"/>
      <c r="J213" s="253"/>
      <c r="K213" s="253"/>
      <c r="L213" s="258"/>
      <c r="M213" s="259"/>
      <c r="N213" s="260"/>
      <c r="O213" s="260"/>
      <c r="P213" s="260"/>
      <c r="Q213" s="260"/>
      <c r="R213" s="260"/>
      <c r="S213" s="260"/>
      <c r="T213" s="26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2" t="s">
        <v>291</v>
      </c>
      <c r="AU213" s="262" t="s">
        <v>86</v>
      </c>
      <c r="AV213" s="13" t="s">
        <v>86</v>
      </c>
      <c r="AW213" s="13" t="s">
        <v>32</v>
      </c>
      <c r="AX213" s="13" t="s">
        <v>77</v>
      </c>
      <c r="AY213" s="262" t="s">
        <v>168</v>
      </c>
    </row>
    <row r="214" spans="1:51" s="13" customFormat="1" ht="12">
      <c r="A214" s="13"/>
      <c r="B214" s="252"/>
      <c r="C214" s="253"/>
      <c r="D214" s="241" t="s">
        <v>291</v>
      </c>
      <c r="E214" s="254" t="s">
        <v>1</v>
      </c>
      <c r="F214" s="255" t="s">
        <v>1020</v>
      </c>
      <c r="G214" s="253"/>
      <c r="H214" s="256">
        <v>51.533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2" t="s">
        <v>291</v>
      </c>
      <c r="AU214" s="262" t="s">
        <v>86</v>
      </c>
      <c r="AV214" s="13" t="s">
        <v>86</v>
      </c>
      <c r="AW214" s="13" t="s">
        <v>32</v>
      </c>
      <c r="AX214" s="13" t="s">
        <v>77</v>
      </c>
      <c r="AY214" s="262" t="s">
        <v>168</v>
      </c>
    </row>
    <row r="215" spans="1:51" s="13" customFormat="1" ht="12">
      <c r="A215" s="13"/>
      <c r="B215" s="252"/>
      <c r="C215" s="253"/>
      <c r="D215" s="241" t="s">
        <v>291</v>
      </c>
      <c r="E215" s="254" t="s">
        <v>1</v>
      </c>
      <c r="F215" s="255" t="s">
        <v>1021</v>
      </c>
      <c r="G215" s="253"/>
      <c r="H215" s="256">
        <v>3.897</v>
      </c>
      <c r="I215" s="257"/>
      <c r="J215" s="253"/>
      <c r="K215" s="253"/>
      <c r="L215" s="258"/>
      <c r="M215" s="259"/>
      <c r="N215" s="260"/>
      <c r="O215" s="260"/>
      <c r="P215" s="260"/>
      <c r="Q215" s="260"/>
      <c r="R215" s="260"/>
      <c r="S215" s="260"/>
      <c r="T215" s="26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2" t="s">
        <v>291</v>
      </c>
      <c r="AU215" s="262" t="s">
        <v>86</v>
      </c>
      <c r="AV215" s="13" t="s">
        <v>86</v>
      </c>
      <c r="AW215" s="13" t="s">
        <v>32</v>
      </c>
      <c r="AX215" s="13" t="s">
        <v>77</v>
      </c>
      <c r="AY215" s="262" t="s">
        <v>168</v>
      </c>
    </row>
    <row r="216" spans="1:51" s="13" customFormat="1" ht="12">
      <c r="A216" s="13"/>
      <c r="B216" s="252"/>
      <c r="C216" s="253"/>
      <c r="D216" s="241" t="s">
        <v>291</v>
      </c>
      <c r="E216" s="254" t="s">
        <v>1</v>
      </c>
      <c r="F216" s="255" t="s">
        <v>1022</v>
      </c>
      <c r="G216" s="253"/>
      <c r="H216" s="256">
        <v>83.43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2" t="s">
        <v>291</v>
      </c>
      <c r="AU216" s="262" t="s">
        <v>86</v>
      </c>
      <c r="AV216" s="13" t="s">
        <v>86</v>
      </c>
      <c r="AW216" s="13" t="s">
        <v>32</v>
      </c>
      <c r="AX216" s="13" t="s">
        <v>77</v>
      </c>
      <c r="AY216" s="262" t="s">
        <v>168</v>
      </c>
    </row>
    <row r="217" spans="1:51" s="13" customFormat="1" ht="12">
      <c r="A217" s="13"/>
      <c r="B217" s="252"/>
      <c r="C217" s="253"/>
      <c r="D217" s="241" t="s">
        <v>291</v>
      </c>
      <c r="E217" s="254" t="s">
        <v>1</v>
      </c>
      <c r="F217" s="255" t="s">
        <v>1023</v>
      </c>
      <c r="G217" s="253"/>
      <c r="H217" s="256">
        <v>-63.677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2" t="s">
        <v>291</v>
      </c>
      <c r="AU217" s="262" t="s">
        <v>86</v>
      </c>
      <c r="AV217" s="13" t="s">
        <v>86</v>
      </c>
      <c r="AW217" s="13" t="s">
        <v>32</v>
      </c>
      <c r="AX217" s="13" t="s">
        <v>77</v>
      </c>
      <c r="AY217" s="262" t="s">
        <v>168</v>
      </c>
    </row>
    <row r="218" spans="1:51" s="14" customFormat="1" ht="12">
      <c r="A218" s="14"/>
      <c r="B218" s="263"/>
      <c r="C218" s="264"/>
      <c r="D218" s="241" t="s">
        <v>291</v>
      </c>
      <c r="E218" s="265" t="s">
        <v>198</v>
      </c>
      <c r="F218" s="266" t="s">
        <v>295</v>
      </c>
      <c r="G218" s="264"/>
      <c r="H218" s="267">
        <v>120.515</v>
      </c>
      <c r="I218" s="268"/>
      <c r="J218" s="264"/>
      <c r="K218" s="264"/>
      <c r="L218" s="269"/>
      <c r="M218" s="270"/>
      <c r="N218" s="271"/>
      <c r="O218" s="271"/>
      <c r="P218" s="271"/>
      <c r="Q218" s="271"/>
      <c r="R218" s="271"/>
      <c r="S218" s="271"/>
      <c r="T218" s="27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3" t="s">
        <v>291</v>
      </c>
      <c r="AU218" s="273" t="s">
        <v>86</v>
      </c>
      <c r="AV218" s="14" t="s">
        <v>189</v>
      </c>
      <c r="AW218" s="14" t="s">
        <v>32</v>
      </c>
      <c r="AX218" s="14" t="s">
        <v>84</v>
      </c>
      <c r="AY218" s="273" t="s">
        <v>168</v>
      </c>
    </row>
    <row r="219" spans="1:65" s="2" customFormat="1" ht="37.8" customHeight="1">
      <c r="A219" s="39"/>
      <c r="B219" s="40"/>
      <c r="C219" s="228" t="s">
        <v>368</v>
      </c>
      <c r="D219" s="228" t="s">
        <v>171</v>
      </c>
      <c r="E219" s="229" t="s">
        <v>305</v>
      </c>
      <c r="F219" s="230" t="s">
        <v>306</v>
      </c>
      <c r="G219" s="231" t="s">
        <v>289</v>
      </c>
      <c r="H219" s="232">
        <v>30.128</v>
      </c>
      <c r="I219" s="233"/>
      <c r="J219" s="234">
        <f>ROUND(I219*H219,2)</f>
        <v>0</v>
      </c>
      <c r="K219" s="230" t="s">
        <v>175</v>
      </c>
      <c r="L219" s="45"/>
      <c r="M219" s="235" t="s">
        <v>1</v>
      </c>
      <c r="N219" s="236" t="s">
        <v>42</v>
      </c>
      <c r="O219" s="92"/>
      <c r="P219" s="237">
        <f>O219*H219</f>
        <v>0</v>
      </c>
      <c r="Q219" s="237">
        <v>0</v>
      </c>
      <c r="R219" s="237">
        <f>Q219*H219</f>
        <v>0</v>
      </c>
      <c r="S219" s="237">
        <v>0</v>
      </c>
      <c r="T219" s="23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9" t="s">
        <v>189</v>
      </c>
      <c r="AT219" s="239" t="s">
        <v>171</v>
      </c>
      <c r="AU219" s="239" t="s">
        <v>86</v>
      </c>
      <c r="AY219" s="18" t="s">
        <v>168</v>
      </c>
      <c r="BE219" s="240">
        <f>IF(N219="základní",J219,0)</f>
        <v>0</v>
      </c>
      <c r="BF219" s="240">
        <f>IF(N219="snížená",J219,0)</f>
        <v>0</v>
      </c>
      <c r="BG219" s="240">
        <f>IF(N219="zákl. přenesená",J219,0)</f>
        <v>0</v>
      </c>
      <c r="BH219" s="240">
        <f>IF(N219="sníž. přenesená",J219,0)</f>
        <v>0</v>
      </c>
      <c r="BI219" s="240">
        <f>IF(N219="nulová",J219,0)</f>
        <v>0</v>
      </c>
      <c r="BJ219" s="18" t="s">
        <v>84</v>
      </c>
      <c r="BK219" s="240">
        <f>ROUND(I219*H219,2)</f>
        <v>0</v>
      </c>
      <c r="BL219" s="18" t="s">
        <v>189</v>
      </c>
      <c r="BM219" s="239" t="s">
        <v>1024</v>
      </c>
    </row>
    <row r="220" spans="1:51" s="13" customFormat="1" ht="12">
      <c r="A220" s="13"/>
      <c r="B220" s="252"/>
      <c r="C220" s="253"/>
      <c r="D220" s="241" t="s">
        <v>291</v>
      </c>
      <c r="E220" s="254" t="s">
        <v>1</v>
      </c>
      <c r="F220" s="255" t="s">
        <v>1025</v>
      </c>
      <c r="G220" s="253"/>
      <c r="H220" s="256">
        <v>11.333</v>
      </c>
      <c r="I220" s="257"/>
      <c r="J220" s="253"/>
      <c r="K220" s="253"/>
      <c r="L220" s="258"/>
      <c r="M220" s="259"/>
      <c r="N220" s="260"/>
      <c r="O220" s="260"/>
      <c r="P220" s="260"/>
      <c r="Q220" s="260"/>
      <c r="R220" s="260"/>
      <c r="S220" s="260"/>
      <c r="T220" s="26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2" t="s">
        <v>291</v>
      </c>
      <c r="AU220" s="262" t="s">
        <v>86</v>
      </c>
      <c r="AV220" s="13" t="s">
        <v>86</v>
      </c>
      <c r="AW220" s="13" t="s">
        <v>32</v>
      </c>
      <c r="AX220" s="13" t="s">
        <v>77</v>
      </c>
      <c r="AY220" s="262" t="s">
        <v>168</v>
      </c>
    </row>
    <row r="221" spans="1:51" s="13" customFormat="1" ht="12">
      <c r="A221" s="13"/>
      <c r="B221" s="252"/>
      <c r="C221" s="253"/>
      <c r="D221" s="241" t="s">
        <v>291</v>
      </c>
      <c r="E221" s="254" t="s">
        <v>1</v>
      </c>
      <c r="F221" s="255" t="s">
        <v>1026</v>
      </c>
      <c r="G221" s="253"/>
      <c r="H221" s="256">
        <v>12.883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2" t="s">
        <v>291</v>
      </c>
      <c r="AU221" s="262" t="s">
        <v>86</v>
      </c>
      <c r="AV221" s="13" t="s">
        <v>86</v>
      </c>
      <c r="AW221" s="13" t="s">
        <v>32</v>
      </c>
      <c r="AX221" s="13" t="s">
        <v>77</v>
      </c>
      <c r="AY221" s="262" t="s">
        <v>168</v>
      </c>
    </row>
    <row r="222" spans="1:51" s="13" customFormat="1" ht="12">
      <c r="A222" s="13"/>
      <c r="B222" s="252"/>
      <c r="C222" s="253"/>
      <c r="D222" s="241" t="s">
        <v>291</v>
      </c>
      <c r="E222" s="254" t="s">
        <v>1</v>
      </c>
      <c r="F222" s="255" t="s">
        <v>1027</v>
      </c>
      <c r="G222" s="253"/>
      <c r="H222" s="256">
        <v>0.974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2" t="s">
        <v>291</v>
      </c>
      <c r="AU222" s="262" t="s">
        <v>86</v>
      </c>
      <c r="AV222" s="13" t="s">
        <v>86</v>
      </c>
      <c r="AW222" s="13" t="s">
        <v>32</v>
      </c>
      <c r="AX222" s="13" t="s">
        <v>77</v>
      </c>
      <c r="AY222" s="262" t="s">
        <v>168</v>
      </c>
    </row>
    <row r="223" spans="1:51" s="13" customFormat="1" ht="12">
      <c r="A223" s="13"/>
      <c r="B223" s="252"/>
      <c r="C223" s="253"/>
      <c r="D223" s="241" t="s">
        <v>291</v>
      </c>
      <c r="E223" s="254" t="s">
        <v>1</v>
      </c>
      <c r="F223" s="255" t="s">
        <v>1028</v>
      </c>
      <c r="G223" s="253"/>
      <c r="H223" s="256">
        <v>20.857</v>
      </c>
      <c r="I223" s="257"/>
      <c r="J223" s="253"/>
      <c r="K223" s="253"/>
      <c r="L223" s="258"/>
      <c r="M223" s="259"/>
      <c r="N223" s="260"/>
      <c r="O223" s="260"/>
      <c r="P223" s="260"/>
      <c r="Q223" s="260"/>
      <c r="R223" s="260"/>
      <c r="S223" s="260"/>
      <c r="T223" s="26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2" t="s">
        <v>291</v>
      </c>
      <c r="AU223" s="262" t="s">
        <v>86</v>
      </c>
      <c r="AV223" s="13" t="s">
        <v>86</v>
      </c>
      <c r="AW223" s="13" t="s">
        <v>32</v>
      </c>
      <c r="AX223" s="13" t="s">
        <v>77</v>
      </c>
      <c r="AY223" s="262" t="s">
        <v>168</v>
      </c>
    </row>
    <row r="224" spans="1:51" s="13" customFormat="1" ht="12">
      <c r="A224" s="13"/>
      <c r="B224" s="252"/>
      <c r="C224" s="253"/>
      <c r="D224" s="241" t="s">
        <v>291</v>
      </c>
      <c r="E224" s="254" t="s">
        <v>1</v>
      </c>
      <c r="F224" s="255" t="s">
        <v>1029</v>
      </c>
      <c r="G224" s="253"/>
      <c r="H224" s="256">
        <v>-15.919</v>
      </c>
      <c r="I224" s="257"/>
      <c r="J224" s="253"/>
      <c r="K224" s="253"/>
      <c r="L224" s="258"/>
      <c r="M224" s="259"/>
      <c r="N224" s="260"/>
      <c r="O224" s="260"/>
      <c r="P224" s="260"/>
      <c r="Q224" s="260"/>
      <c r="R224" s="260"/>
      <c r="S224" s="260"/>
      <c r="T224" s="26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2" t="s">
        <v>291</v>
      </c>
      <c r="AU224" s="262" t="s">
        <v>86</v>
      </c>
      <c r="AV224" s="13" t="s">
        <v>86</v>
      </c>
      <c r="AW224" s="13" t="s">
        <v>32</v>
      </c>
      <c r="AX224" s="13" t="s">
        <v>77</v>
      </c>
      <c r="AY224" s="262" t="s">
        <v>168</v>
      </c>
    </row>
    <row r="225" spans="1:51" s="14" customFormat="1" ht="12">
      <c r="A225" s="14"/>
      <c r="B225" s="263"/>
      <c r="C225" s="264"/>
      <c r="D225" s="241" t="s">
        <v>291</v>
      </c>
      <c r="E225" s="265" t="s">
        <v>200</v>
      </c>
      <c r="F225" s="266" t="s">
        <v>295</v>
      </c>
      <c r="G225" s="264"/>
      <c r="H225" s="267">
        <v>30.128</v>
      </c>
      <c r="I225" s="268"/>
      <c r="J225" s="264"/>
      <c r="K225" s="264"/>
      <c r="L225" s="269"/>
      <c r="M225" s="270"/>
      <c r="N225" s="271"/>
      <c r="O225" s="271"/>
      <c r="P225" s="271"/>
      <c r="Q225" s="271"/>
      <c r="R225" s="271"/>
      <c r="S225" s="271"/>
      <c r="T225" s="27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3" t="s">
        <v>291</v>
      </c>
      <c r="AU225" s="273" t="s">
        <v>86</v>
      </c>
      <c r="AV225" s="14" t="s">
        <v>189</v>
      </c>
      <c r="AW225" s="14" t="s">
        <v>32</v>
      </c>
      <c r="AX225" s="14" t="s">
        <v>84</v>
      </c>
      <c r="AY225" s="273" t="s">
        <v>168</v>
      </c>
    </row>
    <row r="226" spans="1:65" s="2" customFormat="1" ht="24.15" customHeight="1">
      <c r="A226" s="39"/>
      <c r="B226" s="40"/>
      <c r="C226" s="228" t="s">
        <v>395</v>
      </c>
      <c r="D226" s="228" t="s">
        <v>171</v>
      </c>
      <c r="E226" s="229" t="s">
        <v>309</v>
      </c>
      <c r="F226" s="230" t="s">
        <v>310</v>
      </c>
      <c r="G226" s="231" t="s">
        <v>311</v>
      </c>
      <c r="H226" s="232">
        <v>271.157</v>
      </c>
      <c r="I226" s="233"/>
      <c r="J226" s="234">
        <f>ROUND(I226*H226,2)</f>
        <v>0</v>
      </c>
      <c r="K226" s="230" t="s">
        <v>175</v>
      </c>
      <c r="L226" s="45"/>
      <c r="M226" s="235" t="s">
        <v>1</v>
      </c>
      <c r="N226" s="236" t="s">
        <v>42</v>
      </c>
      <c r="O226" s="92"/>
      <c r="P226" s="237">
        <f>O226*H226</f>
        <v>0</v>
      </c>
      <c r="Q226" s="237">
        <v>0</v>
      </c>
      <c r="R226" s="237">
        <f>Q226*H226</f>
        <v>0</v>
      </c>
      <c r="S226" s="237">
        <v>0</v>
      </c>
      <c r="T226" s="238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9" t="s">
        <v>189</v>
      </c>
      <c r="AT226" s="239" t="s">
        <v>171</v>
      </c>
      <c r="AU226" s="239" t="s">
        <v>86</v>
      </c>
      <c r="AY226" s="18" t="s">
        <v>168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8" t="s">
        <v>84</v>
      </c>
      <c r="BK226" s="240">
        <f>ROUND(I226*H226,2)</f>
        <v>0</v>
      </c>
      <c r="BL226" s="18" t="s">
        <v>189</v>
      </c>
      <c r="BM226" s="239" t="s">
        <v>1030</v>
      </c>
    </row>
    <row r="227" spans="1:51" s="13" customFormat="1" ht="12">
      <c r="A227" s="13"/>
      <c r="B227" s="252"/>
      <c r="C227" s="253"/>
      <c r="D227" s="241" t="s">
        <v>291</v>
      </c>
      <c r="E227" s="254" t="s">
        <v>1</v>
      </c>
      <c r="F227" s="255" t="s">
        <v>313</v>
      </c>
      <c r="G227" s="253"/>
      <c r="H227" s="256">
        <v>271.157</v>
      </c>
      <c r="I227" s="257"/>
      <c r="J227" s="253"/>
      <c r="K227" s="253"/>
      <c r="L227" s="258"/>
      <c r="M227" s="259"/>
      <c r="N227" s="260"/>
      <c r="O227" s="260"/>
      <c r="P227" s="260"/>
      <c r="Q227" s="260"/>
      <c r="R227" s="260"/>
      <c r="S227" s="260"/>
      <c r="T227" s="26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2" t="s">
        <v>291</v>
      </c>
      <c r="AU227" s="262" t="s">
        <v>86</v>
      </c>
      <c r="AV227" s="13" t="s">
        <v>86</v>
      </c>
      <c r="AW227" s="13" t="s">
        <v>32</v>
      </c>
      <c r="AX227" s="13" t="s">
        <v>84</v>
      </c>
      <c r="AY227" s="262" t="s">
        <v>168</v>
      </c>
    </row>
    <row r="228" spans="1:65" s="2" customFormat="1" ht="16.5" customHeight="1">
      <c r="A228" s="39"/>
      <c r="B228" s="40"/>
      <c r="C228" s="228" t="s">
        <v>400</v>
      </c>
      <c r="D228" s="228" t="s">
        <v>171</v>
      </c>
      <c r="E228" s="229" t="s">
        <v>315</v>
      </c>
      <c r="F228" s="230" t="s">
        <v>316</v>
      </c>
      <c r="G228" s="231" t="s">
        <v>289</v>
      </c>
      <c r="H228" s="232">
        <v>150.643</v>
      </c>
      <c r="I228" s="233"/>
      <c r="J228" s="234">
        <f>ROUND(I228*H228,2)</f>
        <v>0</v>
      </c>
      <c r="K228" s="230" t="s">
        <v>175</v>
      </c>
      <c r="L228" s="45"/>
      <c r="M228" s="235" t="s">
        <v>1</v>
      </c>
      <c r="N228" s="236" t="s">
        <v>42</v>
      </c>
      <c r="O228" s="92"/>
      <c r="P228" s="237">
        <f>O228*H228</f>
        <v>0</v>
      </c>
      <c r="Q228" s="237">
        <v>0</v>
      </c>
      <c r="R228" s="237">
        <f>Q228*H228</f>
        <v>0</v>
      </c>
      <c r="S228" s="237">
        <v>0</v>
      </c>
      <c r="T228" s="23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9" t="s">
        <v>189</v>
      </c>
      <c r="AT228" s="239" t="s">
        <v>171</v>
      </c>
      <c r="AU228" s="239" t="s">
        <v>86</v>
      </c>
      <c r="AY228" s="18" t="s">
        <v>168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8" t="s">
        <v>84</v>
      </c>
      <c r="BK228" s="240">
        <f>ROUND(I228*H228,2)</f>
        <v>0</v>
      </c>
      <c r="BL228" s="18" t="s">
        <v>189</v>
      </c>
      <c r="BM228" s="239" t="s">
        <v>1031</v>
      </c>
    </row>
    <row r="229" spans="1:51" s="13" customFormat="1" ht="12">
      <c r="A229" s="13"/>
      <c r="B229" s="252"/>
      <c r="C229" s="253"/>
      <c r="D229" s="241" t="s">
        <v>291</v>
      </c>
      <c r="E229" s="254" t="s">
        <v>1</v>
      </c>
      <c r="F229" s="255" t="s">
        <v>318</v>
      </c>
      <c r="G229" s="253"/>
      <c r="H229" s="256">
        <v>150.643</v>
      </c>
      <c r="I229" s="257"/>
      <c r="J229" s="253"/>
      <c r="K229" s="253"/>
      <c r="L229" s="258"/>
      <c r="M229" s="259"/>
      <c r="N229" s="260"/>
      <c r="O229" s="260"/>
      <c r="P229" s="260"/>
      <c r="Q229" s="260"/>
      <c r="R229" s="260"/>
      <c r="S229" s="260"/>
      <c r="T229" s="26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2" t="s">
        <v>291</v>
      </c>
      <c r="AU229" s="262" t="s">
        <v>86</v>
      </c>
      <c r="AV229" s="13" t="s">
        <v>86</v>
      </c>
      <c r="AW229" s="13" t="s">
        <v>32</v>
      </c>
      <c r="AX229" s="13" t="s">
        <v>84</v>
      </c>
      <c r="AY229" s="262" t="s">
        <v>168</v>
      </c>
    </row>
    <row r="230" spans="1:65" s="2" customFormat="1" ht="24.15" customHeight="1">
      <c r="A230" s="39"/>
      <c r="B230" s="40"/>
      <c r="C230" s="228" t="s">
        <v>407</v>
      </c>
      <c r="D230" s="228" t="s">
        <v>171</v>
      </c>
      <c r="E230" s="229" t="s">
        <v>1032</v>
      </c>
      <c r="F230" s="230" t="s">
        <v>1033</v>
      </c>
      <c r="G230" s="231" t="s">
        <v>289</v>
      </c>
      <c r="H230" s="232">
        <v>79.596</v>
      </c>
      <c r="I230" s="233"/>
      <c r="J230" s="234">
        <f>ROUND(I230*H230,2)</f>
        <v>0</v>
      </c>
      <c r="K230" s="230" t="s">
        <v>175</v>
      </c>
      <c r="L230" s="45"/>
      <c r="M230" s="235" t="s">
        <v>1</v>
      </c>
      <c r="N230" s="236" t="s">
        <v>42</v>
      </c>
      <c r="O230" s="92"/>
      <c r="P230" s="237">
        <f>O230*H230</f>
        <v>0</v>
      </c>
      <c r="Q230" s="237">
        <v>0</v>
      </c>
      <c r="R230" s="237">
        <f>Q230*H230</f>
        <v>0</v>
      </c>
      <c r="S230" s="237">
        <v>0</v>
      </c>
      <c r="T230" s="23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9" t="s">
        <v>189</v>
      </c>
      <c r="AT230" s="239" t="s">
        <v>171</v>
      </c>
      <c r="AU230" s="239" t="s">
        <v>86</v>
      </c>
      <c r="AY230" s="18" t="s">
        <v>168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8" t="s">
        <v>84</v>
      </c>
      <c r="BK230" s="240">
        <f>ROUND(I230*H230,2)</f>
        <v>0</v>
      </c>
      <c r="BL230" s="18" t="s">
        <v>189</v>
      </c>
      <c r="BM230" s="239" t="s">
        <v>1034</v>
      </c>
    </row>
    <row r="231" spans="1:51" s="15" customFormat="1" ht="12">
      <c r="A231" s="15"/>
      <c r="B231" s="274"/>
      <c r="C231" s="275"/>
      <c r="D231" s="241" t="s">
        <v>291</v>
      </c>
      <c r="E231" s="276" t="s">
        <v>1</v>
      </c>
      <c r="F231" s="277" t="s">
        <v>1035</v>
      </c>
      <c r="G231" s="275"/>
      <c r="H231" s="276" t="s">
        <v>1</v>
      </c>
      <c r="I231" s="278"/>
      <c r="J231" s="275"/>
      <c r="K231" s="275"/>
      <c r="L231" s="279"/>
      <c r="M231" s="280"/>
      <c r="N231" s="281"/>
      <c r="O231" s="281"/>
      <c r="P231" s="281"/>
      <c r="Q231" s="281"/>
      <c r="R231" s="281"/>
      <c r="S231" s="281"/>
      <c r="T231" s="282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83" t="s">
        <v>291</v>
      </c>
      <c r="AU231" s="283" t="s">
        <v>86</v>
      </c>
      <c r="AV231" s="15" t="s">
        <v>84</v>
      </c>
      <c r="AW231" s="15" t="s">
        <v>32</v>
      </c>
      <c r="AX231" s="15" t="s">
        <v>77</v>
      </c>
      <c r="AY231" s="283" t="s">
        <v>168</v>
      </c>
    </row>
    <row r="232" spans="1:51" s="13" customFormat="1" ht="12">
      <c r="A232" s="13"/>
      <c r="B232" s="252"/>
      <c r="C232" s="253"/>
      <c r="D232" s="241" t="s">
        <v>291</v>
      </c>
      <c r="E232" s="254" t="s">
        <v>1</v>
      </c>
      <c r="F232" s="255" t="s">
        <v>1004</v>
      </c>
      <c r="G232" s="253"/>
      <c r="H232" s="256">
        <v>64.416</v>
      </c>
      <c r="I232" s="257"/>
      <c r="J232" s="253"/>
      <c r="K232" s="253"/>
      <c r="L232" s="258"/>
      <c r="M232" s="259"/>
      <c r="N232" s="260"/>
      <c r="O232" s="260"/>
      <c r="P232" s="260"/>
      <c r="Q232" s="260"/>
      <c r="R232" s="260"/>
      <c r="S232" s="260"/>
      <c r="T232" s="26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2" t="s">
        <v>291</v>
      </c>
      <c r="AU232" s="262" t="s">
        <v>86</v>
      </c>
      <c r="AV232" s="13" t="s">
        <v>86</v>
      </c>
      <c r="AW232" s="13" t="s">
        <v>32</v>
      </c>
      <c r="AX232" s="13" t="s">
        <v>77</v>
      </c>
      <c r="AY232" s="262" t="s">
        <v>168</v>
      </c>
    </row>
    <row r="233" spans="1:51" s="15" customFormat="1" ht="12">
      <c r="A233" s="15"/>
      <c r="B233" s="274"/>
      <c r="C233" s="275"/>
      <c r="D233" s="241" t="s">
        <v>291</v>
      </c>
      <c r="E233" s="276" t="s">
        <v>1</v>
      </c>
      <c r="F233" s="277" t="s">
        <v>1036</v>
      </c>
      <c r="G233" s="275"/>
      <c r="H233" s="276" t="s">
        <v>1</v>
      </c>
      <c r="I233" s="278"/>
      <c r="J233" s="275"/>
      <c r="K233" s="275"/>
      <c r="L233" s="279"/>
      <c r="M233" s="280"/>
      <c r="N233" s="281"/>
      <c r="O233" s="281"/>
      <c r="P233" s="281"/>
      <c r="Q233" s="281"/>
      <c r="R233" s="281"/>
      <c r="S233" s="281"/>
      <c r="T233" s="282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83" t="s">
        <v>291</v>
      </c>
      <c r="AU233" s="283" t="s">
        <v>86</v>
      </c>
      <c r="AV233" s="15" t="s">
        <v>84</v>
      </c>
      <c r="AW233" s="15" t="s">
        <v>32</v>
      </c>
      <c r="AX233" s="15" t="s">
        <v>77</v>
      </c>
      <c r="AY233" s="283" t="s">
        <v>168</v>
      </c>
    </row>
    <row r="234" spans="1:51" s="13" customFormat="1" ht="12">
      <c r="A234" s="13"/>
      <c r="B234" s="252"/>
      <c r="C234" s="253"/>
      <c r="D234" s="241" t="s">
        <v>291</v>
      </c>
      <c r="E234" s="254" t="s">
        <v>1</v>
      </c>
      <c r="F234" s="255" t="s">
        <v>949</v>
      </c>
      <c r="G234" s="253"/>
      <c r="H234" s="256">
        <v>15.18</v>
      </c>
      <c r="I234" s="257"/>
      <c r="J234" s="253"/>
      <c r="K234" s="253"/>
      <c r="L234" s="258"/>
      <c r="M234" s="259"/>
      <c r="N234" s="260"/>
      <c r="O234" s="260"/>
      <c r="P234" s="260"/>
      <c r="Q234" s="260"/>
      <c r="R234" s="260"/>
      <c r="S234" s="260"/>
      <c r="T234" s="26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2" t="s">
        <v>291</v>
      </c>
      <c r="AU234" s="262" t="s">
        <v>86</v>
      </c>
      <c r="AV234" s="13" t="s">
        <v>86</v>
      </c>
      <c r="AW234" s="13" t="s">
        <v>32</v>
      </c>
      <c r="AX234" s="13" t="s">
        <v>77</v>
      </c>
      <c r="AY234" s="262" t="s">
        <v>168</v>
      </c>
    </row>
    <row r="235" spans="1:51" s="14" customFormat="1" ht="12">
      <c r="A235" s="14"/>
      <c r="B235" s="263"/>
      <c r="C235" s="264"/>
      <c r="D235" s="241" t="s">
        <v>291</v>
      </c>
      <c r="E235" s="265" t="s">
        <v>929</v>
      </c>
      <c r="F235" s="266" t="s">
        <v>295</v>
      </c>
      <c r="G235" s="264"/>
      <c r="H235" s="267">
        <v>79.596</v>
      </c>
      <c r="I235" s="268"/>
      <c r="J235" s="264"/>
      <c r="K235" s="264"/>
      <c r="L235" s="269"/>
      <c r="M235" s="270"/>
      <c r="N235" s="271"/>
      <c r="O235" s="271"/>
      <c r="P235" s="271"/>
      <c r="Q235" s="271"/>
      <c r="R235" s="271"/>
      <c r="S235" s="271"/>
      <c r="T235" s="27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3" t="s">
        <v>291</v>
      </c>
      <c r="AU235" s="273" t="s">
        <v>86</v>
      </c>
      <c r="AV235" s="14" t="s">
        <v>189</v>
      </c>
      <c r="AW235" s="14" t="s">
        <v>32</v>
      </c>
      <c r="AX235" s="14" t="s">
        <v>84</v>
      </c>
      <c r="AY235" s="273" t="s">
        <v>168</v>
      </c>
    </row>
    <row r="236" spans="1:65" s="2" customFormat="1" ht="24.15" customHeight="1">
      <c r="A236" s="39"/>
      <c r="B236" s="40"/>
      <c r="C236" s="228" t="s">
        <v>413</v>
      </c>
      <c r="D236" s="228" t="s">
        <v>171</v>
      </c>
      <c r="E236" s="229" t="s">
        <v>1037</v>
      </c>
      <c r="F236" s="230" t="s">
        <v>1038</v>
      </c>
      <c r="G236" s="231" t="s">
        <v>203</v>
      </c>
      <c r="H236" s="232">
        <v>326.68</v>
      </c>
      <c r="I236" s="233"/>
      <c r="J236" s="234">
        <f>ROUND(I236*H236,2)</f>
        <v>0</v>
      </c>
      <c r="K236" s="230" t="s">
        <v>175</v>
      </c>
      <c r="L236" s="45"/>
      <c r="M236" s="235" t="s">
        <v>1</v>
      </c>
      <c r="N236" s="236" t="s">
        <v>42</v>
      </c>
      <c r="O236" s="92"/>
      <c r="P236" s="237">
        <f>O236*H236</f>
        <v>0</v>
      </c>
      <c r="Q236" s="237">
        <v>0</v>
      </c>
      <c r="R236" s="237">
        <f>Q236*H236</f>
        <v>0</v>
      </c>
      <c r="S236" s="237">
        <v>0</v>
      </c>
      <c r="T236" s="238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9" t="s">
        <v>189</v>
      </c>
      <c r="AT236" s="239" t="s">
        <v>171</v>
      </c>
      <c r="AU236" s="239" t="s">
        <v>86</v>
      </c>
      <c r="AY236" s="18" t="s">
        <v>168</v>
      </c>
      <c r="BE236" s="240">
        <f>IF(N236="základní",J236,0)</f>
        <v>0</v>
      </c>
      <c r="BF236" s="240">
        <f>IF(N236="snížená",J236,0)</f>
        <v>0</v>
      </c>
      <c r="BG236" s="240">
        <f>IF(N236="zákl. přenesená",J236,0)</f>
        <v>0</v>
      </c>
      <c r="BH236" s="240">
        <f>IF(N236="sníž. přenesená",J236,0)</f>
        <v>0</v>
      </c>
      <c r="BI236" s="240">
        <f>IF(N236="nulová",J236,0)</f>
        <v>0</v>
      </c>
      <c r="BJ236" s="18" t="s">
        <v>84</v>
      </c>
      <c r="BK236" s="240">
        <f>ROUND(I236*H236,2)</f>
        <v>0</v>
      </c>
      <c r="BL236" s="18" t="s">
        <v>189</v>
      </c>
      <c r="BM236" s="239" t="s">
        <v>1039</v>
      </c>
    </row>
    <row r="237" spans="1:51" s="15" customFormat="1" ht="12">
      <c r="A237" s="15"/>
      <c r="B237" s="274"/>
      <c r="C237" s="275"/>
      <c r="D237" s="241" t="s">
        <v>291</v>
      </c>
      <c r="E237" s="276" t="s">
        <v>1</v>
      </c>
      <c r="F237" s="277" t="s">
        <v>1040</v>
      </c>
      <c r="G237" s="275"/>
      <c r="H237" s="276" t="s">
        <v>1</v>
      </c>
      <c r="I237" s="278"/>
      <c r="J237" s="275"/>
      <c r="K237" s="275"/>
      <c r="L237" s="279"/>
      <c r="M237" s="280"/>
      <c r="N237" s="281"/>
      <c r="O237" s="281"/>
      <c r="P237" s="281"/>
      <c r="Q237" s="281"/>
      <c r="R237" s="281"/>
      <c r="S237" s="281"/>
      <c r="T237" s="282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83" t="s">
        <v>291</v>
      </c>
      <c r="AU237" s="283" t="s">
        <v>86</v>
      </c>
      <c r="AV237" s="15" t="s">
        <v>84</v>
      </c>
      <c r="AW237" s="15" t="s">
        <v>32</v>
      </c>
      <c r="AX237" s="15" t="s">
        <v>77</v>
      </c>
      <c r="AY237" s="283" t="s">
        <v>168</v>
      </c>
    </row>
    <row r="238" spans="1:51" s="15" customFormat="1" ht="12">
      <c r="A238" s="15"/>
      <c r="B238" s="274"/>
      <c r="C238" s="275"/>
      <c r="D238" s="241" t="s">
        <v>291</v>
      </c>
      <c r="E238" s="276" t="s">
        <v>1</v>
      </c>
      <c r="F238" s="277" t="s">
        <v>411</v>
      </c>
      <c r="G238" s="275"/>
      <c r="H238" s="276" t="s">
        <v>1</v>
      </c>
      <c r="I238" s="278"/>
      <c r="J238" s="275"/>
      <c r="K238" s="275"/>
      <c r="L238" s="279"/>
      <c r="M238" s="280"/>
      <c r="N238" s="281"/>
      <c r="O238" s="281"/>
      <c r="P238" s="281"/>
      <c r="Q238" s="281"/>
      <c r="R238" s="281"/>
      <c r="S238" s="281"/>
      <c r="T238" s="282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83" t="s">
        <v>291</v>
      </c>
      <c r="AU238" s="283" t="s">
        <v>86</v>
      </c>
      <c r="AV238" s="15" t="s">
        <v>84</v>
      </c>
      <c r="AW238" s="15" t="s">
        <v>32</v>
      </c>
      <c r="AX238" s="15" t="s">
        <v>77</v>
      </c>
      <c r="AY238" s="283" t="s">
        <v>168</v>
      </c>
    </row>
    <row r="239" spans="1:51" s="13" customFormat="1" ht="12">
      <c r="A239" s="13"/>
      <c r="B239" s="252"/>
      <c r="C239" s="253"/>
      <c r="D239" s="241" t="s">
        <v>291</v>
      </c>
      <c r="E239" s="254" t="s">
        <v>1</v>
      </c>
      <c r="F239" s="255" t="s">
        <v>1041</v>
      </c>
      <c r="G239" s="253"/>
      <c r="H239" s="256">
        <v>49.75</v>
      </c>
      <c r="I239" s="257"/>
      <c r="J239" s="253"/>
      <c r="K239" s="253"/>
      <c r="L239" s="258"/>
      <c r="M239" s="259"/>
      <c r="N239" s="260"/>
      <c r="O239" s="260"/>
      <c r="P239" s="260"/>
      <c r="Q239" s="260"/>
      <c r="R239" s="260"/>
      <c r="S239" s="260"/>
      <c r="T239" s="26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2" t="s">
        <v>291</v>
      </c>
      <c r="AU239" s="262" t="s">
        <v>86</v>
      </c>
      <c r="AV239" s="13" t="s">
        <v>86</v>
      </c>
      <c r="AW239" s="13" t="s">
        <v>32</v>
      </c>
      <c r="AX239" s="13" t="s">
        <v>77</v>
      </c>
      <c r="AY239" s="262" t="s">
        <v>168</v>
      </c>
    </row>
    <row r="240" spans="1:51" s="13" customFormat="1" ht="12">
      <c r="A240" s="13"/>
      <c r="B240" s="252"/>
      <c r="C240" s="253"/>
      <c r="D240" s="241" t="s">
        <v>291</v>
      </c>
      <c r="E240" s="254" t="s">
        <v>1</v>
      </c>
      <c r="F240" s="255" t="s">
        <v>1042</v>
      </c>
      <c r="G240" s="253"/>
      <c r="H240" s="256">
        <v>45.47</v>
      </c>
      <c r="I240" s="257"/>
      <c r="J240" s="253"/>
      <c r="K240" s="253"/>
      <c r="L240" s="258"/>
      <c r="M240" s="259"/>
      <c r="N240" s="260"/>
      <c r="O240" s="260"/>
      <c r="P240" s="260"/>
      <c r="Q240" s="260"/>
      <c r="R240" s="260"/>
      <c r="S240" s="260"/>
      <c r="T240" s="26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2" t="s">
        <v>291</v>
      </c>
      <c r="AU240" s="262" t="s">
        <v>86</v>
      </c>
      <c r="AV240" s="13" t="s">
        <v>86</v>
      </c>
      <c r="AW240" s="13" t="s">
        <v>32</v>
      </c>
      <c r="AX240" s="13" t="s">
        <v>77</v>
      </c>
      <c r="AY240" s="262" t="s">
        <v>168</v>
      </c>
    </row>
    <row r="241" spans="1:51" s="13" customFormat="1" ht="12">
      <c r="A241" s="13"/>
      <c r="B241" s="252"/>
      <c r="C241" s="253"/>
      <c r="D241" s="241" t="s">
        <v>291</v>
      </c>
      <c r="E241" s="254" t="s">
        <v>1</v>
      </c>
      <c r="F241" s="255" t="s">
        <v>1043</v>
      </c>
      <c r="G241" s="253"/>
      <c r="H241" s="256">
        <v>25.96</v>
      </c>
      <c r="I241" s="257"/>
      <c r="J241" s="253"/>
      <c r="K241" s="253"/>
      <c r="L241" s="258"/>
      <c r="M241" s="259"/>
      <c r="N241" s="260"/>
      <c r="O241" s="260"/>
      <c r="P241" s="260"/>
      <c r="Q241" s="260"/>
      <c r="R241" s="260"/>
      <c r="S241" s="260"/>
      <c r="T241" s="26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2" t="s">
        <v>291</v>
      </c>
      <c r="AU241" s="262" t="s">
        <v>86</v>
      </c>
      <c r="AV241" s="13" t="s">
        <v>86</v>
      </c>
      <c r="AW241" s="13" t="s">
        <v>32</v>
      </c>
      <c r="AX241" s="13" t="s">
        <v>77</v>
      </c>
      <c r="AY241" s="262" t="s">
        <v>168</v>
      </c>
    </row>
    <row r="242" spans="1:51" s="13" customFormat="1" ht="12">
      <c r="A242" s="13"/>
      <c r="B242" s="252"/>
      <c r="C242" s="253"/>
      <c r="D242" s="241" t="s">
        <v>291</v>
      </c>
      <c r="E242" s="254" t="s">
        <v>1</v>
      </c>
      <c r="F242" s="255" t="s">
        <v>1044</v>
      </c>
      <c r="G242" s="253"/>
      <c r="H242" s="256">
        <v>25.02</v>
      </c>
      <c r="I242" s="257"/>
      <c r="J242" s="253"/>
      <c r="K242" s="253"/>
      <c r="L242" s="258"/>
      <c r="M242" s="259"/>
      <c r="N242" s="260"/>
      <c r="O242" s="260"/>
      <c r="P242" s="260"/>
      <c r="Q242" s="260"/>
      <c r="R242" s="260"/>
      <c r="S242" s="260"/>
      <c r="T242" s="26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2" t="s">
        <v>291</v>
      </c>
      <c r="AU242" s="262" t="s">
        <v>86</v>
      </c>
      <c r="AV242" s="13" t="s">
        <v>86</v>
      </c>
      <c r="AW242" s="13" t="s">
        <v>32</v>
      </c>
      <c r="AX242" s="13" t="s">
        <v>77</v>
      </c>
      <c r="AY242" s="262" t="s">
        <v>168</v>
      </c>
    </row>
    <row r="243" spans="1:51" s="15" customFormat="1" ht="12">
      <c r="A243" s="15"/>
      <c r="B243" s="274"/>
      <c r="C243" s="275"/>
      <c r="D243" s="241" t="s">
        <v>291</v>
      </c>
      <c r="E243" s="276" t="s">
        <v>1</v>
      </c>
      <c r="F243" s="277" t="s">
        <v>1045</v>
      </c>
      <c r="G243" s="275"/>
      <c r="H243" s="276" t="s">
        <v>1</v>
      </c>
      <c r="I243" s="278"/>
      <c r="J243" s="275"/>
      <c r="K243" s="275"/>
      <c r="L243" s="279"/>
      <c r="M243" s="280"/>
      <c r="N243" s="281"/>
      <c r="O243" s="281"/>
      <c r="P243" s="281"/>
      <c r="Q243" s="281"/>
      <c r="R243" s="281"/>
      <c r="S243" s="281"/>
      <c r="T243" s="282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83" t="s">
        <v>291</v>
      </c>
      <c r="AU243" s="283" t="s">
        <v>86</v>
      </c>
      <c r="AV243" s="15" t="s">
        <v>84</v>
      </c>
      <c r="AW243" s="15" t="s">
        <v>32</v>
      </c>
      <c r="AX243" s="15" t="s">
        <v>77</v>
      </c>
      <c r="AY243" s="283" t="s">
        <v>168</v>
      </c>
    </row>
    <row r="244" spans="1:51" s="13" customFormat="1" ht="12">
      <c r="A244" s="13"/>
      <c r="B244" s="252"/>
      <c r="C244" s="253"/>
      <c r="D244" s="241" t="s">
        <v>291</v>
      </c>
      <c r="E244" s="254" t="s">
        <v>1</v>
      </c>
      <c r="F244" s="255" t="s">
        <v>1046</v>
      </c>
      <c r="G244" s="253"/>
      <c r="H244" s="256">
        <v>150.48</v>
      </c>
      <c r="I244" s="257"/>
      <c r="J244" s="253"/>
      <c r="K244" s="253"/>
      <c r="L244" s="258"/>
      <c r="M244" s="259"/>
      <c r="N244" s="260"/>
      <c r="O244" s="260"/>
      <c r="P244" s="260"/>
      <c r="Q244" s="260"/>
      <c r="R244" s="260"/>
      <c r="S244" s="260"/>
      <c r="T244" s="26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2" t="s">
        <v>291</v>
      </c>
      <c r="AU244" s="262" t="s">
        <v>86</v>
      </c>
      <c r="AV244" s="13" t="s">
        <v>86</v>
      </c>
      <c r="AW244" s="13" t="s">
        <v>32</v>
      </c>
      <c r="AX244" s="13" t="s">
        <v>77</v>
      </c>
      <c r="AY244" s="262" t="s">
        <v>168</v>
      </c>
    </row>
    <row r="245" spans="1:51" s="13" customFormat="1" ht="12">
      <c r="A245" s="13"/>
      <c r="B245" s="252"/>
      <c r="C245" s="253"/>
      <c r="D245" s="241" t="s">
        <v>291</v>
      </c>
      <c r="E245" s="254" t="s">
        <v>1</v>
      </c>
      <c r="F245" s="255" t="s">
        <v>567</v>
      </c>
      <c r="G245" s="253"/>
      <c r="H245" s="256">
        <v>30</v>
      </c>
      <c r="I245" s="257"/>
      <c r="J245" s="253"/>
      <c r="K245" s="253"/>
      <c r="L245" s="258"/>
      <c r="M245" s="259"/>
      <c r="N245" s="260"/>
      <c r="O245" s="260"/>
      <c r="P245" s="260"/>
      <c r="Q245" s="260"/>
      <c r="R245" s="260"/>
      <c r="S245" s="260"/>
      <c r="T245" s="26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2" t="s">
        <v>291</v>
      </c>
      <c r="AU245" s="262" t="s">
        <v>86</v>
      </c>
      <c r="AV245" s="13" t="s">
        <v>86</v>
      </c>
      <c r="AW245" s="13" t="s">
        <v>32</v>
      </c>
      <c r="AX245" s="13" t="s">
        <v>77</v>
      </c>
      <c r="AY245" s="262" t="s">
        <v>168</v>
      </c>
    </row>
    <row r="246" spans="1:51" s="14" customFormat="1" ht="12">
      <c r="A246" s="14"/>
      <c r="B246" s="263"/>
      <c r="C246" s="264"/>
      <c r="D246" s="241" t="s">
        <v>291</v>
      </c>
      <c r="E246" s="265" t="s">
        <v>1</v>
      </c>
      <c r="F246" s="266" t="s">
        <v>295</v>
      </c>
      <c r="G246" s="264"/>
      <c r="H246" s="267">
        <v>326.68</v>
      </c>
      <c r="I246" s="268"/>
      <c r="J246" s="264"/>
      <c r="K246" s="264"/>
      <c r="L246" s="269"/>
      <c r="M246" s="270"/>
      <c r="N246" s="271"/>
      <c r="O246" s="271"/>
      <c r="P246" s="271"/>
      <c r="Q246" s="271"/>
      <c r="R246" s="271"/>
      <c r="S246" s="271"/>
      <c r="T246" s="27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3" t="s">
        <v>291</v>
      </c>
      <c r="AU246" s="273" t="s">
        <v>86</v>
      </c>
      <c r="AV246" s="14" t="s">
        <v>189</v>
      </c>
      <c r="AW246" s="14" t="s">
        <v>32</v>
      </c>
      <c r="AX246" s="14" t="s">
        <v>84</v>
      </c>
      <c r="AY246" s="273" t="s">
        <v>168</v>
      </c>
    </row>
    <row r="247" spans="1:63" s="12" customFormat="1" ht="22.8" customHeight="1">
      <c r="A247" s="12"/>
      <c r="B247" s="212"/>
      <c r="C247" s="213"/>
      <c r="D247" s="214" t="s">
        <v>76</v>
      </c>
      <c r="E247" s="226" t="s">
        <v>86</v>
      </c>
      <c r="F247" s="226" t="s">
        <v>1047</v>
      </c>
      <c r="G247" s="213"/>
      <c r="H247" s="213"/>
      <c r="I247" s="216"/>
      <c r="J247" s="227">
        <f>BK247</f>
        <v>0</v>
      </c>
      <c r="K247" s="213"/>
      <c r="L247" s="218"/>
      <c r="M247" s="219"/>
      <c r="N247" s="220"/>
      <c r="O247" s="220"/>
      <c r="P247" s="221">
        <f>SUM(P248:P448)</f>
        <v>0</v>
      </c>
      <c r="Q247" s="220"/>
      <c r="R247" s="221">
        <f>SUM(R248:R448)</f>
        <v>339.22448957</v>
      </c>
      <c r="S247" s="220"/>
      <c r="T247" s="222">
        <f>SUM(T248:T448)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3" t="s">
        <v>84</v>
      </c>
      <c r="AT247" s="224" t="s">
        <v>76</v>
      </c>
      <c r="AU247" s="224" t="s">
        <v>84</v>
      </c>
      <c r="AY247" s="223" t="s">
        <v>168</v>
      </c>
      <c r="BK247" s="225">
        <f>SUM(BK248:BK448)</f>
        <v>0</v>
      </c>
    </row>
    <row r="248" spans="1:65" s="2" customFormat="1" ht="24.15" customHeight="1">
      <c r="A248" s="39"/>
      <c r="B248" s="40"/>
      <c r="C248" s="228" t="s">
        <v>8</v>
      </c>
      <c r="D248" s="228" t="s">
        <v>171</v>
      </c>
      <c r="E248" s="229" t="s">
        <v>1048</v>
      </c>
      <c r="F248" s="230" t="s">
        <v>1049</v>
      </c>
      <c r="G248" s="231" t="s">
        <v>289</v>
      </c>
      <c r="H248" s="232">
        <v>21.576</v>
      </c>
      <c r="I248" s="233"/>
      <c r="J248" s="234">
        <f>ROUND(I248*H248,2)</f>
        <v>0</v>
      </c>
      <c r="K248" s="230" t="s">
        <v>175</v>
      </c>
      <c r="L248" s="45"/>
      <c r="M248" s="235" t="s">
        <v>1</v>
      </c>
      <c r="N248" s="236" t="s">
        <v>42</v>
      </c>
      <c r="O248" s="92"/>
      <c r="P248" s="237">
        <f>O248*H248</f>
        <v>0</v>
      </c>
      <c r="Q248" s="237">
        <v>1.98</v>
      </c>
      <c r="R248" s="237">
        <f>Q248*H248</f>
        <v>42.72048</v>
      </c>
      <c r="S248" s="237">
        <v>0</v>
      </c>
      <c r="T248" s="238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9" t="s">
        <v>189</v>
      </c>
      <c r="AT248" s="239" t="s">
        <v>171</v>
      </c>
      <c r="AU248" s="239" t="s">
        <v>86</v>
      </c>
      <c r="AY248" s="18" t="s">
        <v>168</v>
      </c>
      <c r="BE248" s="240">
        <f>IF(N248="základní",J248,0)</f>
        <v>0</v>
      </c>
      <c r="BF248" s="240">
        <f>IF(N248="snížená",J248,0)</f>
        <v>0</v>
      </c>
      <c r="BG248" s="240">
        <f>IF(N248="zákl. přenesená",J248,0)</f>
        <v>0</v>
      </c>
      <c r="BH248" s="240">
        <f>IF(N248="sníž. přenesená",J248,0)</f>
        <v>0</v>
      </c>
      <c r="BI248" s="240">
        <f>IF(N248="nulová",J248,0)</f>
        <v>0</v>
      </c>
      <c r="BJ248" s="18" t="s">
        <v>84</v>
      </c>
      <c r="BK248" s="240">
        <f>ROUND(I248*H248,2)</f>
        <v>0</v>
      </c>
      <c r="BL248" s="18" t="s">
        <v>189</v>
      </c>
      <c r="BM248" s="239" t="s">
        <v>1050</v>
      </c>
    </row>
    <row r="249" spans="1:51" s="15" customFormat="1" ht="12">
      <c r="A249" s="15"/>
      <c r="B249" s="274"/>
      <c r="C249" s="275"/>
      <c r="D249" s="241" t="s">
        <v>291</v>
      </c>
      <c r="E249" s="276" t="s">
        <v>1</v>
      </c>
      <c r="F249" s="277" t="s">
        <v>1051</v>
      </c>
      <c r="G249" s="275"/>
      <c r="H249" s="276" t="s">
        <v>1</v>
      </c>
      <c r="I249" s="278"/>
      <c r="J249" s="275"/>
      <c r="K249" s="275"/>
      <c r="L249" s="279"/>
      <c r="M249" s="280"/>
      <c r="N249" s="281"/>
      <c r="O249" s="281"/>
      <c r="P249" s="281"/>
      <c r="Q249" s="281"/>
      <c r="R249" s="281"/>
      <c r="S249" s="281"/>
      <c r="T249" s="282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83" t="s">
        <v>291</v>
      </c>
      <c r="AU249" s="283" t="s">
        <v>86</v>
      </c>
      <c r="AV249" s="15" t="s">
        <v>84</v>
      </c>
      <c r="AW249" s="15" t="s">
        <v>32</v>
      </c>
      <c r="AX249" s="15" t="s">
        <v>77</v>
      </c>
      <c r="AY249" s="283" t="s">
        <v>168</v>
      </c>
    </row>
    <row r="250" spans="1:51" s="15" customFormat="1" ht="12">
      <c r="A250" s="15"/>
      <c r="B250" s="274"/>
      <c r="C250" s="275"/>
      <c r="D250" s="241" t="s">
        <v>291</v>
      </c>
      <c r="E250" s="276" t="s">
        <v>1</v>
      </c>
      <c r="F250" s="277" t="s">
        <v>1052</v>
      </c>
      <c r="G250" s="275"/>
      <c r="H250" s="276" t="s">
        <v>1</v>
      </c>
      <c r="I250" s="278"/>
      <c r="J250" s="275"/>
      <c r="K250" s="275"/>
      <c r="L250" s="279"/>
      <c r="M250" s="280"/>
      <c r="N250" s="281"/>
      <c r="O250" s="281"/>
      <c r="P250" s="281"/>
      <c r="Q250" s="281"/>
      <c r="R250" s="281"/>
      <c r="S250" s="281"/>
      <c r="T250" s="282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83" t="s">
        <v>291</v>
      </c>
      <c r="AU250" s="283" t="s">
        <v>86</v>
      </c>
      <c r="AV250" s="15" t="s">
        <v>84</v>
      </c>
      <c r="AW250" s="15" t="s">
        <v>32</v>
      </c>
      <c r="AX250" s="15" t="s">
        <v>77</v>
      </c>
      <c r="AY250" s="283" t="s">
        <v>168</v>
      </c>
    </row>
    <row r="251" spans="1:51" s="13" customFormat="1" ht="12">
      <c r="A251" s="13"/>
      <c r="B251" s="252"/>
      <c r="C251" s="253"/>
      <c r="D251" s="241" t="s">
        <v>291</v>
      </c>
      <c r="E251" s="254" t="s">
        <v>1</v>
      </c>
      <c r="F251" s="255" t="s">
        <v>1053</v>
      </c>
      <c r="G251" s="253"/>
      <c r="H251" s="256">
        <v>0.501</v>
      </c>
      <c r="I251" s="257"/>
      <c r="J251" s="253"/>
      <c r="K251" s="253"/>
      <c r="L251" s="258"/>
      <c r="M251" s="259"/>
      <c r="N251" s="260"/>
      <c r="O251" s="260"/>
      <c r="P251" s="260"/>
      <c r="Q251" s="260"/>
      <c r="R251" s="260"/>
      <c r="S251" s="260"/>
      <c r="T251" s="26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2" t="s">
        <v>291</v>
      </c>
      <c r="AU251" s="262" t="s">
        <v>86</v>
      </c>
      <c r="AV251" s="13" t="s">
        <v>86</v>
      </c>
      <c r="AW251" s="13" t="s">
        <v>32</v>
      </c>
      <c r="AX251" s="13" t="s">
        <v>77</v>
      </c>
      <c r="AY251" s="262" t="s">
        <v>168</v>
      </c>
    </row>
    <row r="252" spans="1:51" s="13" customFormat="1" ht="12">
      <c r="A252" s="13"/>
      <c r="B252" s="252"/>
      <c r="C252" s="253"/>
      <c r="D252" s="241" t="s">
        <v>291</v>
      </c>
      <c r="E252" s="254" t="s">
        <v>1</v>
      </c>
      <c r="F252" s="255" t="s">
        <v>1054</v>
      </c>
      <c r="G252" s="253"/>
      <c r="H252" s="256">
        <v>0.161</v>
      </c>
      <c r="I252" s="257"/>
      <c r="J252" s="253"/>
      <c r="K252" s="253"/>
      <c r="L252" s="258"/>
      <c r="M252" s="259"/>
      <c r="N252" s="260"/>
      <c r="O252" s="260"/>
      <c r="P252" s="260"/>
      <c r="Q252" s="260"/>
      <c r="R252" s="260"/>
      <c r="S252" s="260"/>
      <c r="T252" s="26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2" t="s">
        <v>291</v>
      </c>
      <c r="AU252" s="262" t="s">
        <v>86</v>
      </c>
      <c r="AV252" s="13" t="s">
        <v>86</v>
      </c>
      <c r="AW252" s="13" t="s">
        <v>32</v>
      </c>
      <c r="AX252" s="13" t="s">
        <v>77</v>
      </c>
      <c r="AY252" s="262" t="s">
        <v>168</v>
      </c>
    </row>
    <row r="253" spans="1:51" s="13" customFormat="1" ht="12">
      <c r="A253" s="13"/>
      <c r="B253" s="252"/>
      <c r="C253" s="253"/>
      <c r="D253" s="241" t="s">
        <v>291</v>
      </c>
      <c r="E253" s="254" t="s">
        <v>1</v>
      </c>
      <c r="F253" s="255" t="s">
        <v>1055</v>
      </c>
      <c r="G253" s="253"/>
      <c r="H253" s="256">
        <v>0.135</v>
      </c>
      <c r="I253" s="257"/>
      <c r="J253" s="253"/>
      <c r="K253" s="253"/>
      <c r="L253" s="258"/>
      <c r="M253" s="259"/>
      <c r="N253" s="260"/>
      <c r="O253" s="260"/>
      <c r="P253" s="260"/>
      <c r="Q253" s="260"/>
      <c r="R253" s="260"/>
      <c r="S253" s="260"/>
      <c r="T253" s="26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2" t="s">
        <v>291</v>
      </c>
      <c r="AU253" s="262" t="s">
        <v>86</v>
      </c>
      <c r="AV253" s="13" t="s">
        <v>86</v>
      </c>
      <c r="AW253" s="13" t="s">
        <v>32</v>
      </c>
      <c r="AX253" s="13" t="s">
        <v>77</v>
      </c>
      <c r="AY253" s="262" t="s">
        <v>168</v>
      </c>
    </row>
    <row r="254" spans="1:51" s="13" customFormat="1" ht="12">
      <c r="A254" s="13"/>
      <c r="B254" s="252"/>
      <c r="C254" s="253"/>
      <c r="D254" s="241" t="s">
        <v>291</v>
      </c>
      <c r="E254" s="254" t="s">
        <v>1</v>
      </c>
      <c r="F254" s="255" t="s">
        <v>1056</v>
      </c>
      <c r="G254" s="253"/>
      <c r="H254" s="256">
        <v>0.122</v>
      </c>
      <c r="I254" s="257"/>
      <c r="J254" s="253"/>
      <c r="K254" s="253"/>
      <c r="L254" s="258"/>
      <c r="M254" s="259"/>
      <c r="N254" s="260"/>
      <c r="O254" s="260"/>
      <c r="P254" s="260"/>
      <c r="Q254" s="260"/>
      <c r="R254" s="260"/>
      <c r="S254" s="260"/>
      <c r="T254" s="26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2" t="s">
        <v>291</v>
      </c>
      <c r="AU254" s="262" t="s">
        <v>86</v>
      </c>
      <c r="AV254" s="13" t="s">
        <v>86</v>
      </c>
      <c r="AW254" s="13" t="s">
        <v>32</v>
      </c>
      <c r="AX254" s="13" t="s">
        <v>77</v>
      </c>
      <c r="AY254" s="262" t="s">
        <v>168</v>
      </c>
    </row>
    <row r="255" spans="1:51" s="13" customFormat="1" ht="12">
      <c r="A255" s="13"/>
      <c r="B255" s="252"/>
      <c r="C255" s="253"/>
      <c r="D255" s="241" t="s">
        <v>291</v>
      </c>
      <c r="E255" s="254" t="s">
        <v>1</v>
      </c>
      <c r="F255" s="255" t="s">
        <v>1057</v>
      </c>
      <c r="G255" s="253"/>
      <c r="H255" s="256">
        <v>0.07</v>
      </c>
      <c r="I255" s="257"/>
      <c r="J255" s="253"/>
      <c r="K255" s="253"/>
      <c r="L255" s="258"/>
      <c r="M255" s="259"/>
      <c r="N255" s="260"/>
      <c r="O255" s="260"/>
      <c r="P255" s="260"/>
      <c r="Q255" s="260"/>
      <c r="R255" s="260"/>
      <c r="S255" s="260"/>
      <c r="T255" s="26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2" t="s">
        <v>291</v>
      </c>
      <c r="AU255" s="262" t="s">
        <v>86</v>
      </c>
      <c r="AV255" s="13" t="s">
        <v>86</v>
      </c>
      <c r="AW255" s="13" t="s">
        <v>32</v>
      </c>
      <c r="AX255" s="13" t="s">
        <v>77</v>
      </c>
      <c r="AY255" s="262" t="s">
        <v>168</v>
      </c>
    </row>
    <row r="256" spans="1:51" s="13" customFormat="1" ht="12">
      <c r="A256" s="13"/>
      <c r="B256" s="252"/>
      <c r="C256" s="253"/>
      <c r="D256" s="241" t="s">
        <v>291</v>
      </c>
      <c r="E256" s="254" t="s">
        <v>1</v>
      </c>
      <c r="F256" s="255" t="s">
        <v>1058</v>
      </c>
      <c r="G256" s="253"/>
      <c r="H256" s="256">
        <v>0.12</v>
      </c>
      <c r="I256" s="257"/>
      <c r="J256" s="253"/>
      <c r="K256" s="253"/>
      <c r="L256" s="258"/>
      <c r="M256" s="259"/>
      <c r="N256" s="260"/>
      <c r="O256" s="260"/>
      <c r="P256" s="260"/>
      <c r="Q256" s="260"/>
      <c r="R256" s="260"/>
      <c r="S256" s="260"/>
      <c r="T256" s="26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2" t="s">
        <v>291</v>
      </c>
      <c r="AU256" s="262" t="s">
        <v>86</v>
      </c>
      <c r="AV256" s="13" t="s">
        <v>86</v>
      </c>
      <c r="AW256" s="13" t="s">
        <v>32</v>
      </c>
      <c r="AX256" s="13" t="s">
        <v>77</v>
      </c>
      <c r="AY256" s="262" t="s">
        <v>168</v>
      </c>
    </row>
    <row r="257" spans="1:51" s="13" customFormat="1" ht="12">
      <c r="A257" s="13"/>
      <c r="B257" s="252"/>
      <c r="C257" s="253"/>
      <c r="D257" s="241" t="s">
        <v>291</v>
      </c>
      <c r="E257" s="254" t="s">
        <v>1</v>
      </c>
      <c r="F257" s="255" t="s">
        <v>1059</v>
      </c>
      <c r="G257" s="253"/>
      <c r="H257" s="256">
        <v>0.243</v>
      </c>
      <c r="I257" s="257"/>
      <c r="J257" s="253"/>
      <c r="K257" s="253"/>
      <c r="L257" s="258"/>
      <c r="M257" s="259"/>
      <c r="N257" s="260"/>
      <c r="O257" s="260"/>
      <c r="P257" s="260"/>
      <c r="Q257" s="260"/>
      <c r="R257" s="260"/>
      <c r="S257" s="260"/>
      <c r="T257" s="26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2" t="s">
        <v>291</v>
      </c>
      <c r="AU257" s="262" t="s">
        <v>86</v>
      </c>
      <c r="AV257" s="13" t="s">
        <v>86</v>
      </c>
      <c r="AW257" s="13" t="s">
        <v>32</v>
      </c>
      <c r="AX257" s="13" t="s">
        <v>77</v>
      </c>
      <c r="AY257" s="262" t="s">
        <v>168</v>
      </c>
    </row>
    <row r="258" spans="1:51" s="13" customFormat="1" ht="12">
      <c r="A258" s="13"/>
      <c r="B258" s="252"/>
      <c r="C258" s="253"/>
      <c r="D258" s="241" t="s">
        <v>291</v>
      </c>
      <c r="E258" s="254" t="s">
        <v>1</v>
      </c>
      <c r="F258" s="255" t="s">
        <v>1060</v>
      </c>
      <c r="G258" s="253"/>
      <c r="H258" s="256">
        <v>0.115</v>
      </c>
      <c r="I258" s="257"/>
      <c r="J258" s="253"/>
      <c r="K258" s="253"/>
      <c r="L258" s="258"/>
      <c r="M258" s="259"/>
      <c r="N258" s="260"/>
      <c r="O258" s="260"/>
      <c r="P258" s="260"/>
      <c r="Q258" s="260"/>
      <c r="R258" s="260"/>
      <c r="S258" s="260"/>
      <c r="T258" s="26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2" t="s">
        <v>291</v>
      </c>
      <c r="AU258" s="262" t="s">
        <v>86</v>
      </c>
      <c r="AV258" s="13" t="s">
        <v>86</v>
      </c>
      <c r="AW258" s="13" t="s">
        <v>32</v>
      </c>
      <c r="AX258" s="13" t="s">
        <v>77</v>
      </c>
      <c r="AY258" s="262" t="s">
        <v>168</v>
      </c>
    </row>
    <row r="259" spans="1:51" s="13" customFormat="1" ht="12">
      <c r="A259" s="13"/>
      <c r="B259" s="252"/>
      <c r="C259" s="253"/>
      <c r="D259" s="241" t="s">
        <v>291</v>
      </c>
      <c r="E259" s="254" t="s">
        <v>1</v>
      </c>
      <c r="F259" s="255" t="s">
        <v>1061</v>
      </c>
      <c r="G259" s="253"/>
      <c r="H259" s="256">
        <v>0.2</v>
      </c>
      <c r="I259" s="257"/>
      <c r="J259" s="253"/>
      <c r="K259" s="253"/>
      <c r="L259" s="258"/>
      <c r="M259" s="259"/>
      <c r="N259" s="260"/>
      <c r="O259" s="260"/>
      <c r="P259" s="260"/>
      <c r="Q259" s="260"/>
      <c r="R259" s="260"/>
      <c r="S259" s="260"/>
      <c r="T259" s="26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2" t="s">
        <v>291</v>
      </c>
      <c r="AU259" s="262" t="s">
        <v>86</v>
      </c>
      <c r="AV259" s="13" t="s">
        <v>86</v>
      </c>
      <c r="AW259" s="13" t="s">
        <v>32</v>
      </c>
      <c r="AX259" s="13" t="s">
        <v>77</v>
      </c>
      <c r="AY259" s="262" t="s">
        <v>168</v>
      </c>
    </row>
    <row r="260" spans="1:51" s="13" customFormat="1" ht="12">
      <c r="A260" s="13"/>
      <c r="B260" s="252"/>
      <c r="C260" s="253"/>
      <c r="D260" s="241" t="s">
        <v>291</v>
      </c>
      <c r="E260" s="254" t="s">
        <v>1</v>
      </c>
      <c r="F260" s="255" t="s">
        <v>1062</v>
      </c>
      <c r="G260" s="253"/>
      <c r="H260" s="256">
        <v>0.098</v>
      </c>
      <c r="I260" s="257"/>
      <c r="J260" s="253"/>
      <c r="K260" s="253"/>
      <c r="L260" s="258"/>
      <c r="M260" s="259"/>
      <c r="N260" s="260"/>
      <c r="O260" s="260"/>
      <c r="P260" s="260"/>
      <c r="Q260" s="260"/>
      <c r="R260" s="260"/>
      <c r="S260" s="260"/>
      <c r="T260" s="26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2" t="s">
        <v>291</v>
      </c>
      <c r="AU260" s="262" t="s">
        <v>86</v>
      </c>
      <c r="AV260" s="13" t="s">
        <v>86</v>
      </c>
      <c r="AW260" s="13" t="s">
        <v>32</v>
      </c>
      <c r="AX260" s="13" t="s">
        <v>77</v>
      </c>
      <c r="AY260" s="262" t="s">
        <v>168</v>
      </c>
    </row>
    <row r="261" spans="1:51" s="13" customFormat="1" ht="12">
      <c r="A261" s="13"/>
      <c r="B261" s="252"/>
      <c r="C261" s="253"/>
      <c r="D261" s="241" t="s">
        <v>291</v>
      </c>
      <c r="E261" s="254" t="s">
        <v>1</v>
      </c>
      <c r="F261" s="255" t="s">
        <v>1063</v>
      </c>
      <c r="G261" s="253"/>
      <c r="H261" s="256">
        <v>0.035</v>
      </c>
      <c r="I261" s="257"/>
      <c r="J261" s="253"/>
      <c r="K261" s="253"/>
      <c r="L261" s="258"/>
      <c r="M261" s="259"/>
      <c r="N261" s="260"/>
      <c r="O261" s="260"/>
      <c r="P261" s="260"/>
      <c r="Q261" s="260"/>
      <c r="R261" s="260"/>
      <c r="S261" s="260"/>
      <c r="T261" s="26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2" t="s">
        <v>291</v>
      </c>
      <c r="AU261" s="262" t="s">
        <v>86</v>
      </c>
      <c r="AV261" s="13" t="s">
        <v>86</v>
      </c>
      <c r="AW261" s="13" t="s">
        <v>32</v>
      </c>
      <c r="AX261" s="13" t="s">
        <v>77</v>
      </c>
      <c r="AY261" s="262" t="s">
        <v>168</v>
      </c>
    </row>
    <row r="262" spans="1:51" s="13" customFormat="1" ht="12">
      <c r="A262" s="13"/>
      <c r="B262" s="252"/>
      <c r="C262" s="253"/>
      <c r="D262" s="241" t="s">
        <v>291</v>
      </c>
      <c r="E262" s="254" t="s">
        <v>1</v>
      </c>
      <c r="F262" s="255" t="s">
        <v>1064</v>
      </c>
      <c r="G262" s="253"/>
      <c r="H262" s="256">
        <v>0.25</v>
      </c>
      <c r="I262" s="257"/>
      <c r="J262" s="253"/>
      <c r="K262" s="253"/>
      <c r="L262" s="258"/>
      <c r="M262" s="259"/>
      <c r="N262" s="260"/>
      <c r="O262" s="260"/>
      <c r="P262" s="260"/>
      <c r="Q262" s="260"/>
      <c r="R262" s="260"/>
      <c r="S262" s="260"/>
      <c r="T262" s="26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2" t="s">
        <v>291</v>
      </c>
      <c r="AU262" s="262" t="s">
        <v>86</v>
      </c>
      <c r="AV262" s="13" t="s">
        <v>86</v>
      </c>
      <c r="AW262" s="13" t="s">
        <v>32</v>
      </c>
      <c r="AX262" s="13" t="s">
        <v>77</v>
      </c>
      <c r="AY262" s="262" t="s">
        <v>168</v>
      </c>
    </row>
    <row r="263" spans="1:51" s="13" customFormat="1" ht="12">
      <c r="A263" s="13"/>
      <c r="B263" s="252"/>
      <c r="C263" s="253"/>
      <c r="D263" s="241" t="s">
        <v>291</v>
      </c>
      <c r="E263" s="254" t="s">
        <v>1</v>
      </c>
      <c r="F263" s="255" t="s">
        <v>1065</v>
      </c>
      <c r="G263" s="253"/>
      <c r="H263" s="256">
        <v>0.1</v>
      </c>
      <c r="I263" s="257"/>
      <c r="J263" s="253"/>
      <c r="K263" s="253"/>
      <c r="L263" s="258"/>
      <c r="M263" s="259"/>
      <c r="N263" s="260"/>
      <c r="O263" s="260"/>
      <c r="P263" s="260"/>
      <c r="Q263" s="260"/>
      <c r="R263" s="260"/>
      <c r="S263" s="260"/>
      <c r="T263" s="26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2" t="s">
        <v>291</v>
      </c>
      <c r="AU263" s="262" t="s">
        <v>86</v>
      </c>
      <c r="AV263" s="13" t="s">
        <v>86</v>
      </c>
      <c r="AW263" s="13" t="s">
        <v>32</v>
      </c>
      <c r="AX263" s="13" t="s">
        <v>77</v>
      </c>
      <c r="AY263" s="262" t="s">
        <v>168</v>
      </c>
    </row>
    <row r="264" spans="1:51" s="13" customFormat="1" ht="12">
      <c r="A264" s="13"/>
      <c r="B264" s="252"/>
      <c r="C264" s="253"/>
      <c r="D264" s="241" t="s">
        <v>291</v>
      </c>
      <c r="E264" s="254" t="s">
        <v>1</v>
      </c>
      <c r="F264" s="255" t="s">
        <v>1066</v>
      </c>
      <c r="G264" s="253"/>
      <c r="H264" s="256">
        <v>0.102</v>
      </c>
      <c r="I264" s="257"/>
      <c r="J264" s="253"/>
      <c r="K264" s="253"/>
      <c r="L264" s="258"/>
      <c r="M264" s="259"/>
      <c r="N264" s="260"/>
      <c r="O264" s="260"/>
      <c r="P264" s="260"/>
      <c r="Q264" s="260"/>
      <c r="R264" s="260"/>
      <c r="S264" s="260"/>
      <c r="T264" s="26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2" t="s">
        <v>291</v>
      </c>
      <c r="AU264" s="262" t="s">
        <v>86</v>
      </c>
      <c r="AV264" s="13" t="s">
        <v>86</v>
      </c>
      <c r="AW264" s="13" t="s">
        <v>32</v>
      </c>
      <c r="AX264" s="13" t="s">
        <v>77</v>
      </c>
      <c r="AY264" s="262" t="s">
        <v>168</v>
      </c>
    </row>
    <row r="265" spans="1:51" s="13" customFormat="1" ht="12">
      <c r="A265" s="13"/>
      <c r="B265" s="252"/>
      <c r="C265" s="253"/>
      <c r="D265" s="241" t="s">
        <v>291</v>
      </c>
      <c r="E265" s="254" t="s">
        <v>1</v>
      </c>
      <c r="F265" s="255" t="s">
        <v>1067</v>
      </c>
      <c r="G265" s="253"/>
      <c r="H265" s="256">
        <v>0.093</v>
      </c>
      <c r="I265" s="257"/>
      <c r="J265" s="253"/>
      <c r="K265" s="253"/>
      <c r="L265" s="258"/>
      <c r="M265" s="259"/>
      <c r="N265" s="260"/>
      <c r="O265" s="260"/>
      <c r="P265" s="260"/>
      <c r="Q265" s="260"/>
      <c r="R265" s="260"/>
      <c r="S265" s="260"/>
      <c r="T265" s="26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2" t="s">
        <v>291</v>
      </c>
      <c r="AU265" s="262" t="s">
        <v>86</v>
      </c>
      <c r="AV265" s="13" t="s">
        <v>86</v>
      </c>
      <c r="AW265" s="13" t="s">
        <v>32</v>
      </c>
      <c r="AX265" s="13" t="s">
        <v>77</v>
      </c>
      <c r="AY265" s="262" t="s">
        <v>168</v>
      </c>
    </row>
    <row r="266" spans="1:51" s="13" customFormat="1" ht="12">
      <c r="A266" s="13"/>
      <c r="B266" s="252"/>
      <c r="C266" s="253"/>
      <c r="D266" s="241" t="s">
        <v>291</v>
      </c>
      <c r="E266" s="254" t="s">
        <v>1</v>
      </c>
      <c r="F266" s="255" t="s">
        <v>1068</v>
      </c>
      <c r="G266" s="253"/>
      <c r="H266" s="256">
        <v>0.19</v>
      </c>
      <c r="I266" s="257"/>
      <c r="J266" s="253"/>
      <c r="K266" s="253"/>
      <c r="L266" s="258"/>
      <c r="M266" s="259"/>
      <c r="N266" s="260"/>
      <c r="O266" s="260"/>
      <c r="P266" s="260"/>
      <c r="Q266" s="260"/>
      <c r="R266" s="260"/>
      <c r="S266" s="260"/>
      <c r="T266" s="26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2" t="s">
        <v>291</v>
      </c>
      <c r="AU266" s="262" t="s">
        <v>86</v>
      </c>
      <c r="AV266" s="13" t="s">
        <v>86</v>
      </c>
      <c r="AW266" s="13" t="s">
        <v>32</v>
      </c>
      <c r="AX266" s="13" t="s">
        <v>77</v>
      </c>
      <c r="AY266" s="262" t="s">
        <v>168</v>
      </c>
    </row>
    <row r="267" spans="1:51" s="13" customFormat="1" ht="12">
      <c r="A267" s="13"/>
      <c r="B267" s="252"/>
      <c r="C267" s="253"/>
      <c r="D267" s="241" t="s">
        <v>291</v>
      </c>
      <c r="E267" s="254" t="s">
        <v>1</v>
      </c>
      <c r="F267" s="255" t="s">
        <v>1069</v>
      </c>
      <c r="G267" s="253"/>
      <c r="H267" s="256">
        <v>0.075</v>
      </c>
      <c r="I267" s="257"/>
      <c r="J267" s="253"/>
      <c r="K267" s="253"/>
      <c r="L267" s="258"/>
      <c r="M267" s="259"/>
      <c r="N267" s="260"/>
      <c r="O267" s="260"/>
      <c r="P267" s="260"/>
      <c r="Q267" s="260"/>
      <c r="R267" s="260"/>
      <c r="S267" s="260"/>
      <c r="T267" s="26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2" t="s">
        <v>291</v>
      </c>
      <c r="AU267" s="262" t="s">
        <v>86</v>
      </c>
      <c r="AV267" s="13" t="s">
        <v>86</v>
      </c>
      <c r="AW267" s="13" t="s">
        <v>32</v>
      </c>
      <c r="AX267" s="13" t="s">
        <v>77</v>
      </c>
      <c r="AY267" s="262" t="s">
        <v>168</v>
      </c>
    </row>
    <row r="268" spans="1:51" s="13" customFormat="1" ht="12">
      <c r="A268" s="13"/>
      <c r="B268" s="252"/>
      <c r="C268" s="253"/>
      <c r="D268" s="241" t="s">
        <v>291</v>
      </c>
      <c r="E268" s="254" t="s">
        <v>1</v>
      </c>
      <c r="F268" s="255" t="s">
        <v>1070</v>
      </c>
      <c r="G268" s="253"/>
      <c r="H268" s="256">
        <v>0.045</v>
      </c>
      <c r="I268" s="257"/>
      <c r="J268" s="253"/>
      <c r="K268" s="253"/>
      <c r="L268" s="258"/>
      <c r="M268" s="259"/>
      <c r="N268" s="260"/>
      <c r="O268" s="260"/>
      <c r="P268" s="260"/>
      <c r="Q268" s="260"/>
      <c r="R268" s="260"/>
      <c r="S268" s="260"/>
      <c r="T268" s="26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2" t="s">
        <v>291</v>
      </c>
      <c r="AU268" s="262" t="s">
        <v>86</v>
      </c>
      <c r="AV268" s="13" t="s">
        <v>86</v>
      </c>
      <c r="AW268" s="13" t="s">
        <v>32</v>
      </c>
      <c r="AX268" s="13" t="s">
        <v>77</v>
      </c>
      <c r="AY268" s="262" t="s">
        <v>168</v>
      </c>
    </row>
    <row r="269" spans="1:51" s="13" customFormat="1" ht="12">
      <c r="A269" s="13"/>
      <c r="B269" s="252"/>
      <c r="C269" s="253"/>
      <c r="D269" s="241" t="s">
        <v>291</v>
      </c>
      <c r="E269" s="254" t="s">
        <v>1</v>
      </c>
      <c r="F269" s="255" t="s">
        <v>1071</v>
      </c>
      <c r="G269" s="253"/>
      <c r="H269" s="256">
        <v>0.081</v>
      </c>
      <c r="I269" s="257"/>
      <c r="J269" s="253"/>
      <c r="K269" s="253"/>
      <c r="L269" s="258"/>
      <c r="M269" s="259"/>
      <c r="N269" s="260"/>
      <c r="O269" s="260"/>
      <c r="P269" s="260"/>
      <c r="Q269" s="260"/>
      <c r="R269" s="260"/>
      <c r="S269" s="260"/>
      <c r="T269" s="26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2" t="s">
        <v>291</v>
      </c>
      <c r="AU269" s="262" t="s">
        <v>86</v>
      </c>
      <c r="AV269" s="13" t="s">
        <v>86</v>
      </c>
      <c r="AW269" s="13" t="s">
        <v>32</v>
      </c>
      <c r="AX269" s="13" t="s">
        <v>77</v>
      </c>
      <c r="AY269" s="262" t="s">
        <v>168</v>
      </c>
    </row>
    <row r="270" spans="1:51" s="13" customFormat="1" ht="12">
      <c r="A270" s="13"/>
      <c r="B270" s="252"/>
      <c r="C270" s="253"/>
      <c r="D270" s="241" t="s">
        <v>291</v>
      </c>
      <c r="E270" s="254" t="s">
        <v>1</v>
      </c>
      <c r="F270" s="255" t="s">
        <v>1072</v>
      </c>
      <c r="G270" s="253"/>
      <c r="H270" s="256">
        <v>0.187</v>
      </c>
      <c r="I270" s="257"/>
      <c r="J270" s="253"/>
      <c r="K270" s="253"/>
      <c r="L270" s="258"/>
      <c r="M270" s="259"/>
      <c r="N270" s="260"/>
      <c r="O270" s="260"/>
      <c r="P270" s="260"/>
      <c r="Q270" s="260"/>
      <c r="R270" s="260"/>
      <c r="S270" s="260"/>
      <c r="T270" s="26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2" t="s">
        <v>291</v>
      </c>
      <c r="AU270" s="262" t="s">
        <v>86</v>
      </c>
      <c r="AV270" s="13" t="s">
        <v>86</v>
      </c>
      <c r="AW270" s="13" t="s">
        <v>32</v>
      </c>
      <c r="AX270" s="13" t="s">
        <v>77</v>
      </c>
      <c r="AY270" s="262" t="s">
        <v>168</v>
      </c>
    </row>
    <row r="271" spans="1:51" s="13" customFormat="1" ht="12">
      <c r="A271" s="13"/>
      <c r="B271" s="252"/>
      <c r="C271" s="253"/>
      <c r="D271" s="241" t="s">
        <v>291</v>
      </c>
      <c r="E271" s="254" t="s">
        <v>1</v>
      </c>
      <c r="F271" s="255" t="s">
        <v>1073</v>
      </c>
      <c r="G271" s="253"/>
      <c r="H271" s="256">
        <v>0.215</v>
      </c>
      <c r="I271" s="257"/>
      <c r="J271" s="253"/>
      <c r="K271" s="253"/>
      <c r="L271" s="258"/>
      <c r="M271" s="259"/>
      <c r="N271" s="260"/>
      <c r="O271" s="260"/>
      <c r="P271" s="260"/>
      <c r="Q271" s="260"/>
      <c r="R271" s="260"/>
      <c r="S271" s="260"/>
      <c r="T271" s="26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2" t="s">
        <v>291</v>
      </c>
      <c r="AU271" s="262" t="s">
        <v>86</v>
      </c>
      <c r="AV271" s="13" t="s">
        <v>86</v>
      </c>
      <c r="AW271" s="13" t="s">
        <v>32</v>
      </c>
      <c r="AX271" s="13" t="s">
        <v>77</v>
      </c>
      <c r="AY271" s="262" t="s">
        <v>168</v>
      </c>
    </row>
    <row r="272" spans="1:51" s="13" customFormat="1" ht="12">
      <c r="A272" s="13"/>
      <c r="B272" s="252"/>
      <c r="C272" s="253"/>
      <c r="D272" s="241" t="s">
        <v>291</v>
      </c>
      <c r="E272" s="254" t="s">
        <v>1</v>
      </c>
      <c r="F272" s="255" t="s">
        <v>1074</v>
      </c>
      <c r="G272" s="253"/>
      <c r="H272" s="256">
        <v>0.055</v>
      </c>
      <c r="I272" s="257"/>
      <c r="J272" s="253"/>
      <c r="K272" s="253"/>
      <c r="L272" s="258"/>
      <c r="M272" s="259"/>
      <c r="N272" s="260"/>
      <c r="O272" s="260"/>
      <c r="P272" s="260"/>
      <c r="Q272" s="260"/>
      <c r="R272" s="260"/>
      <c r="S272" s="260"/>
      <c r="T272" s="26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2" t="s">
        <v>291</v>
      </c>
      <c r="AU272" s="262" t="s">
        <v>86</v>
      </c>
      <c r="AV272" s="13" t="s">
        <v>86</v>
      </c>
      <c r="AW272" s="13" t="s">
        <v>32</v>
      </c>
      <c r="AX272" s="13" t="s">
        <v>77</v>
      </c>
      <c r="AY272" s="262" t="s">
        <v>168</v>
      </c>
    </row>
    <row r="273" spans="1:51" s="15" customFormat="1" ht="12">
      <c r="A273" s="15"/>
      <c r="B273" s="274"/>
      <c r="C273" s="275"/>
      <c r="D273" s="241" t="s">
        <v>291</v>
      </c>
      <c r="E273" s="276" t="s">
        <v>1</v>
      </c>
      <c r="F273" s="277" t="s">
        <v>1040</v>
      </c>
      <c r="G273" s="275"/>
      <c r="H273" s="276" t="s">
        <v>1</v>
      </c>
      <c r="I273" s="278"/>
      <c r="J273" s="275"/>
      <c r="K273" s="275"/>
      <c r="L273" s="279"/>
      <c r="M273" s="280"/>
      <c r="N273" s="281"/>
      <c r="O273" s="281"/>
      <c r="P273" s="281"/>
      <c r="Q273" s="281"/>
      <c r="R273" s="281"/>
      <c r="S273" s="281"/>
      <c r="T273" s="282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83" t="s">
        <v>291</v>
      </c>
      <c r="AU273" s="283" t="s">
        <v>86</v>
      </c>
      <c r="AV273" s="15" t="s">
        <v>84</v>
      </c>
      <c r="AW273" s="15" t="s">
        <v>32</v>
      </c>
      <c r="AX273" s="15" t="s">
        <v>77</v>
      </c>
      <c r="AY273" s="283" t="s">
        <v>168</v>
      </c>
    </row>
    <row r="274" spans="1:51" s="15" customFormat="1" ht="12">
      <c r="A274" s="15"/>
      <c r="B274" s="274"/>
      <c r="C274" s="275"/>
      <c r="D274" s="241" t="s">
        <v>291</v>
      </c>
      <c r="E274" s="276" t="s">
        <v>1</v>
      </c>
      <c r="F274" s="277" t="s">
        <v>411</v>
      </c>
      <c r="G274" s="275"/>
      <c r="H274" s="276" t="s">
        <v>1</v>
      </c>
      <c r="I274" s="278"/>
      <c r="J274" s="275"/>
      <c r="K274" s="275"/>
      <c r="L274" s="279"/>
      <c r="M274" s="280"/>
      <c r="N274" s="281"/>
      <c r="O274" s="281"/>
      <c r="P274" s="281"/>
      <c r="Q274" s="281"/>
      <c r="R274" s="281"/>
      <c r="S274" s="281"/>
      <c r="T274" s="282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83" t="s">
        <v>291</v>
      </c>
      <c r="AU274" s="283" t="s">
        <v>86</v>
      </c>
      <c r="AV274" s="15" t="s">
        <v>84</v>
      </c>
      <c r="AW274" s="15" t="s">
        <v>32</v>
      </c>
      <c r="AX274" s="15" t="s">
        <v>77</v>
      </c>
      <c r="AY274" s="283" t="s">
        <v>168</v>
      </c>
    </row>
    <row r="275" spans="1:51" s="13" customFormat="1" ht="12">
      <c r="A275" s="13"/>
      <c r="B275" s="252"/>
      <c r="C275" s="253"/>
      <c r="D275" s="241" t="s">
        <v>291</v>
      </c>
      <c r="E275" s="254" t="s">
        <v>1</v>
      </c>
      <c r="F275" s="255" t="s">
        <v>1075</v>
      </c>
      <c r="G275" s="253"/>
      <c r="H275" s="256">
        <v>2.488</v>
      </c>
      <c r="I275" s="257"/>
      <c r="J275" s="253"/>
      <c r="K275" s="253"/>
      <c r="L275" s="258"/>
      <c r="M275" s="259"/>
      <c r="N275" s="260"/>
      <c r="O275" s="260"/>
      <c r="P275" s="260"/>
      <c r="Q275" s="260"/>
      <c r="R275" s="260"/>
      <c r="S275" s="260"/>
      <c r="T275" s="26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2" t="s">
        <v>291</v>
      </c>
      <c r="AU275" s="262" t="s">
        <v>86</v>
      </c>
      <c r="AV275" s="13" t="s">
        <v>86</v>
      </c>
      <c r="AW275" s="13" t="s">
        <v>32</v>
      </c>
      <c r="AX275" s="13" t="s">
        <v>77</v>
      </c>
      <c r="AY275" s="262" t="s">
        <v>168</v>
      </c>
    </row>
    <row r="276" spans="1:51" s="13" customFormat="1" ht="12">
      <c r="A276" s="13"/>
      <c r="B276" s="252"/>
      <c r="C276" s="253"/>
      <c r="D276" s="241" t="s">
        <v>291</v>
      </c>
      <c r="E276" s="254" t="s">
        <v>1</v>
      </c>
      <c r="F276" s="255" t="s">
        <v>1076</v>
      </c>
      <c r="G276" s="253"/>
      <c r="H276" s="256">
        <v>2.274</v>
      </c>
      <c r="I276" s="257"/>
      <c r="J276" s="253"/>
      <c r="K276" s="253"/>
      <c r="L276" s="258"/>
      <c r="M276" s="259"/>
      <c r="N276" s="260"/>
      <c r="O276" s="260"/>
      <c r="P276" s="260"/>
      <c r="Q276" s="260"/>
      <c r="R276" s="260"/>
      <c r="S276" s="260"/>
      <c r="T276" s="26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2" t="s">
        <v>291</v>
      </c>
      <c r="AU276" s="262" t="s">
        <v>86</v>
      </c>
      <c r="AV276" s="13" t="s">
        <v>86</v>
      </c>
      <c r="AW276" s="13" t="s">
        <v>32</v>
      </c>
      <c r="AX276" s="13" t="s">
        <v>77</v>
      </c>
      <c r="AY276" s="262" t="s">
        <v>168</v>
      </c>
    </row>
    <row r="277" spans="1:51" s="13" customFormat="1" ht="12">
      <c r="A277" s="13"/>
      <c r="B277" s="252"/>
      <c r="C277" s="253"/>
      <c r="D277" s="241" t="s">
        <v>291</v>
      </c>
      <c r="E277" s="254" t="s">
        <v>1</v>
      </c>
      <c r="F277" s="255" t="s">
        <v>1077</v>
      </c>
      <c r="G277" s="253"/>
      <c r="H277" s="256">
        <v>1.298</v>
      </c>
      <c r="I277" s="257"/>
      <c r="J277" s="253"/>
      <c r="K277" s="253"/>
      <c r="L277" s="258"/>
      <c r="M277" s="259"/>
      <c r="N277" s="260"/>
      <c r="O277" s="260"/>
      <c r="P277" s="260"/>
      <c r="Q277" s="260"/>
      <c r="R277" s="260"/>
      <c r="S277" s="260"/>
      <c r="T277" s="26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2" t="s">
        <v>291</v>
      </c>
      <c r="AU277" s="262" t="s">
        <v>86</v>
      </c>
      <c r="AV277" s="13" t="s">
        <v>86</v>
      </c>
      <c r="AW277" s="13" t="s">
        <v>32</v>
      </c>
      <c r="AX277" s="13" t="s">
        <v>77</v>
      </c>
      <c r="AY277" s="262" t="s">
        <v>168</v>
      </c>
    </row>
    <row r="278" spans="1:51" s="13" customFormat="1" ht="12">
      <c r="A278" s="13"/>
      <c r="B278" s="252"/>
      <c r="C278" s="253"/>
      <c r="D278" s="241" t="s">
        <v>291</v>
      </c>
      <c r="E278" s="254" t="s">
        <v>1</v>
      </c>
      <c r="F278" s="255" t="s">
        <v>1078</v>
      </c>
      <c r="G278" s="253"/>
      <c r="H278" s="256">
        <v>1.251</v>
      </c>
      <c r="I278" s="257"/>
      <c r="J278" s="253"/>
      <c r="K278" s="253"/>
      <c r="L278" s="258"/>
      <c r="M278" s="259"/>
      <c r="N278" s="260"/>
      <c r="O278" s="260"/>
      <c r="P278" s="260"/>
      <c r="Q278" s="260"/>
      <c r="R278" s="260"/>
      <c r="S278" s="260"/>
      <c r="T278" s="26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2" t="s">
        <v>291</v>
      </c>
      <c r="AU278" s="262" t="s">
        <v>86</v>
      </c>
      <c r="AV278" s="13" t="s">
        <v>86</v>
      </c>
      <c r="AW278" s="13" t="s">
        <v>32</v>
      </c>
      <c r="AX278" s="13" t="s">
        <v>77</v>
      </c>
      <c r="AY278" s="262" t="s">
        <v>168</v>
      </c>
    </row>
    <row r="279" spans="1:51" s="15" customFormat="1" ht="12">
      <c r="A279" s="15"/>
      <c r="B279" s="274"/>
      <c r="C279" s="275"/>
      <c r="D279" s="241" t="s">
        <v>291</v>
      </c>
      <c r="E279" s="276" t="s">
        <v>1</v>
      </c>
      <c r="F279" s="277" t="s">
        <v>1045</v>
      </c>
      <c r="G279" s="275"/>
      <c r="H279" s="276" t="s">
        <v>1</v>
      </c>
      <c r="I279" s="278"/>
      <c r="J279" s="275"/>
      <c r="K279" s="275"/>
      <c r="L279" s="279"/>
      <c r="M279" s="280"/>
      <c r="N279" s="281"/>
      <c r="O279" s="281"/>
      <c r="P279" s="281"/>
      <c r="Q279" s="281"/>
      <c r="R279" s="281"/>
      <c r="S279" s="281"/>
      <c r="T279" s="282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83" t="s">
        <v>291</v>
      </c>
      <c r="AU279" s="283" t="s">
        <v>86</v>
      </c>
      <c r="AV279" s="15" t="s">
        <v>84</v>
      </c>
      <c r="AW279" s="15" t="s">
        <v>32</v>
      </c>
      <c r="AX279" s="15" t="s">
        <v>77</v>
      </c>
      <c r="AY279" s="283" t="s">
        <v>168</v>
      </c>
    </row>
    <row r="280" spans="1:51" s="13" customFormat="1" ht="12">
      <c r="A280" s="13"/>
      <c r="B280" s="252"/>
      <c r="C280" s="253"/>
      <c r="D280" s="241" t="s">
        <v>291</v>
      </c>
      <c r="E280" s="254" t="s">
        <v>1</v>
      </c>
      <c r="F280" s="255" t="s">
        <v>1079</v>
      </c>
      <c r="G280" s="253"/>
      <c r="H280" s="256">
        <v>7.524</v>
      </c>
      <c r="I280" s="257"/>
      <c r="J280" s="253"/>
      <c r="K280" s="253"/>
      <c r="L280" s="258"/>
      <c r="M280" s="259"/>
      <c r="N280" s="260"/>
      <c r="O280" s="260"/>
      <c r="P280" s="260"/>
      <c r="Q280" s="260"/>
      <c r="R280" s="260"/>
      <c r="S280" s="260"/>
      <c r="T280" s="26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2" t="s">
        <v>291</v>
      </c>
      <c r="AU280" s="262" t="s">
        <v>86</v>
      </c>
      <c r="AV280" s="13" t="s">
        <v>86</v>
      </c>
      <c r="AW280" s="13" t="s">
        <v>32</v>
      </c>
      <c r="AX280" s="13" t="s">
        <v>77</v>
      </c>
      <c r="AY280" s="262" t="s">
        <v>168</v>
      </c>
    </row>
    <row r="281" spans="1:51" s="15" customFormat="1" ht="12">
      <c r="A281" s="15"/>
      <c r="B281" s="274"/>
      <c r="C281" s="275"/>
      <c r="D281" s="241" t="s">
        <v>291</v>
      </c>
      <c r="E281" s="276" t="s">
        <v>1</v>
      </c>
      <c r="F281" s="277" t="s">
        <v>1080</v>
      </c>
      <c r="G281" s="275"/>
      <c r="H281" s="276" t="s">
        <v>1</v>
      </c>
      <c r="I281" s="278"/>
      <c r="J281" s="275"/>
      <c r="K281" s="275"/>
      <c r="L281" s="279"/>
      <c r="M281" s="280"/>
      <c r="N281" s="281"/>
      <c r="O281" s="281"/>
      <c r="P281" s="281"/>
      <c r="Q281" s="281"/>
      <c r="R281" s="281"/>
      <c r="S281" s="281"/>
      <c r="T281" s="282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83" t="s">
        <v>291</v>
      </c>
      <c r="AU281" s="283" t="s">
        <v>86</v>
      </c>
      <c r="AV281" s="15" t="s">
        <v>84</v>
      </c>
      <c r="AW281" s="15" t="s">
        <v>32</v>
      </c>
      <c r="AX281" s="15" t="s">
        <v>77</v>
      </c>
      <c r="AY281" s="283" t="s">
        <v>168</v>
      </c>
    </row>
    <row r="282" spans="1:51" s="13" customFormat="1" ht="12">
      <c r="A282" s="13"/>
      <c r="B282" s="252"/>
      <c r="C282" s="253"/>
      <c r="D282" s="241" t="s">
        <v>291</v>
      </c>
      <c r="E282" s="254" t="s">
        <v>1</v>
      </c>
      <c r="F282" s="255" t="s">
        <v>1081</v>
      </c>
      <c r="G282" s="253"/>
      <c r="H282" s="256">
        <v>1.548</v>
      </c>
      <c r="I282" s="257"/>
      <c r="J282" s="253"/>
      <c r="K282" s="253"/>
      <c r="L282" s="258"/>
      <c r="M282" s="259"/>
      <c r="N282" s="260"/>
      <c r="O282" s="260"/>
      <c r="P282" s="260"/>
      <c r="Q282" s="260"/>
      <c r="R282" s="260"/>
      <c r="S282" s="260"/>
      <c r="T282" s="26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2" t="s">
        <v>291</v>
      </c>
      <c r="AU282" s="262" t="s">
        <v>86</v>
      </c>
      <c r="AV282" s="13" t="s">
        <v>86</v>
      </c>
      <c r="AW282" s="13" t="s">
        <v>32</v>
      </c>
      <c r="AX282" s="13" t="s">
        <v>77</v>
      </c>
      <c r="AY282" s="262" t="s">
        <v>168</v>
      </c>
    </row>
    <row r="283" spans="1:51" s="13" customFormat="1" ht="12">
      <c r="A283" s="13"/>
      <c r="B283" s="252"/>
      <c r="C283" s="253"/>
      <c r="D283" s="241" t="s">
        <v>291</v>
      </c>
      <c r="E283" s="254" t="s">
        <v>1</v>
      </c>
      <c r="F283" s="255" t="s">
        <v>86</v>
      </c>
      <c r="G283" s="253"/>
      <c r="H283" s="256">
        <v>2</v>
      </c>
      <c r="I283" s="257"/>
      <c r="J283" s="253"/>
      <c r="K283" s="253"/>
      <c r="L283" s="258"/>
      <c r="M283" s="259"/>
      <c r="N283" s="260"/>
      <c r="O283" s="260"/>
      <c r="P283" s="260"/>
      <c r="Q283" s="260"/>
      <c r="R283" s="260"/>
      <c r="S283" s="260"/>
      <c r="T283" s="26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2" t="s">
        <v>291</v>
      </c>
      <c r="AU283" s="262" t="s">
        <v>86</v>
      </c>
      <c r="AV283" s="13" t="s">
        <v>86</v>
      </c>
      <c r="AW283" s="13" t="s">
        <v>32</v>
      </c>
      <c r="AX283" s="13" t="s">
        <v>77</v>
      </c>
      <c r="AY283" s="262" t="s">
        <v>168</v>
      </c>
    </row>
    <row r="284" spans="1:51" s="14" customFormat="1" ht="12">
      <c r="A284" s="14"/>
      <c r="B284" s="263"/>
      <c r="C284" s="264"/>
      <c r="D284" s="241" t="s">
        <v>291</v>
      </c>
      <c r="E284" s="265" t="s">
        <v>1</v>
      </c>
      <c r="F284" s="266" t="s">
        <v>295</v>
      </c>
      <c r="G284" s="264"/>
      <c r="H284" s="267">
        <v>21.576</v>
      </c>
      <c r="I284" s="268"/>
      <c r="J284" s="264"/>
      <c r="K284" s="264"/>
      <c r="L284" s="269"/>
      <c r="M284" s="270"/>
      <c r="N284" s="271"/>
      <c r="O284" s="271"/>
      <c r="P284" s="271"/>
      <c r="Q284" s="271"/>
      <c r="R284" s="271"/>
      <c r="S284" s="271"/>
      <c r="T284" s="27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3" t="s">
        <v>291</v>
      </c>
      <c r="AU284" s="273" t="s">
        <v>86</v>
      </c>
      <c r="AV284" s="14" t="s">
        <v>189</v>
      </c>
      <c r="AW284" s="14" t="s">
        <v>32</v>
      </c>
      <c r="AX284" s="14" t="s">
        <v>84</v>
      </c>
      <c r="AY284" s="273" t="s">
        <v>168</v>
      </c>
    </row>
    <row r="285" spans="1:65" s="2" customFormat="1" ht="24.15" customHeight="1">
      <c r="A285" s="39"/>
      <c r="B285" s="40"/>
      <c r="C285" s="228" t="s">
        <v>437</v>
      </c>
      <c r="D285" s="228" t="s">
        <v>171</v>
      </c>
      <c r="E285" s="229" t="s">
        <v>1082</v>
      </c>
      <c r="F285" s="230" t="s">
        <v>1083</v>
      </c>
      <c r="G285" s="231" t="s">
        <v>289</v>
      </c>
      <c r="H285" s="232">
        <v>47.561</v>
      </c>
      <c r="I285" s="233"/>
      <c r="J285" s="234">
        <f>ROUND(I285*H285,2)</f>
        <v>0</v>
      </c>
      <c r="K285" s="230" t="s">
        <v>175</v>
      </c>
      <c r="L285" s="45"/>
      <c r="M285" s="235" t="s">
        <v>1</v>
      </c>
      <c r="N285" s="236" t="s">
        <v>42</v>
      </c>
      <c r="O285" s="92"/>
      <c r="P285" s="237">
        <f>O285*H285</f>
        <v>0</v>
      </c>
      <c r="Q285" s="237">
        <v>2.50187</v>
      </c>
      <c r="R285" s="237">
        <f>Q285*H285</f>
        <v>118.99143906999998</v>
      </c>
      <c r="S285" s="237">
        <v>0</v>
      </c>
      <c r="T285" s="238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9" t="s">
        <v>189</v>
      </c>
      <c r="AT285" s="239" t="s">
        <v>171</v>
      </c>
      <c r="AU285" s="239" t="s">
        <v>86</v>
      </c>
      <c r="AY285" s="18" t="s">
        <v>168</v>
      </c>
      <c r="BE285" s="240">
        <f>IF(N285="základní",J285,0)</f>
        <v>0</v>
      </c>
      <c r="BF285" s="240">
        <f>IF(N285="snížená",J285,0)</f>
        <v>0</v>
      </c>
      <c r="BG285" s="240">
        <f>IF(N285="zákl. přenesená",J285,0)</f>
        <v>0</v>
      </c>
      <c r="BH285" s="240">
        <f>IF(N285="sníž. přenesená",J285,0)</f>
        <v>0</v>
      </c>
      <c r="BI285" s="240">
        <f>IF(N285="nulová",J285,0)</f>
        <v>0</v>
      </c>
      <c r="BJ285" s="18" t="s">
        <v>84</v>
      </c>
      <c r="BK285" s="240">
        <f>ROUND(I285*H285,2)</f>
        <v>0</v>
      </c>
      <c r="BL285" s="18" t="s">
        <v>189</v>
      </c>
      <c r="BM285" s="239" t="s">
        <v>1084</v>
      </c>
    </row>
    <row r="286" spans="1:51" s="15" customFormat="1" ht="12">
      <c r="A286" s="15"/>
      <c r="B286" s="274"/>
      <c r="C286" s="275"/>
      <c r="D286" s="241" t="s">
        <v>291</v>
      </c>
      <c r="E286" s="276" t="s">
        <v>1</v>
      </c>
      <c r="F286" s="277" t="s">
        <v>1085</v>
      </c>
      <c r="G286" s="275"/>
      <c r="H286" s="276" t="s">
        <v>1</v>
      </c>
      <c r="I286" s="278"/>
      <c r="J286" s="275"/>
      <c r="K286" s="275"/>
      <c r="L286" s="279"/>
      <c r="M286" s="280"/>
      <c r="N286" s="281"/>
      <c r="O286" s="281"/>
      <c r="P286" s="281"/>
      <c r="Q286" s="281"/>
      <c r="R286" s="281"/>
      <c r="S286" s="281"/>
      <c r="T286" s="282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83" t="s">
        <v>291</v>
      </c>
      <c r="AU286" s="283" t="s">
        <v>86</v>
      </c>
      <c r="AV286" s="15" t="s">
        <v>84</v>
      </c>
      <c r="AW286" s="15" t="s">
        <v>32</v>
      </c>
      <c r="AX286" s="15" t="s">
        <v>77</v>
      </c>
      <c r="AY286" s="283" t="s">
        <v>168</v>
      </c>
    </row>
    <row r="287" spans="1:51" s="15" customFormat="1" ht="12">
      <c r="A287" s="15"/>
      <c r="B287" s="274"/>
      <c r="C287" s="275"/>
      <c r="D287" s="241" t="s">
        <v>291</v>
      </c>
      <c r="E287" s="276" t="s">
        <v>1</v>
      </c>
      <c r="F287" s="277" t="s">
        <v>1052</v>
      </c>
      <c r="G287" s="275"/>
      <c r="H287" s="276" t="s">
        <v>1</v>
      </c>
      <c r="I287" s="278"/>
      <c r="J287" s="275"/>
      <c r="K287" s="275"/>
      <c r="L287" s="279"/>
      <c r="M287" s="280"/>
      <c r="N287" s="281"/>
      <c r="O287" s="281"/>
      <c r="P287" s="281"/>
      <c r="Q287" s="281"/>
      <c r="R287" s="281"/>
      <c r="S287" s="281"/>
      <c r="T287" s="282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83" t="s">
        <v>291</v>
      </c>
      <c r="AU287" s="283" t="s">
        <v>86</v>
      </c>
      <c r="AV287" s="15" t="s">
        <v>84</v>
      </c>
      <c r="AW287" s="15" t="s">
        <v>32</v>
      </c>
      <c r="AX287" s="15" t="s">
        <v>77</v>
      </c>
      <c r="AY287" s="283" t="s">
        <v>168</v>
      </c>
    </row>
    <row r="288" spans="1:51" s="13" customFormat="1" ht="12">
      <c r="A288" s="13"/>
      <c r="B288" s="252"/>
      <c r="C288" s="253"/>
      <c r="D288" s="241" t="s">
        <v>291</v>
      </c>
      <c r="E288" s="254" t="s">
        <v>1</v>
      </c>
      <c r="F288" s="255" t="s">
        <v>1086</v>
      </c>
      <c r="G288" s="253"/>
      <c r="H288" s="256">
        <v>1.201</v>
      </c>
      <c r="I288" s="257"/>
      <c r="J288" s="253"/>
      <c r="K288" s="253"/>
      <c r="L288" s="258"/>
      <c r="M288" s="259"/>
      <c r="N288" s="260"/>
      <c r="O288" s="260"/>
      <c r="P288" s="260"/>
      <c r="Q288" s="260"/>
      <c r="R288" s="260"/>
      <c r="S288" s="260"/>
      <c r="T288" s="26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2" t="s">
        <v>291</v>
      </c>
      <c r="AU288" s="262" t="s">
        <v>86</v>
      </c>
      <c r="AV288" s="13" t="s">
        <v>86</v>
      </c>
      <c r="AW288" s="13" t="s">
        <v>32</v>
      </c>
      <c r="AX288" s="13" t="s">
        <v>77</v>
      </c>
      <c r="AY288" s="262" t="s">
        <v>168</v>
      </c>
    </row>
    <row r="289" spans="1:51" s="13" customFormat="1" ht="12">
      <c r="A289" s="13"/>
      <c r="B289" s="252"/>
      <c r="C289" s="253"/>
      <c r="D289" s="241" t="s">
        <v>291</v>
      </c>
      <c r="E289" s="254" t="s">
        <v>1</v>
      </c>
      <c r="F289" s="255" t="s">
        <v>1087</v>
      </c>
      <c r="G289" s="253"/>
      <c r="H289" s="256">
        <v>0.386</v>
      </c>
      <c r="I289" s="257"/>
      <c r="J289" s="253"/>
      <c r="K289" s="253"/>
      <c r="L289" s="258"/>
      <c r="M289" s="259"/>
      <c r="N289" s="260"/>
      <c r="O289" s="260"/>
      <c r="P289" s="260"/>
      <c r="Q289" s="260"/>
      <c r="R289" s="260"/>
      <c r="S289" s="260"/>
      <c r="T289" s="26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2" t="s">
        <v>291</v>
      </c>
      <c r="AU289" s="262" t="s">
        <v>86</v>
      </c>
      <c r="AV289" s="13" t="s">
        <v>86</v>
      </c>
      <c r="AW289" s="13" t="s">
        <v>32</v>
      </c>
      <c r="AX289" s="13" t="s">
        <v>77</v>
      </c>
      <c r="AY289" s="262" t="s">
        <v>168</v>
      </c>
    </row>
    <row r="290" spans="1:51" s="13" customFormat="1" ht="12">
      <c r="A290" s="13"/>
      <c r="B290" s="252"/>
      <c r="C290" s="253"/>
      <c r="D290" s="241" t="s">
        <v>291</v>
      </c>
      <c r="E290" s="254" t="s">
        <v>1</v>
      </c>
      <c r="F290" s="255" t="s">
        <v>1088</v>
      </c>
      <c r="G290" s="253"/>
      <c r="H290" s="256">
        <v>0.324</v>
      </c>
      <c r="I290" s="257"/>
      <c r="J290" s="253"/>
      <c r="K290" s="253"/>
      <c r="L290" s="258"/>
      <c r="M290" s="259"/>
      <c r="N290" s="260"/>
      <c r="O290" s="260"/>
      <c r="P290" s="260"/>
      <c r="Q290" s="260"/>
      <c r="R290" s="260"/>
      <c r="S290" s="260"/>
      <c r="T290" s="26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2" t="s">
        <v>291</v>
      </c>
      <c r="AU290" s="262" t="s">
        <v>86</v>
      </c>
      <c r="AV290" s="13" t="s">
        <v>86</v>
      </c>
      <c r="AW290" s="13" t="s">
        <v>32</v>
      </c>
      <c r="AX290" s="13" t="s">
        <v>77</v>
      </c>
      <c r="AY290" s="262" t="s">
        <v>168</v>
      </c>
    </row>
    <row r="291" spans="1:51" s="13" customFormat="1" ht="12">
      <c r="A291" s="13"/>
      <c r="B291" s="252"/>
      <c r="C291" s="253"/>
      <c r="D291" s="241" t="s">
        <v>291</v>
      </c>
      <c r="E291" s="254" t="s">
        <v>1</v>
      </c>
      <c r="F291" s="255" t="s">
        <v>1089</v>
      </c>
      <c r="G291" s="253"/>
      <c r="H291" s="256">
        <v>0.293</v>
      </c>
      <c r="I291" s="257"/>
      <c r="J291" s="253"/>
      <c r="K291" s="253"/>
      <c r="L291" s="258"/>
      <c r="M291" s="259"/>
      <c r="N291" s="260"/>
      <c r="O291" s="260"/>
      <c r="P291" s="260"/>
      <c r="Q291" s="260"/>
      <c r="R291" s="260"/>
      <c r="S291" s="260"/>
      <c r="T291" s="26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2" t="s">
        <v>291</v>
      </c>
      <c r="AU291" s="262" t="s">
        <v>86</v>
      </c>
      <c r="AV291" s="13" t="s">
        <v>86</v>
      </c>
      <c r="AW291" s="13" t="s">
        <v>32</v>
      </c>
      <c r="AX291" s="13" t="s">
        <v>77</v>
      </c>
      <c r="AY291" s="262" t="s">
        <v>168</v>
      </c>
    </row>
    <row r="292" spans="1:51" s="13" customFormat="1" ht="12">
      <c r="A292" s="13"/>
      <c r="B292" s="252"/>
      <c r="C292" s="253"/>
      <c r="D292" s="241" t="s">
        <v>291</v>
      </c>
      <c r="E292" s="254" t="s">
        <v>1</v>
      </c>
      <c r="F292" s="255" t="s">
        <v>1090</v>
      </c>
      <c r="G292" s="253"/>
      <c r="H292" s="256">
        <v>0.168</v>
      </c>
      <c r="I292" s="257"/>
      <c r="J292" s="253"/>
      <c r="K292" s="253"/>
      <c r="L292" s="258"/>
      <c r="M292" s="259"/>
      <c r="N292" s="260"/>
      <c r="O292" s="260"/>
      <c r="P292" s="260"/>
      <c r="Q292" s="260"/>
      <c r="R292" s="260"/>
      <c r="S292" s="260"/>
      <c r="T292" s="26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2" t="s">
        <v>291</v>
      </c>
      <c r="AU292" s="262" t="s">
        <v>86</v>
      </c>
      <c r="AV292" s="13" t="s">
        <v>86</v>
      </c>
      <c r="AW292" s="13" t="s">
        <v>32</v>
      </c>
      <c r="AX292" s="13" t="s">
        <v>77</v>
      </c>
      <c r="AY292" s="262" t="s">
        <v>168</v>
      </c>
    </row>
    <row r="293" spans="1:51" s="13" customFormat="1" ht="12">
      <c r="A293" s="13"/>
      <c r="B293" s="252"/>
      <c r="C293" s="253"/>
      <c r="D293" s="241" t="s">
        <v>291</v>
      </c>
      <c r="E293" s="254" t="s">
        <v>1</v>
      </c>
      <c r="F293" s="255" t="s">
        <v>1091</v>
      </c>
      <c r="G293" s="253"/>
      <c r="H293" s="256">
        <v>0.288</v>
      </c>
      <c r="I293" s="257"/>
      <c r="J293" s="253"/>
      <c r="K293" s="253"/>
      <c r="L293" s="258"/>
      <c r="M293" s="259"/>
      <c r="N293" s="260"/>
      <c r="O293" s="260"/>
      <c r="P293" s="260"/>
      <c r="Q293" s="260"/>
      <c r="R293" s="260"/>
      <c r="S293" s="260"/>
      <c r="T293" s="26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2" t="s">
        <v>291</v>
      </c>
      <c r="AU293" s="262" t="s">
        <v>86</v>
      </c>
      <c r="AV293" s="13" t="s">
        <v>86</v>
      </c>
      <c r="AW293" s="13" t="s">
        <v>32</v>
      </c>
      <c r="AX293" s="13" t="s">
        <v>77</v>
      </c>
      <c r="AY293" s="262" t="s">
        <v>168</v>
      </c>
    </row>
    <row r="294" spans="1:51" s="13" customFormat="1" ht="12">
      <c r="A294" s="13"/>
      <c r="B294" s="252"/>
      <c r="C294" s="253"/>
      <c r="D294" s="241" t="s">
        <v>291</v>
      </c>
      <c r="E294" s="254" t="s">
        <v>1</v>
      </c>
      <c r="F294" s="255" t="s">
        <v>1092</v>
      </c>
      <c r="G294" s="253"/>
      <c r="H294" s="256">
        <v>0.583</v>
      </c>
      <c r="I294" s="257"/>
      <c r="J294" s="253"/>
      <c r="K294" s="253"/>
      <c r="L294" s="258"/>
      <c r="M294" s="259"/>
      <c r="N294" s="260"/>
      <c r="O294" s="260"/>
      <c r="P294" s="260"/>
      <c r="Q294" s="260"/>
      <c r="R294" s="260"/>
      <c r="S294" s="260"/>
      <c r="T294" s="26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2" t="s">
        <v>291</v>
      </c>
      <c r="AU294" s="262" t="s">
        <v>86</v>
      </c>
      <c r="AV294" s="13" t="s">
        <v>86</v>
      </c>
      <c r="AW294" s="13" t="s">
        <v>32</v>
      </c>
      <c r="AX294" s="13" t="s">
        <v>77</v>
      </c>
      <c r="AY294" s="262" t="s">
        <v>168</v>
      </c>
    </row>
    <row r="295" spans="1:51" s="13" customFormat="1" ht="12">
      <c r="A295" s="13"/>
      <c r="B295" s="252"/>
      <c r="C295" s="253"/>
      <c r="D295" s="241" t="s">
        <v>291</v>
      </c>
      <c r="E295" s="254" t="s">
        <v>1</v>
      </c>
      <c r="F295" s="255" t="s">
        <v>1093</v>
      </c>
      <c r="G295" s="253"/>
      <c r="H295" s="256">
        <v>0.276</v>
      </c>
      <c r="I295" s="257"/>
      <c r="J295" s="253"/>
      <c r="K295" s="253"/>
      <c r="L295" s="258"/>
      <c r="M295" s="259"/>
      <c r="N295" s="260"/>
      <c r="O295" s="260"/>
      <c r="P295" s="260"/>
      <c r="Q295" s="260"/>
      <c r="R295" s="260"/>
      <c r="S295" s="260"/>
      <c r="T295" s="26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2" t="s">
        <v>291</v>
      </c>
      <c r="AU295" s="262" t="s">
        <v>86</v>
      </c>
      <c r="AV295" s="13" t="s">
        <v>86</v>
      </c>
      <c r="AW295" s="13" t="s">
        <v>32</v>
      </c>
      <c r="AX295" s="13" t="s">
        <v>77</v>
      </c>
      <c r="AY295" s="262" t="s">
        <v>168</v>
      </c>
    </row>
    <row r="296" spans="1:51" s="13" customFormat="1" ht="12">
      <c r="A296" s="13"/>
      <c r="B296" s="252"/>
      <c r="C296" s="253"/>
      <c r="D296" s="241" t="s">
        <v>291</v>
      </c>
      <c r="E296" s="254" t="s">
        <v>1</v>
      </c>
      <c r="F296" s="255" t="s">
        <v>1094</v>
      </c>
      <c r="G296" s="253"/>
      <c r="H296" s="256">
        <v>0.48</v>
      </c>
      <c r="I296" s="257"/>
      <c r="J296" s="253"/>
      <c r="K296" s="253"/>
      <c r="L296" s="258"/>
      <c r="M296" s="259"/>
      <c r="N296" s="260"/>
      <c r="O296" s="260"/>
      <c r="P296" s="260"/>
      <c r="Q296" s="260"/>
      <c r="R296" s="260"/>
      <c r="S296" s="260"/>
      <c r="T296" s="26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2" t="s">
        <v>291</v>
      </c>
      <c r="AU296" s="262" t="s">
        <v>86</v>
      </c>
      <c r="AV296" s="13" t="s">
        <v>86</v>
      </c>
      <c r="AW296" s="13" t="s">
        <v>32</v>
      </c>
      <c r="AX296" s="13" t="s">
        <v>77</v>
      </c>
      <c r="AY296" s="262" t="s">
        <v>168</v>
      </c>
    </row>
    <row r="297" spans="1:51" s="13" customFormat="1" ht="12">
      <c r="A297" s="13"/>
      <c r="B297" s="252"/>
      <c r="C297" s="253"/>
      <c r="D297" s="241" t="s">
        <v>291</v>
      </c>
      <c r="E297" s="254" t="s">
        <v>1</v>
      </c>
      <c r="F297" s="255" t="s">
        <v>1095</v>
      </c>
      <c r="G297" s="253"/>
      <c r="H297" s="256">
        <v>0.234</v>
      </c>
      <c r="I297" s="257"/>
      <c r="J297" s="253"/>
      <c r="K297" s="253"/>
      <c r="L297" s="258"/>
      <c r="M297" s="259"/>
      <c r="N297" s="260"/>
      <c r="O297" s="260"/>
      <c r="P297" s="260"/>
      <c r="Q297" s="260"/>
      <c r="R297" s="260"/>
      <c r="S297" s="260"/>
      <c r="T297" s="26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2" t="s">
        <v>291</v>
      </c>
      <c r="AU297" s="262" t="s">
        <v>86</v>
      </c>
      <c r="AV297" s="13" t="s">
        <v>86</v>
      </c>
      <c r="AW297" s="13" t="s">
        <v>32</v>
      </c>
      <c r="AX297" s="13" t="s">
        <v>77</v>
      </c>
      <c r="AY297" s="262" t="s">
        <v>168</v>
      </c>
    </row>
    <row r="298" spans="1:51" s="13" customFormat="1" ht="12">
      <c r="A298" s="13"/>
      <c r="B298" s="252"/>
      <c r="C298" s="253"/>
      <c r="D298" s="241" t="s">
        <v>291</v>
      </c>
      <c r="E298" s="254" t="s">
        <v>1</v>
      </c>
      <c r="F298" s="255" t="s">
        <v>1096</v>
      </c>
      <c r="G298" s="253"/>
      <c r="H298" s="256">
        <v>0.084</v>
      </c>
      <c r="I298" s="257"/>
      <c r="J298" s="253"/>
      <c r="K298" s="253"/>
      <c r="L298" s="258"/>
      <c r="M298" s="259"/>
      <c r="N298" s="260"/>
      <c r="O298" s="260"/>
      <c r="P298" s="260"/>
      <c r="Q298" s="260"/>
      <c r="R298" s="260"/>
      <c r="S298" s="260"/>
      <c r="T298" s="26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2" t="s">
        <v>291</v>
      </c>
      <c r="AU298" s="262" t="s">
        <v>86</v>
      </c>
      <c r="AV298" s="13" t="s">
        <v>86</v>
      </c>
      <c r="AW298" s="13" t="s">
        <v>32</v>
      </c>
      <c r="AX298" s="13" t="s">
        <v>77</v>
      </c>
      <c r="AY298" s="262" t="s">
        <v>168</v>
      </c>
    </row>
    <row r="299" spans="1:51" s="13" customFormat="1" ht="12">
      <c r="A299" s="13"/>
      <c r="B299" s="252"/>
      <c r="C299" s="253"/>
      <c r="D299" s="241" t="s">
        <v>291</v>
      </c>
      <c r="E299" s="254" t="s">
        <v>1</v>
      </c>
      <c r="F299" s="255" t="s">
        <v>1097</v>
      </c>
      <c r="G299" s="253"/>
      <c r="H299" s="256">
        <v>0.6</v>
      </c>
      <c r="I299" s="257"/>
      <c r="J299" s="253"/>
      <c r="K299" s="253"/>
      <c r="L299" s="258"/>
      <c r="M299" s="259"/>
      <c r="N299" s="260"/>
      <c r="O299" s="260"/>
      <c r="P299" s="260"/>
      <c r="Q299" s="260"/>
      <c r="R299" s="260"/>
      <c r="S299" s="260"/>
      <c r="T299" s="26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2" t="s">
        <v>291</v>
      </c>
      <c r="AU299" s="262" t="s">
        <v>86</v>
      </c>
      <c r="AV299" s="13" t="s">
        <v>86</v>
      </c>
      <c r="AW299" s="13" t="s">
        <v>32</v>
      </c>
      <c r="AX299" s="13" t="s">
        <v>77</v>
      </c>
      <c r="AY299" s="262" t="s">
        <v>168</v>
      </c>
    </row>
    <row r="300" spans="1:51" s="13" customFormat="1" ht="12">
      <c r="A300" s="13"/>
      <c r="B300" s="252"/>
      <c r="C300" s="253"/>
      <c r="D300" s="241" t="s">
        <v>291</v>
      </c>
      <c r="E300" s="254" t="s">
        <v>1</v>
      </c>
      <c r="F300" s="255" t="s">
        <v>1098</v>
      </c>
      <c r="G300" s="253"/>
      <c r="H300" s="256">
        <v>0.24</v>
      </c>
      <c r="I300" s="257"/>
      <c r="J300" s="253"/>
      <c r="K300" s="253"/>
      <c r="L300" s="258"/>
      <c r="M300" s="259"/>
      <c r="N300" s="260"/>
      <c r="O300" s="260"/>
      <c r="P300" s="260"/>
      <c r="Q300" s="260"/>
      <c r="R300" s="260"/>
      <c r="S300" s="260"/>
      <c r="T300" s="26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2" t="s">
        <v>291</v>
      </c>
      <c r="AU300" s="262" t="s">
        <v>86</v>
      </c>
      <c r="AV300" s="13" t="s">
        <v>86</v>
      </c>
      <c r="AW300" s="13" t="s">
        <v>32</v>
      </c>
      <c r="AX300" s="13" t="s">
        <v>77</v>
      </c>
      <c r="AY300" s="262" t="s">
        <v>168</v>
      </c>
    </row>
    <row r="301" spans="1:51" s="13" customFormat="1" ht="12">
      <c r="A301" s="13"/>
      <c r="B301" s="252"/>
      <c r="C301" s="253"/>
      <c r="D301" s="241" t="s">
        <v>291</v>
      </c>
      <c r="E301" s="254" t="s">
        <v>1</v>
      </c>
      <c r="F301" s="255" t="s">
        <v>1099</v>
      </c>
      <c r="G301" s="253"/>
      <c r="H301" s="256">
        <v>0.245</v>
      </c>
      <c r="I301" s="257"/>
      <c r="J301" s="253"/>
      <c r="K301" s="253"/>
      <c r="L301" s="258"/>
      <c r="M301" s="259"/>
      <c r="N301" s="260"/>
      <c r="O301" s="260"/>
      <c r="P301" s="260"/>
      <c r="Q301" s="260"/>
      <c r="R301" s="260"/>
      <c r="S301" s="260"/>
      <c r="T301" s="26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2" t="s">
        <v>291</v>
      </c>
      <c r="AU301" s="262" t="s">
        <v>86</v>
      </c>
      <c r="AV301" s="13" t="s">
        <v>86</v>
      </c>
      <c r="AW301" s="13" t="s">
        <v>32</v>
      </c>
      <c r="AX301" s="13" t="s">
        <v>77</v>
      </c>
      <c r="AY301" s="262" t="s">
        <v>168</v>
      </c>
    </row>
    <row r="302" spans="1:51" s="13" customFormat="1" ht="12">
      <c r="A302" s="13"/>
      <c r="B302" s="252"/>
      <c r="C302" s="253"/>
      <c r="D302" s="241" t="s">
        <v>291</v>
      </c>
      <c r="E302" s="254" t="s">
        <v>1</v>
      </c>
      <c r="F302" s="255" t="s">
        <v>1100</v>
      </c>
      <c r="G302" s="253"/>
      <c r="H302" s="256">
        <v>0.222</v>
      </c>
      <c r="I302" s="257"/>
      <c r="J302" s="253"/>
      <c r="K302" s="253"/>
      <c r="L302" s="258"/>
      <c r="M302" s="259"/>
      <c r="N302" s="260"/>
      <c r="O302" s="260"/>
      <c r="P302" s="260"/>
      <c r="Q302" s="260"/>
      <c r="R302" s="260"/>
      <c r="S302" s="260"/>
      <c r="T302" s="26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2" t="s">
        <v>291</v>
      </c>
      <c r="AU302" s="262" t="s">
        <v>86</v>
      </c>
      <c r="AV302" s="13" t="s">
        <v>86</v>
      </c>
      <c r="AW302" s="13" t="s">
        <v>32</v>
      </c>
      <c r="AX302" s="13" t="s">
        <v>77</v>
      </c>
      <c r="AY302" s="262" t="s">
        <v>168</v>
      </c>
    </row>
    <row r="303" spans="1:51" s="13" customFormat="1" ht="12">
      <c r="A303" s="13"/>
      <c r="B303" s="252"/>
      <c r="C303" s="253"/>
      <c r="D303" s="241" t="s">
        <v>291</v>
      </c>
      <c r="E303" s="254" t="s">
        <v>1</v>
      </c>
      <c r="F303" s="255" t="s">
        <v>1101</v>
      </c>
      <c r="G303" s="253"/>
      <c r="H303" s="256">
        <v>0.456</v>
      </c>
      <c r="I303" s="257"/>
      <c r="J303" s="253"/>
      <c r="K303" s="253"/>
      <c r="L303" s="258"/>
      <c r="M303" s="259"/>
      <c r="N303" s="260"/>
      <c r="O303" s="260"/>
      <c r="P303" s="260"/>
      <c r="Q303" s="260"/>
      <c r="R303" s="260"/>
      <c r="S303" s="260"/>
      <c r="T303" s="26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2" t="s">
        <v>291</v>
      </c>
      <c r="AU303" s="262" t="s">
        <v>86</v>
      </c>
      <c r="AV303" s="13" t="s">
        <v>86</v>
      </c>
      <c r="AW303" s="13" t="s">
        <v>32</v>
      </c>
      <c r="AX303" s="13" t="s">
        <v>77</v>
      </c>
      <c r="AY303" s="262" t="s">
        <v>168</v>
      </c>
    </row>
    <row r="304" spans="1:51" s="13" customFormat="1" ht="12">
      <c r="A304" s="13"/>
      <c r="B304" s="252"/>
      <c r="C304" s="253"/>
      <c r="D304" s="241" t="s">
        <v>291</v>
      </c>
      <c r="E304" s="254" t="s">
        <v>1</v>
      </c>
      <c r="F304" s="255" t="s">
        <v>1102</v>
      </c>
      <c r="G304" s="253"/>
      <c r="H304" s="256">
        <v>0.181</v>
      </c>
      <c r="I304" s="257"/>
      <c r="J304" s="253"/>
      <c r="K304" s="253"/>
      <c r="L304" s="258"/>
      <c r="M304" s="259"/>
      <c r="N304" s="260"/>
      <c r="O304" s="260"/>
      <c r="P304" s="260"/>
      <c r="Q304" s="260"/>
      <c r="R304" s="260"/>
      <c r="S304" s="260"/>
      <c r="T304" s="26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2" t="s">
        <v>291</v>
      </c>
      <c r="AU304" s="262" t="s">
        <v>86</v>
      </c>
      <c r="AV304" s="13" t="s">
        <v>86</v>
      </c>
      <c r="AW304" s="13" t="s">
        <v>32</v>
      </c>
      <c r="AX304" s="13" t="s">
        <v>77</v>
      </c>
      <c r="AY304" s="262" t="s">
        <v>168</v>
      </c>
    </row>
    <row r="305" spans="1:51" s="13" customFormat="1" ht="12">
      <c r="A305" s="13"/>
      <c r="B305" s="252"/>
      <c r="C305" s="253"/>
      <c r="D305" s="241" t="s">
        <v>291</v>
      </c>
      <c r="E305" s="254" t="s">
        <v>1</v>
      </c>
      <c r="F305" s="255" t="s">
        <v>1103</v>
      </c>
      <c r="G305" s="253"/>
      <c r="H305" s="256">
        <v>0.108</v>
      </c>
      <c r="I305" s="257"/>
      <c r="J305" s="253"/>
      <c r="K305" s="253"/>
      <c r="L305" s="258"/>
      <c r="M305" s="259"/>
      <c r="N305" s="260"/>
      <c r="O305" s="260"/>
      <c r="P305" s="260"/>
      <c r="Q305" s="260"/>
      <c r="R305" s="260"/>
      <c r="S305" s="260"/>
      <c r="T305" s="26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2" t="s">
        <v>291</v>
      </c>
      <c r="AU305" s="262" t="s">
        <v>86</v>
      </c>
      <c r="AV305" s="13" t="s">
        <v>86</v>
      </c>
      <c r="AW305" s="13" t="s">
        <v>32</v>
      </c>
      <c r="AX305" s="13" t="s">
        <v>77</v>
      </c>
      <c r="AY305" s="262" t="s">
        <v>168</v>
      </c>
    </row>
    <row r="306" spans="1:51" s="13" customFormat="1" ht="12">
      <c r="A306" s="13"/>
      <c r="B306" s="252"/>
      <c r="C306" s="253"/>
      <c r="D306" s="241" t="s">
        <v>291</v>
      </c>
      <c r="E306" s="254" t="s">
        <v>1</v>
      </c>
      <c r="F306" s="255" t="s">
        <v>1104</v>
      </c>
      <c r="G306" s="253"/>
      <c r="H306" s="256">
        <v>0.194</v>
      </c>
      <c r="I306" s="257"/>
      <c r="J306" s="253"/>
      <c r="K306" s="253"/>
      <c r="L306" s="258"/>
      <c r="M306" s="259"/>
      <c r="N306" s="260"/>
      <c r="O306" s="260"/>
      <c r="P306" s="260"/>
      <c r="Q306" s="260"/>
      <c r="R306" s="260"/>
      <c r="S306" s="260"/>
      <c r="T306" s="26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2" t="s">
        <v>291</v>
      </c>
      <c r="AU306" s="262" t="s">
        <v>86</v>
      </c>
      <c r="AV306" s="13" t="s">
        <v>86</v>
      </c>
      <c r="AW306" s="13" t="s">
        <v>32</v>
      </c>
      <c r="AX306" s="13" t="s">
        <v>77</v>
      </c>
      <c r="AY306" s="262" t="s">
        <v>168</v>
      </c>
    </row>
    <row r="307" spans="1:51" s="13" customFormat="1" ht="12">
      <c r="A307" s="13"/>
      <c r="B307" s="252"/>
      <c r="C307" s="253"/>
      <c r="D307" s="241" t="s">
        <v>291</v>
      </c>
      <c r="E307" s="254" t="s">
        <v>1</v>
      </c>
      <c r="F307" s="255" t="s">
        <v>1105</v>
      </c>
      <c r="G307" s="253"/>
      <c r="H307" s="256">
        <v>0.449</v>
      </c>
      <c r="I307" s="257"/>
      <c r="J307" s="253"/>
      <c r="K307" s="253"/>
      <c r="L307" s="258"/>
      <c r="M307" s="259"/>
      <c r="N307" s="260"/>
      <c r="O307" s="260"/>
      <c r="P307" s="260"/>
      <c r="Q307" s="260"/>
      <c r="R307" s="260"/>
      <c r="S307" s="260"/>
      <c r="T307" s="26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2" t="s">
        <v>291</v>
      </c>
      <c r="AU307" s="262" t="s">
        <v>86</v>
      </c>
      <c r="AV307" s="13" t="s">
        <v>86</v>
      </c>
      <c r="AW307" s="13" t="s">
        <v>32</v>
      </c>
      <c r="AX307" s="13" t="s">
        <v>77</v>
      </c>
      <c r="AY307" s="262" t="s">
        <v>168</v>
      </c>
    </row>
    <row r="308" spans="1:51" s="13" customFormat="1" ht="12">
      <c r="A308" s="13"/>
      <c r="B308" s="252"/>
      <c r="C308" s="253"/>
      <c r="D308" s="241" t="s">
        <v>291</v>
      </c>
      <c r="E308" s="254" t="s">
        <v>1</v>
      </c>
      <c r="F308" s="255" t="s">
        <v>1106</v>
      </c>
      <c r="G308" s="253"/>
      <c r="H308" s="256">
        <v>0.516</v>
      </c>
      <c r="I308" s="257"/>
      <c r="J308" s="253"/>
      <c r="K308" s="253"/>
      <c r="L308" s="258"/>
      <c r="M308" s="259"/>
      <c r="N308" s="260"/>
      <c r="O308" s="260"/>
      <c r="P308" s="260"/>
      <c r="Q308" s="260"/>
      <c r="R308" s="260"/>
      <c r="S308" s="260"/>
      <c r="T308" s="26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2" t="s">
        <v>291</v>
      </c>
      <c r="AU308" s="262" t="s">
        <v>86</v>
      </c>
      <c r="AV308" s="13" t="s">
        <v>86</v>
      </c>
      <c r="AW308" s="13" t="s">
        <v>32</v>
      </c>
      <c r="AX308" s="13" t="s">
        <v>77</v>
      </c>
      <c r="AY308" s="262" t="s">
        <v>168</v>
      </c>
    </row>
    <row r="309" spans="1:51" s="13" customFormat="1" ht="12">
      <c r="A309" s="13"/>
      <c r="B309" s="252"/>
      <c r="C309" s="253"/>
      <c r="D309" s="241" t="s">
        <v>291</v>
      </c>
      <c r="E309" s="254" t="s">
        <v>1</v>
      </c>
      <c r="F309" s="255" t="s">
        <v>1107</v>
      </c>
      <c r="G309" s="253"/>
      <c r="H309" s="256">
        <v>0.132</v>
      </c>
      <c r="I309" s="257"/>
      <c r="J309" s="253"/>
      <c r="K309" s="253"/>
      <c r="L309" s="258"/>
      <c r="M309" s="259"/>
      <c r="N309" s="260"/>
      <c r="O309" s="260"/>
      <c r="P309" s="260"/>
      <c r="Q309" s="260"/>
      <c r="R309" s="260"/>
      <c r="S309" s="260"/>
      <c r="T309" s="26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2" t="s">
        <v>291</v>
      </c>
      <c r="AU309" s="262" t="s">
        <v>86</v>
      </c>
      <c r="AV309" s="13" t="s">
        <v>86</v>
      </c>
      <c r="AW309" s="13" t="s">
        <v>32</v>
      </c>
      <c r="AX309" s="13" t="s">
        <v>77</v>
      </c>
      <c r="AY309" s="262" t="s">
        <v>168</v>
      </c>
    </row>
    <row r="310" spans="1:51" s="13" customFormat="1" ht="12">
      <c r="A310" s="13"/>
      <c r="B310" s="252"/>
      <c r="C310" s="253"/>
      <c r="D310" s="241" t="s">
        <v>291</v>
      </c>
      <c r="E310" s="254" t="s">
        <v>1</v>
      </c>
      <c r="F310" s="255" t="s">
        <v>1108</v>
      </c>
      <c r="G310" s="253"/>
      <c r="H310" s="256">
        <v>0.8</v>
      </c>
      <c r="I310" s="257"/>
      <c r="J310" s="253"/>
      <c r="K310" s="253"/>
      <c r="L310" s="258"/>
      <c r="M310" s="259"/>
      <c r="N310" s="260"/>
      <c r="O310" s="260"/>
      <c r="P310" s="260"/>
      <c r="Q310" s="260"/>
      <c r="R310" s="260"/>
      <c r="S310" s="260"/>
      <c r="T310" s="26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2" t="s">
        <v>291</v>
      </c>
      <c r="AU310" s="262" t="s">
        <v>86</v>
      </c>
      <c r="AV310" s="13" t="s">
        <v>86</v>
      </c>
      <c r="AW310" s="13" t="s">
        <v>32</v>
      </c>
      <c r="AX310" s="13" t="s">
        <v>77</v>
      </c>
      <c r="AY310" s="262" t="s">
        <v>168</v>
      </c>
    </row>
    <row r="311" spans="1:51" s="16" customFormat="1" ht="12">
      <c r="A311" s="16"/>
      <c r="B311" s="287"/>
      <c r="C311" s="288"/>
      <c r="D311" s="241" t="s">
        <v>291</v>
      </c>
      <c r="E311" s="289" t="s">
        <v>1</v>
      </c>
      <c r="F311" s="290" t="s">
        <v>1109</v>
      </c>
      <c r="G311" s="288"/>
      <c r="H311" s="291">
        <v>8.46</v>
      </c>
      <c r="I311" s="292"/>
      <c r="J311" s="288"/>
      <c r="K311" s="288"/>
      <c r="L311" s="293"/>
      <c r="M311" s="294"/>
      <c r="N311" s="295"/>
      <c r="O311" s="295"/>
      <c r="P311" s="295"/>
      <c r="Q311" s="295"/>
      <c r="R311" s="295"/>
      <c r="S311" s="295"/>
      <c r="T311" s="29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T311" s="297" t="s">
        <v>291</v>
      </c>
      <c r="AU311" s="297" t="s">
        <v>86</v>
      </c>
      <c r="AV311" s="16" t="s">
        <v>106</v>
      </c>
      <c r="AW311" s="16" t="s">
        <v>32</v>
      </c>
      <c r="AX311" s="16" t="s">
        <v>77</v>
      </c>
      <c r="AY311" s="297" t="s">
        <v>168</v>
      </c>
    </row>
    <row r="312" spans="1:51" s="15" customFormat="1" ht="12">
      <c r="A312" s="15"/>
      <c r="B312" s="274"/>
      <c r="C312" s="275"/>
      <c r="D312" s="241" t="s">
        <v>291</v>
      </c>
      <c r="E312" s="276" t="s">
        <v>1</v>
      </c>
      <c r="F312" s="277" t="s">
        <v>1040</v>
      </c>
      <c r="G312" s="275"/>
      <c r="H312" s="276" t="s">
        <v>1</v>
      </c>
      <c r="I312" s="278"/>
      <c r="J312" s="275"/>
      <c r="K312" s="275"/>
      <c r="L312" s="279"/>
      <c r="M312" s="280"/>
      <c r="N312" s="281"/>
      <c r="O312" s="281"/>
      <c r="P312" s="281"/>
      <c r="Q312" s="281"/>
      <c r="R312" s="281"/>
      <c r="S312" s="281"/>
      <c r="T312" s="282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83" t="s">
        <v>291</v>
      </c>
      <c r="AU312" s="283" t="s">
        <v>86</v>
      </c>
      <c r="AV312" s="15" t="s">
        <v>84</v>
      </c>
      <c r="AW312" s="15" t="s">
        <v>32</v>
      </c>
      <c r="AX312" s="15" t="s">
        <v>77</v>
      </c>
      <c r="AY312" s="283" t="s">
        <v>168</v>
      </c>
    </row>
    <row r="313" spans="1:51" s="15" customFormat="1" ht="12">
      <c r="A313" s="15"/>
      <c r="B313" s="274"/>
      <c r="C313" s="275"/>
      <c r="D313" s="241" t="s">
        <v>291</v>
      </c>
      <c r="E313" s="276" t="s">
        <v>1</v>
      </c>
      <c r="F313" s="277" t="s">
        <v>411</v>
      </c>
      <c r="G313" s="275"/>
      <c r="H313" s="276" t="s">
        <v>1</v>
      </c>
      <c r="I313" s="278"/>
      <c r="J313" s="275"/>
      <c r="K313" s="275"/>
      <c r="L313" s="279"/>
      <c r="M313" s="280"/>
      <c r="N313" s="281"/>
      <c r="O313" s="281"/>
      <c r="P313" s="281"/>
      <c r="Q313" s="281"/>
      <c r="R313" s="281"/>
      <c r="S313" s="281"/>
      <c r="T313" s="282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83" t="s">
        <v>291</v>
      </c>
      <c r="AU313" s="283" t="s">
        <v>86</v>
      </c>
      <c r="AV313" s="15" t="s">
        <v>84</v>
      </c>
      <c r="AW313" s="15" t="s">
        <v>32</v>
      </c>
      <c r="AX313" s="15" t="s">
        <v>77</v>
      </c>
      <c r="AY313" s="283" t="s">
        <v>168</v>
      </c>
    </row>
    <row r="314" spans="1:51" s="13" customFormat="1" ht="12">
      <c r="A314" s="13"/>
      <c r="B314" s="252"/>
      <c r="C314" s="253"/>
      <c r="D314" s="241" t="s">
        <v>291</v>
      </c>
      <c r="E314" s="254" t="s">
        <v>1</v>
      </c>
      <c r="F314" s="255" t="s">
        <v>1110</v>
      </c>
      <c r="G314" s="253"/>
      <c r="H314" s="256">
        <v>5.97</v>
      </c>
      <c r="I314" s="257"/>
      <c r="J314" s="253"/>
      <c r="K314" s="253"/>
      <c r="L314" s="258"/>
      <c r="M314" s="259"/>
      <c r="N314" s="260"/>
      <c r="O314" s="260"/>
      <c r="P314" s="260"/>
      <c r="Q314" s="260"/>
      <c r="R314" s="260"/>
      <c r="S314" s="260"/>
      <c r="T314" s="26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2" t="s">
        <v>291</v>
      </c>
      <c r="AU314" s="262" t="s">
        <v>86</v>
      </c>
      <c r="AV314" s="13" t="s">
        <v>86</v>
      </c>
      <c r="AW314" s="13" t="s">
        <v>32</v>
      </c>
      <c r="AX314" s="13" t="s">
        <v>77</v>
      </c>
      <c r="AY314" s="262" t="s">
        <v>168</v>
      </c>
    </row>
    <row r="315" spans="1:51" s="13" customFormat="1" ht="12">
      <c r="A315" s="13"/>
      <c r="B315" s="252"/>
      <c r="C315" s="253"/>
      <c r="D315" s="241" t="s">
        <v>291</v>
      </c>
      <c r="E315" s="254" t="s">
        <v>1</v>
      </c>
      <c r="F315" s="255" t="s">
        <v>1111</v>
      </c>
      <c r="G315" s="253"/>
      <c r="H315" s="256">
        <v>5.456</v>
      </c>
      <c r="I315" s="257"/>
      <c r="J315" s="253"/>
      <c r="K315" s="253"/>
      <c r="L315" s="258"/>
      <c r="M315" s="259"/>
      <c r="N315" s="260"/>
      <c r="O315" s="260"/>
      <c r="P315" s="260"/>
      <c r="Q315" s="260"/>
      <c r="R315" s="260"/>
      <c r="S315" s="260"/>
      <c r="T315" s="26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2" t="s">
        <v>291</v>
      </c>
      <c r="AU315" s="262" t="s">
        <v>86</v>
      </c>
      <c r="AV315" s="13" t="s">
        <v>86</v>
      </c>
      <c r="AW315" s="13" t="s">
        <v>32</v>
      </c>
      <c r="AX315" s="13" t="s">
        <v>77</v>
      </c>
      <c r="AY315" s="262" t="s">
        <v>168</v>
      </c>
    </row>
    <row r="316" spans="1:51" s="13" customFormat="1" ht="12">
      <c r="A316" s="13"/>
      <c r="B316" s="252"/>
      <c r="C316" s="253"/>
      <c r="D316" s="241" t="s">
        <v>291</v>
      </c>
      <c r="E316" s="254" t="s">
        <v>1</v>
      </c>
      <c r="F316" s="255" t="s">
        <v>1112</v>
      </c>
      <c r="G316" s="253"/>
      <c r="H316" s="256">
        <v>3.115</v>
      </c>
      <c r="I316" s="257"/>
      <c r="J316" s="253"/>
      <c r="K316" s="253"/>
      <c r="L316" s="258"/>
      <c r="M316" s="259"/>
      <c r="N316" s="260"/>
      <c r="O316" s="260"/>
      <c r="P316" s="260"/>
      <c r="Q316" s="260"/>
      <c r="R316" s="260"/>
      <c r="S316" s="260"/>
      <c r="T316" s="26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2" t="s">
        <v>291</v>
      </c>
      <c r="AU316" s="262" t="s">
        <v>86</v>
      </c>
      <c r="AV316" s="13" t="s">
        <v>86</v>
      </c>
      <c r="AW316" s="13" t="s">
        <v>32</v>
      </c>
      <c r="AX316" s="13" t="s">
        <v>77</v>
      </c>
      <c r="AY316" s="262" t="s">
        <v>168</v>
      </c>
    </row>
    <row r="317" spans="1:51" s="13" customFormat="1" ht="12">
      <c r="A317" s="13"/>
      <c r="B317" s="252"/>
      <c r="C317" s="253"/>
      <c r="D317" s="241" t="s">
        <v>291</v>
      </c>
      <c r="E317" s="254" t="s">
        <v>1</v>
      </c>
      <c r="F317" s="255" t="s">
        <v>1113</v>
      </c>
      <c r="G317" s="253"/>
      <c r="H317" s="256">
        <v>3.002</v>
      </c>
      <c r="I317" s="257"/>
      <c r="J317" s="253"/>
      <c r="K317" s="253"/>
      <c r="L317" s="258"/>
      <c r="M317" s="259"/>
      <c r="N317" s="260"/>
      <c r="O317" s="260"/>
      <c r="P317" s="260"/>
      <c r="Q317" s="260"/>
      <c r="R317" s="260"/>
      <c r="S317" s="260"/>
      <c r="T317" s="261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2" t="s">
        <v>291</v>
      </c>
      <c r="AU317" s="262" t="s">
        <v>86</v>
      </c>
      <c r="AV317" s="13" t="s">
        <v>86</v>
      </c>
      <c r="AW317" s="13" t="s">
        <v>32</v>
      </c>
      <c r="AX317" s="13" t="s">
        <v>77</v>
      </c>
      <c r="AY317" s="262" t="s">
        <v>168</v>
      </c>
    </row>
    <row r="318" spans="1:51" s="15" customFormat="1" ht="12">
      <c r="A318" s="15"/>
      <c r="B318" s="274"/>
      <c r="C318" s="275"/>
      <c r="D318" s="241" t="s">
        <v>291</v>
      </c>
      <c r="E318" s="276" t="s">
        <v>1</v>
      </c>
      <c r="F318" s="277" t="s">
        <v>1045</v>
      </c>
      <c r="G318" s="275"/>
      <c r="H318" s="276" t="s">
        <v>1</v>
      </c>
      <c r="I318" s="278"/>
      <c r="J318" s="275"/>
      <c r="K318" s="275"/>
      <c r="L318" s="279"/>
      <c r="M318" s="280"/>
      <c r="N318" s="281"/>
      <c r="O318" s="281"/>
      <c r="P318" s="281"/>
      <c r="Q318" s="281"/>
      <c r="R318" s="281"/>
      <c r="S318" s="281"/>
      <c r="T318" s="282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83" t="s">
        <v>291</v>
      </c>
      <c r="AU318" s="283" t="s">
        <v>86</v>
      </c>
      <c r="AV318" s="15" t="s">
        <v>84</v>
      </c>
      <c r="AW318" s="15" t="s">
        <v>32</v>
      </c>
      <c r="AX318" s="15" t="s">
        <v>77</v>
      </c>
      <c r="AY318" s="283" t="s">
        <v>168</v>
      </c>
    </row>
    <row r="319" spans="1:51" s="13" customFormat="1" ht="12">
      <c r="A319" s="13"/>
      <c r="B319" s="252"/>
      <c r="C319" s="253"/>
      <c r="D319" s="241" t="s">
        <v>291</v>
      </c>
      <c r="E319" s="254" t="s">
        <v>1</v>
      </c>
      <c r="F319" s="255" t="s">
        <v>1114</v>
      </c>
      <c r="G319" s="253"/>
      <c r="H319" s="256">
        <v>18.058</v>
      </c>
      <c r="I319" s="257"/>
      <c r="J319" s="253"/>
      <c r="K319" s="253"/>
      <c r="L319" s="258"/>
      <c r="M319" s="259"/>
      <c r="N319" s="260"/>
      <c r="O319" s="260"/>
      <c r="P319" s="260"/>
      <c r="Q319" s="260"/>
      <c r="R319" s="260"/>
      <c r="S319" s="260"/>
      <c r="T319" s="26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2" t="s">
        <v>291</v>
      </c>
      <c r="AU319" s="262" t="s">
        <v>86</v>
      </c>
      <c r="AV319" s="13" t="s">
        <v>86</v>
      </c>
      <c r="AW319" s="13" t="s">
        <v>32</v>
      </c>
      <c r="AX319" s="13" t="s">
        <v>77</v>
      </c>
      <c r="AY319" s="262" t="s">
        <v>168</v>
      </c>
    </row>
    <row r="320" spans="1:51" s="13" customFormat="1" ht="12">
      <c r="A320" s="13"/>
      <c r="B320" s="252"/>
      <c r="C320" s="253"/>
      <c r="D320" s="241" t="s">
        <v>291</v>
      </c>
      <c r="E320" s="254" t="s">
        <v>1</v>
      </c>
      <c r="F320" s="255" t="s">
        <v>1115</v>
      </c>
      <c r="G320" s="253"/>
      <c r="H320" s="256">
        <v>3.5</v>
      </c>
      <c r="I320" s="257"/>
      <c r="J320" s="253"/>
      <c r="K320" s="253"/>
      <c r="L320" s="258"/>
      <c r="M320" s="259"/>
      <c r="N320" s="260"/>
      <c r="O320" s="260"/>
      <c r="P320" s="260"/>
      <c r="Q320" s="260"/>
      <c r="R320" s="260"/>
      <c r="S320" s="260"/>
      <c r="T320" s="26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2" t="s">
        <v>291</v>
      </c>
      <c r="AU320" s="262" t="s">
        <v>86</v>
      </c>
      <c r="AV320" s="13" t="s">
        <v>86</v>
      </c>
      <c r="AW320" s="13" t="s">
        <v>32</v>
      </c>
      <c r="AX320" s="13" t="s">
        <v>77</v>
      </c>
      <c r="AY320" s="262" t="s">
        <v>168</v>
      </c>
    </row>
    <row r="321" spans="1:51" s="16" customFormat="1" ht="12">
      <c r="A321" s="16"/>
      <c r="B321" s="287"/>
      <c r="C321" s="288"/>
      <c r="D321" s="241" t="s">
        <v>291</v>
      </c>
      <c r="E321" s="289" t="s">
        <v>1</v>
      </c>
      <c r="F321" s="290" t="s">
        <v>1109</v>
      </c>
      <c r="G321" s="288"/>
      <c r="H321" s="291">
        <v>39.101</v>
      </c>
      <c r="I321" s="292"/>
      <c r="J321" s="288"/>
      <c r="K321" s="288"/>
      <c r="L321" s="293"/>
      <c r="M321" s="294"/>
      <c r="N321" s="295"/>
      <c r="O321" s="295"/>
      <c r="P321" s="295"/>
      <c r="Q321" s="295"/>
      <c r="R321" s="295"/>
      <c r="S321" s="295"/>
      <c r="T321" s="29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T321" s="297" t="s">
        <v>291</v>
      </c>
      <c r="AU321" s="297" t="s">
        <v>86</v>
      </c>
      <c r="AV321" s="16" t="s">
        <v>106</v>
      </c>
      <c r="AW321" s="16" t="s">
        <v>32</v>
      </c>
      <c r="AX321" s="16" t="s">
        <v>77</v>
      </c>
      <c r="AY321" s="297" t="s">
        <v>168</v>
      </c>
    </row>
    <row r="322" spans="1:51" s="14" customFormat="1" ht="12">
      <c r="A322" s="14"/>
      <c r="B322" s="263"/>
      <c r="C322" s="264"/>
      <c r="D322" s="241" t="s">
        <v>291</v>
      </c>
      <c r="E322" s="265" t="s">
        <v>1</v>
      </c>
      <c r="F322" s="266" t="s">
        <v>295</v>
      </c>
      <c r="G322" s="264"/>
      <c r="H322" s="267">
        <v>47.561</v>
      </c>
      <c r="I322" s="268"/>
      <c r="J322" s="264"/>
      <c r="K322" s="264"/>
      <c r="L322" s="269"/>
      <c r="M322" s="270"/>
      <c r="N322" s="271"/>
      <c r="O322" s="271"/>
      <c r="P322" s="271"/>
      <c r="Q322" s="271"/>
      <c r="R322" s="271"/>
      <c r="S322" s="271"/>
      <c r="T322" s="272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3" t="s">
        <v>291</v>
      </c>
      <c r="AU322" s="273" t="s">
        <v>86</v>
      </c>
      <c r="AV322" s="14" t="s">
        <v>189</v>
      </c>
      <c r="AW322" s="14" t="s">
        <v>32</v>
      </c>
      <c r="AX322" s="14" t="s">
        <v>84</v>
      </c>
      <c r="AY322" s="273" t="s">
        <v>168</v>
      </c>
    </row>
    <row r="323" spans="1:65" s="2" customFormat="1" ht="24.15" customHeight="1">
      <c r="A323" s="39"/>
      <c r="B323" s="40"/>
      <c r="C323" s="228" t="s">
        <v>448</v>
      </c>
      <c r="D323" s="228" t="s">
        <v>171</v>
      </c>
      <c r="E323" s="229" t="s">
        <v>1116</v>
      </c>
      <c r="F323" s="230" t="s">
        <v>1117</v>
      </c>
      <c r="G323" s="231" t="s">
        <v>289</v>
      </c>
      <c r="H323" s="232">
        <v>8.46</v>
      </c>
      <c r="I323" s="233"/>
      <c r="J323" s="234">
        <f>ROUND(I323*H323,2)</f>
        <v>0</v>
      </c>
      <c r="K323" s="230" t="s">
        <v>1</v>
      </c>
      <c r="L323" s="45"/>
      <c r="M323" s="235" t="s">
        <v>1</v>
      </c>
      <c r="N323" s="236" t="s">
        <v>42</v>
      </c>
      <c r="O323" s="92"/>
      <c r="P323" s="237">
        <f>O323*H323</f>
        <v>0</v>
      </c>
      <c r="Q323" s="237">
        <v>0</v>
      </c>
      <c r="R323" s="237">
        <f>Q323*H323</f>
        <v>0</v>
      </c>
      <c r="S323" s="237">
        <v>0</v>
      </c>
      <c r="T323" s="238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9" t="s">
        <v>189</v>
      </c>
      <c r="AT323" s="239" t="s">
        <v>171</v>
      </c>
      <c r="AU323" s="239" t="s">
        <v>86</v>
      </c>
      <c r="AY323" s="18" t="s">
        <v>168</v>
      </c>
      <c r="BE323" s="240">
        <f>IF(N323="základní",J323,0)</f>
        <v>0</v>
      </c>
      <c r="BF323" s="240">
        <f>IF(N323="snížená",J323,0)</f>
        <v>0</v>
      </c>
      <c r="BG323" s="240">
        <f>IF(N323="zákl. přenesená",J323,0)</f>
        <v>0</v>
      </c>
      <c r="BH323" s="240">
        <f>IF(N323="sníž. přenesená",J323,0)</f>
        <v>0</v>
      </c>
      <c r="BI323" s="240">
        <f>IF(N323="nulová",J323,0)</f>
        <v>0</v>
      </c>
      <c r="BJ323" s="18" t="s">
        <v>84</v>
      </c>
      <c r="BK323" s="240">
        <f>ROUND(I323*H323,2)</f>
        <v>0</v>
      </c>
      <c r="BL323" s="18" t="s">
        <v>189</v>
      </c>
      <c r="BM323" s="239" t="s">
        <v>1118</v>
      </c>
    </row>
    <row r="324" spans="1:51" s="15" customFormat="1" ht="12">
      <c r="A324" s="15"/>
      <c r="B324" s="274"/>
      <c r="C324" s="275"/>
      <c r="D324" s="241" t="s">
        <v>291</v>
      </c>
      <c r="E324" s="276" t="s">
        <v>1</v>
      </c>
      <c r="F324" s="277" t="s">
        <v>411</v>
      </c>
      <c r="G324" s="275"/>
      <c r="H324" s="276" t="s">
        <v>1</v>
      </c>
      <c r="I324" s="278"/>
      <c r="J324" s="275"/>
      <c r="K324" s="275"/>
      <c r="L324" s="279"/>
      <c r="M324" s="280"/>
      <c r="N324" s="281"/>
      <c r="O324" s="281"/>
      <c r="P324" s="281"/>
      <c r="Q324" s="281"/>
      <c r="R324" s="281"/>
      <c r="S324" s="281"/>
      <c r="T324" s="282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83" t="s">
        <v>291</v>
      </c>
      <c r="AU324" s="283" t="s">
        <v>86</v>
      </c>
      <c r="AV324" s="15" t="s">
        <v>84</v>
      </c>
      <c r="AW324" s="15" t="s">
        <v>32</v>
      </c>
      <c r="AX324" s="15" t="s">
        <v>77</v>
      </c>
      <c r="AY324" s="283" t="s">
        <v>168</v>
      </c>
    </row>
    <row r="325" spans="1:51" s="13" customFormat="1" ht="12">
      <c r="A325" s="13"/>
      <c r="B325" s="252"/>
      <c r="C325" s="253"/>
      <c r="D325" s="241" t="s">
        <v>291</v>
      </c>
      <c r="E325" s="254" t="s">
        <v>1</v>
      </c>
      <c r="F325" s="255" t="s">
        <v>1119</v>
      </c>
      <c r="G325" s="253"/>
      <c r="H325" s="256">
        <v>8.46</v>
      </c>
      <c r="I325" s="257"/>
      <c r="J325" s="253"/>
      <c r="K325" s="253"/>
      <c r="L325" s="258"/>
      <c r="M325" s="259"/>
      <c r="N325" s="260"/>
      <c r="O325" s="260"/>
      <c r="P325" s="260"/>
      <c r="Q325" s="260"/>
      <c r="R325" s="260"/>
      <c r="S325" s="260"/>
      <c r="T325" s="26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2" t="s">
        <v>291</v>
      </c>
      <c r="AU325" s="262" t="s">
        <v>86</v>
      </c>
      <c r="AV325" s="13" t="s">
        <v>86</v>
      </c>
      <c r="AW325" s="13" t="s">
        <v>32</v>
      </c>
      <c r="AX325" s="13" t="s">
        <v>84</v>
      </c>
      <c r="AY325" s="262" t="s">
        <v>168</v>
      </c>
    </row>
    <row r="326" spans="1:65" s="2" customFormat="1" ht="24.15" customHeight="1">
      <c r="A326" s="39"/>
      <c r="B326" s="40"/>
      <c r="C326" s="228" t="s">
        <v>453</v>
      </c>
      <c r="D326" s="228" t="s">
        <v>171</v>
      </c>
      <c r="E326" s="229" t="s">
        <v>1120</v>
      </c>
      <c r="F326" s="230" t="s">
        <v>1121</v>
      </c>
      <c r="G326" s="231" t="s">
        <v>289</v>
      </c>
      <c r="H326" s="232">
        <v>2.58</v>
      </c>
      <c r="I326" s="233"/>
      <c r="J326" s="234">
        <f>ROUND(I326*H326,2)</f>
        <v>0</v>
      </c>
      <c r="K326" s="230" t="s">
        <v>175</v>
      </c>
      <c r="L326" s="45"/>
      <c r="M326" s="235" t="s">
        <v>1</v>
      </c>
      <c r="N326" s="236" t="s">
        <v>42</v>
      </c>
      <c r="O326" s="92"/>
      <c r="P326" s="237">
        <f>O326*H326</f>
        <v>0</v>
      </c>
      <c r="Q326" s="237">
        <v>2.50187</v>
      </c>
      <c r="R326" s="237">
        <f>Q326*H326</f>
        <v>6.454824599999999</v>
      </c>
      <c r="S326" s="237">
        <v>0</v>
      </c>
      <c r="T326" s="238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9" t="s">
        <v>189</v>
      </c>
      <c r="AT326" s="239" t="s">
        <v>171</v>
      </c>
      <c r="AU326" s="239" t="s">
        <v>86</v>
      </c>
      <c r="AY326" s="18" t="s">
        <v>168</v>
      </c>
      <c r="BE326" s="240">
        <f>IF(N326="základní",J326,0)</f>
        <v>0</v>
      </c>
      <c r="BF326" s="240">
        <f>IF(N326="snížená",J326,0)</f>
        <v>0</v>
      </c>
      <c r="BG326" s="240">
        <f>IF(N326="zákl. přenesená",J326,0)</f>
        <v>0</v>
      </c>
      <c r="BH326" s="240">
        <f>IF(N326="sníž. přenesená",J326,0)</f>
        <v>0</v>
      </c>
      <c r="BI326" s="240">
        <f>IF(N326="nulová",J326,0)</f>
        <v>0</v>
      </c>
      <c r="BJ326" s="18" t="s">
        <v>84</v>
      </c>
      <c r="BK326" s="240">
        <f>ROUND(I326*H326,2)</f>
        <v>0</v>
      </c>
      <c r="BL326" s="18" t="s">
        <v>189</v>
      </c>
      <c r="BM326" s="239" t="s">
        <v>1122</v>
      </c>
    </row>
    <row r="327" spans="1:51" s="15" customFormat="1" ht="12">
      <c r="A327" s="15"/>
      <c r="B327" s="274"/>
      <c r="C327" s="275"/>
      <c r="D327" s="241" t="s">
        <v>291</v>
      </c>
      <c r="E327" s="276" t="s">
        <v>1</v>
      </c>
      <c r="F327" s="277" t="s">
        <v>1080</v>
      </c>
      <c r="G327" s="275"/>
      <c r="H327" s="276" t="s">
        <v>1</v>
      </c>
      <c r="I327" s="278"/>
      <c r="J327" s="275"/>
      <c r="K327" s="275"/>
      <c r="L327" s="279"/>
      <c r="M327" s="280"/>
      <c r="N327" s="281"/>
      <c r="O327" s="281"/>
      <c r="P327" s="281"/>
      <c r="Q327" s="281"/>
      <c r="R327" s="281"/>
      <c r="S327" s="281"/>
      <c r="T327" s="282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83" t="s">
        <v>291</v>
      </c>
      <c r="AU327" s="283" t="s">
        <v>86</v>
      </c>
      <c r="AV327" s="15" t="s">
        <v>84</v>
      </c>
      <c r="AW327" s="15" t="s">
        <v>32</v>
      </c>
      <c r="AX327" s="15" t="s">
        <v>77</v>
      </c>
      <c r="AY327" s="283" t="s">
        <v>168</v>
      </c>
    </row>
    <row r="328" spans="1:51" s="13" customFormat="1" ht="12">
      <c r="A328" s="13"/>
      <c r="B328" s="252"/>
      <c r="C328" s="253"/>
      <c r="D328" s="241" t="s">
        <v>291</v>
      </c>
      <c r="E328" s="254" t="s">
        <v>1</v>
      </c>
      <c r="F328" s="255" t="s">
        <v>1123</v>
      </c>
      <c r="G328" s="253"/>
      <c r="H328" s="256">
        <v>2.58</v>
      </c>
      <c r="I328" s="257"/>
      <c r="J328" s="253"/>
      <c r="K328" s="253"/>
      <c r="L328" s="258"/>
      <c r="M328" s="259"/>
      <c r="N328" s="260"/>
      <c r="O328" s="260"/>
      <c r="P328" s="260"/>
      <c r="Q328" s="260"/>
      <c r="R328" s="260"/>
      <c r="S328" s="260"/>
      <c r="T328" s="26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2" t="s">
        <v>291</v>
      </c>
      <c r="AU328" s="262" t="s">
        <v>86</v>
      </c>
      <c r="AV328" s="13" t="s">
        <v>86</v>
      </c>
      <c r="AW328" s="13" t="s">
        <v>32</v>
      </c>
      <c r="AX328" s="13" t="s">
        <v>84</v>
      </c>
      <c r="AY328" s="262" t="s">
        <v>168</v>
      </c>
    </row>
    <row r="329" spans="1:65" s="2" customFormat="1" ht="16.5" customHeight="1">
      <c r="A329" s="39"/>
      <c r="B329" s="40"/>
      <c r="C329" s="228" t="s">
        <v>462</v>
      </c>
      <c r="D329" s="228" t="s">
        <v>171</v>
      </c>
      <c r="E329" s="229" t="s">
        <v>1124</v>
      </c>
      <c r="F329" s="230" t="s">
        <v>1125</v>
      </c>
      <c r="G329" s="231" t="s">
        <v>203</v>
      </c>
      <c r="H329" s="232">
        <v>2.275</v>
      </c>
      <c r="I329" s="233"/>
      <c r="J329" s="234">
        <f>ROUND(I329*H329,2)</f>
        <v>0</v>
      </c>
      <c r="K329" s="230" t="s">
        <v>175</v>
      </c>
      <c r="L329" s="45"/>
      <c r="M329" s="235" t="s">
        <v>1</v>
      </c>
      <c r="N329" s="236" t="s">
        <v>42</v>
      </c>
      <c r="O329" s="92"/>
      <c r="P329" s="237">
        <f>O329*H329</f>
        <v>0</v>
      </c>
      <c r="Q329" s="237">
        <v>0.00247</v>
      </c>
      <c r="R329" s="237">
        <f>Q329*H329</f>
        <v>0.00561925</v>
      </c>
      <c r="S329" s="237">
        <v>0</v>
      </c>
      <c r="T329" s="238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9" t="s">
        <v>189</v>
      </c>
      <c r="AT329" s="239" t="s">
        <v>171</v>
      </c>
      <c r="AU329" s="239" t="s">
        <v>86</v>
      </c>
      <c r="AY329" s="18" t="s">
        <v>168</v>
      </c>
      <c r="BE329" s="240">
        <f>IF(N329="základní",J329,0)</f>
        <v>0</v>
      </c>
      <c r="BF329" s="240">
        <f>IF(N329="snížená",J329,0)</f>
        <v>0</v>
      </c>
      <c r="BG329" s="240">
        <f>IF(N329="zákl. přenesená",J329,0)</f>
        <v>0</v>
      </c>
      <c r="BH329" s="240">
        <f>IF(N329="sníž. přenesená",J329,0)</f>
        <v>0</v>
      </c>
      <c r="BI329" s="240">
        <f>IF(N329="nulová",J329,0)</f>
        <v>0</v>
      </c>
      <c r="BJ329" s="18" t="s">
        <v>84</v>
      </c>
      <c r="BK329" s="240">
        <f>ROUND(I329*H329,2)</f>
        <v>0</v>
      </c>
      <c r="BL329" s="18" t="s">
        <v>189</v>
      </c>
      <c r="BM329" s="239" t="s">
        <v>1126</v>
      </c>
    </row>
    <row r="330" spans="1:51" s="15" customFormat="1" ht="12">
      <c r="A330" s="15"/>
      <c r="B330" s="274"/>
      <c r="C330" s="275"/>
      <c r="D330" s="241" t="s">
        <v>291</v>
      </c>
      <c r="E330" s="276" t="s">
        <v>1</v>
      </c>
      <c r="F330" s="277" t="s">
        <v>1080</v>
      </c>
      <c r="G330" s="275"/>
      <c r="H330" s="276" t="s">
        <v>1</v>
      </c>
      <c r="I330" s="278"/>
      <c r="J330" s="275"/>
      <c r="K330" s="275"/>
      <c r="L330" s="279"/>
      <c r="M330" s="280"/>
      <c r="N330" s="281"/>
      <c r="O330" s="281"/>
      <c r="P330" s="281"/>
      <c r="Q330" s="281"/>
      <c r="R330" s="281"/>
      <c r="S330" s="281"/>
      <c r="T330" s="282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83" t="s">
        <v>291</v>
      </c>
      <c r="AU330" s="283" t="s">
        <v>86</v>
      </c>
      <c r="AV330" s="15" t="s">
        <v>84</v>
      </c>
      <c r="AW330" s="15" t="s">
        <v>32</v>
      </c>
      <c r="AX330" s="15" t="s">
        <v>77</v>
      </c>
      <c r="AY330" s="283" t="s">
        <v>168</v>
      </c>
    </row>
    <row r="331" spans="1:51" s="13" customFormat="1" ht="12">
      <c r="A331" s="13"/>
      <c r="B331" s="252"/>
      <c r="C331" s="253"/>
      <c r="D331" s="241" t="s">
        <v>291</v>
      </c>
      <c r="E331" s="254" t="s">
        <v>1</v>
      </c>
      <c r="F331" s="255" t="s">
        <v>1127</v>
      </c>
      <c r="G331" s="253"/>
      <c r="H331" s="256">
        <v>2.275</v>
      </c>
      <c r="I331" s="257"/>
      <c r="J331" s="253"/>
      <c r="K331" s="253"/>
      <c r="L331" s="258"/>
      <c r="M331" s="259"/>
      <c r="N331" s="260"/>
      <c r="O331" s="260"/>
      <c r="P331" s="260"/>
      <c r="Q331" s="260"/>
      <c r="R331" s="260"/>
      <c r="S331" s="260"/>
      <c r="T331" s="26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2" t="s">
        <v>291</v>
      </c>
      <c r="AU331" s="262" t="s">
        <v>86</v>
      </c>
      <c r="AV331" s="13" t="s">
        <v>86</v>
      </c>
      <c r="AW331" s="13" t="s">
        <v>32</v>
      </c>
      <c r="AX331" s="13" t="s">
        <v>84</v>
      </c>
      <c r="AY331" s="262" t="s">
        <v>168</v>
      </c>
    </row>
    <row r="332" spans="1:65" s="2" customFormat="1" ht="16.5" customHeight="1">
      <c r="A332" s="39"/>
      <c r="B332" s="40"/>
      <c r="C332" s="228" t="s">
        <v>468</v>
      </c>
      <c r="D332" s="228" t="s">
        <v>171</v>
      </c>
      <c r="E332" s="229" t="s">
        <v>1128</v>
      </c>
      <c r="F332" s="230" t="s">
        <v>1129</v>
      </c>
      <c r="G332" s="231" t="s">
        <v>203</v>
      </c>
      <c r="H332" s="232">
        <v>2.275</v>
      </c>
      <c r="I332" s="233"/>
      <c r="J332" s="234">
        <f>ROUND(I332*H332,2)</f>
        <v>0</v>
      </c>
      <c r="K332" s="230" t="s">
        <v>175</v>
      </c>
      <c r="L332" s="45"/>
      <c r="M332" s="235" t="s">
        <v>1</v>
      </c>
      <c r="N332" s="236" t="s">
        <v>42</v>
      </c>
      <c r="O332" s="92"/>
      <c r="P332" s="237">
        <f>O332*H332</f>
        <v>0</v>
      </c>
      <c r="Q332" s="237">
        <v>0</v>
      </c>
      <c r="R332" s="237">
        <f>Q332*H332</f>
        <v>0</v>
      </c>
      <c r="S332" s="237">
        <v>0</v>
      </c>
      <c r="T332" s="238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9" t="s">
        <v>189</v>
      </c>
      <c r="AT332" s="239" t="s">
        <v>171</v>
      </c>
      <c r="AU332" s="239" t="s">
        <v>86</v>
      </c>
      <c r="AY332" s="18" t="s">
        <v>168</v>
      </c>
      <c r="BE332" s="240">
        <f>IF(N332="základní",J332,0)</f>
        <v>0</v>
      </c>
      <c r="BF332" s="240">
        <f>IF(N332="snížená",J332,0)</f>
        <v>0</v>
      </c>
      <c r="BG332" s="240">
        <f>IF(N332="zákl. přenesená",J332,0)</f>
        <v>0</v>
      </c>
      <c r="BH332" s="240">
        <f>IF(N332="sníž. přenesená",J332,0)</f>
        <v>0</v>
      </c>
      <c r="BI332" s="240">
        <f>IF(N332="nulová",J332,0)</f>
        <v>0</v>
      </c>
      <c r="BJ332" s="18" t="s">
        <v>84</v>
      </c>
      <c r="BK332" s="240">
        <f>ROUND(I332*H332,2)</f>
        <v>0</v>
      </c>
      <c r="BL332" s="18" t="s">
        <v>189</v>
      </c>
      <c r="BM332" s="239" t="s">
        <v>1130</v>
      </c>
    </row>
    <row r="333" spans="1:65" s="2" customFormat="1" ht="21.75" customHeight="1">
      <c r="A333" s="39"/>
      <c r="B333" s="40"/>
      <c r="C333" s="228" t="s">
        <v>7</v>
      </c>
      <c r="D333" s="228" t="s">
        <v>171</v>
      </c>
      <c r="E333" s="229" t="s">
        <v>1131</v>
      </c>
      <c r="F333" s="230" t="s">
        <v>1132</v>
      </c>
      <c r="G333" s="231" t="s">
        <v>311</v>
      </c>
      <c r="H333" s="232">
        <v>0.197</v>
      </c>
      <c r="I333" s="233"/>
      <c r="J333" s="234">
        <f>ROUND(I333*H333,2)</f>
        <v>0</v>
      </c>
      <c r="K333" s="230" t="s">
        <v>175</v>
      </c>
      <c r="L333" s="45"/>
      <c r="M333" s="235" t="s">
        <v>1</v>
      </c>
      <c r="N333" s="236" t="s">
        <v>42</v>
      </c>
      <c r="O333" s="92"/>
      <c r="P333" s="237">
        <f>O333*H333</f>
        <v>0</v>
      </c>
      <c r="Q333" s="237">
        <v>1.06062</v>
      </c>
      <c r="R333" s="237">
        <f>Q333*H333</f>
        <v>0.20894214</v>
      </c>
      <c r="S333" s="237">
        <v>0</v>
      </c>
      <c r="T333" s="238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9" t="s">
        <v>189</v>
      </c>
      <c r="AT333" s="239" t="s">
        <v>171</v>
      </c>
      <c r="AU333" s="239" t="s">
        <v>86</v>
      </c>
      <c r="AY333" s="18" t="s">
        <v>168</v>
      </c>
      <c r="BE333" s="240">
        <f>IF(N333="základní",J333,0)</f>
        <v>0</v>
      </c>
      <c r="BF333" s="240">
        <f>IF(N333="snížená",J333,0)</f>
        <v>0</v>
      </c>
      <c r="BG333" s="240">
        <f>IF(N333="zákl. přenesená",J333,0)</f>
        <v>0</v>
      </c>
      <c r="BH333" s="240">
        <f>IF(N333="sníž. přenesená",J333,0)</f>
        <v>0</v>
      </c>
      <c r="BI333" s="240">
        <f>IF(N333="nulová",J333,0)</f>
        <v>0</v>
      </c>
      <c r="BJ333" s="18" t="s">
        <v>84</v>
      </c>
      <c r="BK333" s="240">
        <f>ROUND(I333*H333,2)</f>
        <v>0</v>
      </c>
      <c r="BL333" s="18" t="s">
        <v>189</v>
      </c>
      <c r="BM333" s="239" t="s">
        <v>1133</v>
      </c>
    </row>
    <row r="334" spans="1:51" s="13" customFormat="1" ht="12">
      <c r="A334" s="13"/>
      <c r="B334" s="252"/>
      <c r="C334" s="253"/>
      <c r="D334" s="241" t="s">
        <v>291</v>
      </c>
      <c r="E334" s="254" t="s">
        <v>1</v>
      </c>
      <c r="F334" s="255" t="s">
        <v>1134</v>
      </c>
      <c r="G334" s="253"/>
      <c r="H334" s="256">
        <v>0.197</v>
      </c>
      <c r="I334" s="257"/>
      <c r="J334" s="253"/>
      <c r="K334" s="253"/>
      <c r="L334" s="258"/>
      <c r="M334" s="259"/>
      <c r="N334" s="260"/>
      <c r="O334" s="260"/>
      <c r="P334" s="260"/>
      <c r="Q334" s="260"/>
      <c r="R334" s="260"/>
      <c r="S334" s="260"/>
      <c r="T334" s="26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2" t="s">
        <v>291</v>
      </c>
      <c r="AU334" s="262" t="s">
        <v>86</v>
      </c>
      <c r="AV334" s="13" t="s">
        <v>86</v>
      </c>
      <c r="AW334" s="13" t="s">
        <v>32</v>
      </c>
      <c r="AX334" s="13" t="s">
        <v>84</v>
      </c>
      <c r="AY334" s="262" t="s">
        <v>168</v>
      </c>
    </row>
    <row r="335" spans="1:65" s="2" customFormat="1" ht="16.5" customHeight="1">
      <c r="A335" s="39"/>
      <c r="B335" s="40"/>
      <c r="C335" s="228" t="s">
        <v>484</v>
      </c>
      <c r="D335" s="228" t="s">
        <v>171</v>
      </c>
      <c r="E335" s="229" t="s">
        <v>1135</v>
      </c>
      <c r="F335" s="230" t="s">
        <v>1136</v>
      </c>
      <c r="G335" s="231" t="s">
        <v>311</v>
      </c>
      <c r="H335" s="232">
        <v>1.842</v>
      </c>
      <c r="I335" s="233"/>
      <c r="J335" s="234">
        <f>ROUND(I335*H335,2)</f>
        <v>0</v>
      </c>
      <c r="K335" s="230" t="s">
        <v>175</v>
      </c>
      <c r="L335" s="45"/>
      <c r="M335" s="235" t="s">
        <v>1</v>
      </c>
      <c r="N335" s="236" t="s">
        <v>42</v>
      </c>
      <c r="O335" s="92"/>
      <c r="P335" s="237">
        <f>O335*H335</f>
        <v>0</v>
      </c>
      <c r="Q335" s="237">
        <v>1.06277</v>
      </c>
      <c r="R335" s="237">
        <f>Q335*H335</f>
        <v>1.9576223400000001</v>
      </c>
      <c r="S335" s="237">
        <v>0</v>
      </c>
      <c r="T335" s="238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9" t="s">
        <v>189</v>
      </c>
      <c r="AT335" s="239" t="s">
        <v>171</v>
      </c>
      <c r="AU335" s="239" t="s">
        <v>86</v>
      </c>
      <c r="AY335" s="18" t="s">
        <v>168</v>
      </c>
      <c r="BE335" s="240">
        <f>IF(N335="základní",J335,0)</f>
        <v>0</v>
      </c>
      <c r="BF335" s="240">
        <f>IF(N335="snížená",J335,0)</f>
        <v>0</v>
      </c>
      <c r="BG335" s="240">
        <f>IF(N335="zákl. přenesená",J335,0)</f>
        <v>0</v>
      </c>
      <c r="BH335" s="240">
        <f>IF(N335="sníž. přenesená",J335,0)</f>
        <v>0</v>
      </c>
      <c r="BI335" s="240">
        <f>IF(N335="nulová",J335,0)</f>
        <v>0</v>
      </c>
      <c r="BJ335" s="18" t="s">
        <v>84</v>
      </c>
      <c r="BK335" s="240">
        <f>ROUND(I335*H335,2)</f>
        <v>0</v>
      </c>
      <c r="BL335" s="18" t="s">
        <v>189</v>
      </c>
      <c r="BM335" s="239" t="s">
        <v>1137</v>
      </c>
    </row>
    <row r="336" spans="1:51" s="15" customFormat="1" ht="12">
      <c r="A336" s="15"/>
      <c r="B336" s="274"/>
      <c r="C336" s="275"/>
      <c r="D336" s="241" t="s">
        <v>291</v>
      </c>
      <c r="E336" s="276" t="s">
        <v>1</v>
      </c>
      <c r="F336" s="277" t="s">
        <v>1138</v>
      </c>
      <c r="G336" s="275"/>
      <c r="H336" s="276" t="s">
        <v>1</v>
      </c>
      <c r="I336" s="278"/>
      <c r="J336" s="275"/>
      <c r="K336" s="275"/>
      <c r="L336" s="279"/>
      <c r="M336" s="280"/>
      <c r="N336" s="281"/>
      <c r="O336" s="281"/>
      <c r="P336" s="281"/>
      <c r="Q336" s="281"/>
      <c r="R336" s="281"/>
      <c r="S336" s="281"/>
      <c r="T336" s="282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83" t="s">
        <v>291</v>
      </c>
      <c r="AU336" s="283" t="s">
        <v>86</v>
      </c>
      <c r="AV336" s="15" t="s">
        <v>84</v>
      </c>
      <c r="AW336" s="15" t="s">
        <v>32</v>
      </c>
      <c r="AX336" s="15" t="s">
        <v>77</v>
      </c>
      <c r="AY336" s="283" t="s">
        <v>168</v>
      </c>
    </row>
    <row r="337" spans="1:51" s="13" customFormat="1" ht="12">
      <c r="A337" s="13"/>
      <c r="B337" s="252"/>
      <c r="C337" s="253"/>
      <c r="D337" s="241" t="s">
        <v>291</v>
      </c>
      <c r="E337" s="254" t="s">
        <v>1</v>
      </c>
      <c r="F337" s="255" t="s">
        <v>1139</v>
      </c>
      <c r="G337" s="253"/>
      <c r="H337" s="256">
        <v>0.044</v>
      </c>
      <c r="I337" s="257"/>
      <c r="J337" s="253"/>
      <c r="K337" s="253"/>
      <c r="L337" s="258"/>
      <c r="M337" s="259"/>
      <c r="N337" s="260"/>
      <c r="O337" s="260"/>
      <c r="P337" s="260"/>
      <c r="Q337" s="260"/>
      <c r="R337" s="260"/>
      <c r="S337" s="260"/>
      <c r="T337" s="26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2" t="s">
        <v>291</v>
      </c>
      <c r="AU337" s="262" t="s">
        <v>86</v>
      </c>
      <c r="AV337" s="13" t="s">
        <v>86</v>
      </c>
      <c r="AW337" s="13" t="s">
        <v>32</v>
      </c>
      <c r="AX337" s="13" t="s">
        <v>77</v>
      </c>
      <c r="AY337" s="262" t="s">
        <v>168</v>
      </c>
    </row>
    <row r="338" spans="1:51" s="13" customFormat="1" ht="12">
      <c r="A338" s="13"/>
      <c r="B338" s="252"/>
      <c r="C338" s="253"/>
      <c r="D338" s="241" t="s">
        <v>291</v>
      </c>
      <c r="E338" s="254" t="s">
        <v>1</v>
      </c>
      <c r="F338" s="255" t="s">
        <v>1140</v>
      </c>
      <c r="G338" s="253"/>
      <c r="H338" s="256">
        <v>0.014</v>
      </c>
      <c r="I338" s="257"/>
      <c r="J338" s="253"/>
      <c r="K338" s="253"/>
      <c r="L338" s="258"/>
      <c r="M338" s="259"/>
      <c r="N338" s="260"/>
      <c r="O338" s="260"/>
      <c r="P338" s="260"/>
      <c r="Q338" s="260"/>
      <c r="R338" s="260"/>
      <c r="S338" s="260"/>
      <c r="T338" s="26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2" t="s">
        <v>291</v>
      </c>
      <c r="AU338" s="262" t="s">
        <v>86</v>
      </c>
      <c r="AV338" s="13" t="s">
        <v>86</v>
      </c>
      <c r="AW338" s="13" t="s">
        <v>32</v>
      </c>
      <c r="AX338" s="13" t="s">
        <v>77</v>
      </c>
      <c r="AY338" s="262" t="s">
        <v>168</v>
      </c>
    </row>
    <row r="339" spans="1:51" s="13" customFormat="1" ht="12">
      <c r="A339" s="13"/>
      <c r="B339" s="252"/>
      <c r="C339" s="253"/>
      <c r="D339" s="241" t="s">
        <v>291</v>
      </c>
      <c r="E339" s="254" t="s">
        <v>1</v>
      </c>
      <c r="F339" s="255" t="s">
        <v>1141</v>
      </c>
      <c r="G339" s="253"/>
      <c r="H339" s="256">
        <v>0.012</v>
      </c>
      <c r="I339" s="257"/>
      <c r="J339" s="253"/>
      <c r="K339" s="253"/>
      <c r="L339" s="258"/>
      <c r="M339" s="259"/>
      <c r="N339" s="260"/>
      <c r="O339" s="260"/>
      <c r="P339" s="260"/>
      <c r="Q339" s="260"/>
      <c r="R339" s="260"/>
      <c r="S339" s="260"/>
      <c r="T339" s="26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2" t="s">
        <v>291</v>
      </c>
      <c r="AU339" s="262" t="s">
        <v>86</v>
      </c>
      <c r="AV339" s="13" t="s">
        <v>86</v>
      </c>
      <c r="AW339" s="13" t="s">
        <v>32</v>
      </c>
      <c r="AX339" s="13" t="s">
        <v>77</v>
      </c>
      <c r="AY339" s="262" t="s">
        <v>168</v>
      </c>
    </row>
    <row r="340" spans="1:51" s="13" customFormat="1" ht="12">
      <c r="A340" s="13"/>
      <c r="B340" s="252"/>
      <c r="C340" s="253"/>
      <c r="D340" s="241" t="s">
        <v>291</v>
      </c>
      <c r="E340" s="254" t="s">
        <v>1</v>
      </c>
      <c r="F340" s="255" t="s">
        <v>1142</v>
      </c>
      <c r="G340" s="253"/>
      <c r="H340" s="256">
        <v>0.011</v>
      </c>
      <c r="I340" s="257"/>
      <c r="J340" s="253"/>
      <c r="K340" s="253"/>
      <c r="L340" s="258"/>
      <c r="M340" s="259"/>
      <c r="N340" s="260"/>
      <c r="O340" s="260"/>
      <c r="P340" s="260"/>
      <c r="Q340" s="260"/>
      <c r="R340" s="260"/>
      <c r="S340" s="260"/>
      <c r="T340" s="26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2" t="s">
        <v>291</v>
      </c>
      <c r="AU340" s="262" t="s">
        <v>86</v>
      </c>
      <c r="AV340" s="13" t="s">
        <v>86</v>
      </c>
      <c r="AW340" s="13" t="s">
        <v>32</v>
      </c>
      <c r="AX340" s="13" t="s">
        <v>77</v>
      </c>
      <c r="AY340" s="262" t="s">
        <v>168</v>
      </c>
    </row>
    <row r="341" spans="1:51" s="13" customFormat="1" ht="12">
      <c r="A341" s="13"/>
      <c r="B341" s="252"/>
      <c r="C341" s="253"/>
      <c r="D341" s="241" t="s">
        <v>291</v>
      </c>
      <c r="E341" s="254" t="s">
        <v>1</v>
      </c>
      <c r="F341" s="255" t="s">
        <v>1143</v>
      </c>
      <c r="G341" s="253"/>
      <c r="H341" s="256">
        <v>0.006</v>
      </c>
      <c r="I341" s="257"/>
      <c r="J341" s="253"/>
      <c r="K341" s="253"/>
      <c r="L341" s="258"/>
      <c r="M341" s="259"/>
      <c r="N341" s="260"/>
      <c r="O341" s="260"/>
      <c r="P341" s="260"/>
      <c r="Q341" s="260"/>
      <c r="R341" s="260"/>
      <c r="S341" s="260"/>
      <c r="T341" s="261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2" t="s">
        <v>291</v>
      </c>
      <c r="AU341" s="262" t="s">
        <v>86</v>
      </c>
      <c r="AV341" s="13" t="s">
        <v>86</v>
      </c>
      <c r="AW341" s="13" t="s">
        <v>32</v>
      </c>
      <c r="AX341" s="13" t="s">
        <v>77</v>
      </c>
      <c r="AY341" s="262" t="s">
        <v>168</v>
      </c>
    </row>
    <row r="342" spans="1:51" s="13" customFormat="1" ht="12">
      <c r="A342" s="13"/>
      <c r="B342" s="252"/>
      <c r="C342" s="253"/>
      <c r="D342" s="241" t="s">
        <v>291</v>
      </c>
      <c r="E342" s="254" t="s">
        <v>1</v>
      </c>
      <c r="F342" s="255" t="s">
        <v>1144</v>
      </c>
      <c r="G342" s="253"/>
      <c r="H342" s="256">
        <v>0.011</v>
      </c>
      <c r="I342" s="257"/>
      <c r="J342" s="253"/>
      <c r="K342" s="253"/>
      <c r="L342" s="258"/>
      <c r="M342" s="259"/>
      <c r="N342" s="260"/>
      <c r="O342" s="260"/>
      <c r="P342" s="260"/>
      <c r="Q342" s="260"/>
      <c r="R342" s="260"/>
      <c r="S342" s="260"/>
      <c r="T342" s="26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2" t="s">
        <v>291</v>
      </c>
      <c r="AU342" s="262" t="s">
        <v>86</v>
      </c>
      <c r="AV342" s="13" t="s">
        <v>86</v>
      </c>
      <c r="AW342" s="13" t="s">
        <v>32</v>
      </c>
      <c r="AX342" s="13" t="s">
        <v>77</v>
      </c>
      <c r="AY342" s="262" t="s">
        <v>168</v>
      </c>
    </row>
    <row r="343" spans="1:51" s="13" customFormat="1" ht="12">
      <c r="A343" s="13"/>
      <c r="B343" s="252"/>
      <c r="C343" s="253"/>
      <c r="D343" s="241" t="s">
        <v>291</v>
      </c>
      <c r="E343" s="254" t="s">
        <v>1</v>
      </c>
      <c r="F343" s="255" t="s">
        <v>1145</v>
      </c>
      <c r="G343" s="253"/>
      <c r="H343" s="256">
        <v>0.022</v>
      </c>
      <c r="I343" s="257"/>
      <c r="J343" s="253"/>
      <c r="K343" s="253"/>
      <c r="L343" s="258"/>
      <c r="M343" s="259"/>
      <c r="N343" s="260"/>
      <c r="O343" s="260"/>
      <c r="P343" s="260"/>
      <c r="Q343" s="260"/>
      <c r="R343" s="260"/>
      <c r="S343" s="260"/>
      <c r="T343" s="261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2" t="s">
        <v>291</v>
      </c>
      <c r="AU343" s="262" t="s">
        <v>86</v>
      </c>
      <c r="AV343" s="13" t="s">
        <v>86</v>
      </c>
      <c r="AW343" s="13" t="s">
        <v>32</v>
      </c>
      <c r="AX343" s="13" t="s">
        <v>77</v>
      </c>
      <c r="AY343" s="262" t="s">
        <v>168</v>
      </c>
    </row>
    <row r="344" spans="1:51" s="13" customFormat="1" ht="12">
      <c r="A344" s="13"/>
      <c r="B344" s="252"/>
      <c r="C344" s="253"/>
      <c r="D344" s="241" t="s">
        <v>291</v>
      </c>
      <c r="E344" s="254" t="s">
        <v>1</v>
      </c>
      <c r="F344" s="255" t="s">
        <v>1146</v>
      </c>
      <c r="G344" s="253"/>
      <c r="H344" s="256">
        <v>0.01</v>
      </c>
      <c r="I344" s="257"/>
      <c r="J344" s="253"/>
      <c r="K344" s="253"/>
      <c r="L344" s="258"/>
      <c r="M344" s="259"/>
      <c r="N344" s="260"/>
      <c r="O344" s="260"/>
      <c r="P344" s="260"/>
      <c r="Q344" s="260"/>
      <c r="R344" s="260"/>
      <c r="S344" s="260"/>
      <c r="T344" s="26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2" t="s">
        <v>291</v>
      </c>
      <c r="AU344" s="262" t="s">
        <v>86</v>
      </c>
      <c r="AV344" s="13" t="s">
        <v>86</v>
      </c>
      <c r="AW344" s="13" t="s">
        <v>32</v>
      </c>
      <c r="AX344" s="13" t="s">
        <v>77</v>
      </c>
      <c r="AY344" s="262" t="s">
        <v>168</v>
      </c>
    </row>
    <row r="345" spans="1:51" s="13" customFormat="1" ht="12">
      <c r="A345" s="13"/>
      <c r="B345" s="252"/>
      <c r="C345" s="253"/>
      <c r="D345" s="241" t="s">
        <v>291</v>
      </c>
      <c r="E345" s="254" t="s">
        <v>1</v>
      </c>
      <c r="F345" s="255" t="s">
        <v>1147</v>
      </c>
      <c r="G345" s="253"/>
      <c r="H345" s="256">
        <v>0.018</v>
      </c>
      <c r="I345" s="257"/>
      <c r="J345" s="253"/>
      <c r="K345" s="253"/>
      <c r="L345" s="258"/>
      <c r="M345" s="259"/>
      <c r="N345" s="260"/>
      <c r="O345" s="260"/>
      <c r="P345" s="260"/>
      <c r="Q345" s="260"/>
      <c r="R345" s="260"/>
      <c r="S345" s="260"/>
      <c r="T345" s="26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2" t="s">
        <v>291</v>
      </c>
      <c r="AU345" s="262" t="s">
        <v>86</v>
      </c>
      <c r="AV345" s="13" t="s">
        <v>86</v>
      </c>
      <c r="AW345" s="13" t="s">
        <v>32</v>
      </c>
      <c r="AX345" s="13" t="s">
        <v>77</v>
      </c>
      <c r="AY345" s="262" t="s">
        <v>168</v>
      </c>
    </row>
    <row r="346" spans="1:51" s="13" customFormat="1" ht="12">
      <c r="A346" s="13"/>
      <c r="B346" s="252"/>
      <c r="C346" s="253"/>
      <c r="D346" s="241" t="s">
        <v>291</v>
      </c>
      <c r="E346" s="254" t="s">
        <v>1</v>
      </c>
      <c r="F346" s="255" t="s">
        <v>1148</v>
      </c>
      <c r="G346" s="253"/>
      <c r="H346" s="256">
        <v>0.009</v>
      </c>
      <c r="I346" s="257"/>
      <c r="J346" s="253"/>
      <c r="K346" s="253"/>
      <c r="L346" s="258"/>
      <c r="M346" s="259"/>
      <c r="N346" s="260"/>
      <c r="O346" s="260"/>
      <c r="P346" s="260"/>
      <c r="Q346" s="260"/>
      <c r="R346" s="260"/>
      <c r="S346" s="260"/>
      <c r="T346" s="26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2" t="s">
        <v>291</v>
      </c>
      <c r="AU346" s="262" t="s">
        <v>86</v>
      </c>
      <c r="AV346" s="13" t="s">
        <v>86</v>
      </c>
      <c r="AW346" s="13" t="s">
        <v>32</v>
      </c>
      <c r="AX346" s="13" t="s">
        <v>77</v>
      </c>
      <c r="AY346" s="262" t="s">
        <v>168</v>
      </c>
    </row>
    <row r="347" spans="1:51" s="13" customFormat="1" ht="12">
      <c r="A347" s="13"/>
      <c r="B347" s="252"/>
      <c r="C347" s="253"/>
      <c r="D347" s="241" t="s">
        <v>291</v>
      </c>
      <c r="E347" s="254" t="s">
        <v>1</v>
      </c>
      <c r="F347" s="255" t="s">
        <v>1149</v>
      </c>
      <c r="G347" s="253"/>
      <c r="H347" s="256">
        <v>0.003</v>
      </c>
      <c r="I347" s="257"/>
      <c r="J347" s="253"/>
      <c r="K347" s="253"/>
      <c r="L347" s="258"/>
      <c r="M347" s="259"/>
      <c r="N347" s="260"/>
      <c r="O347" s="260"/>
      <c r="P347" s="260"/>
      <c r="Q347" s="260"/>
      <c r="R347" s="260"/>
      <c r="S347" s="260"/>
      <c r="T347" s="261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2" t="s">
        <v>291</v>
      </c>
      <c r="AU347" s="262" t="s">
        <v>86</v>
      </c>
      <c r="AV347" s="13" t="s">
        <v>86</v>
      </c>
      <c r="AW347" s="13" t="s">
        <v>32</v>
      </c>
      <c r="AX347" s="13" t="s">
        <v>77</v>
      </c>
      <c r="AY347" s="262" t="s">
        <v>168</v>
      </c>
    </row>
    <row r="348" spans="1:51" s="13" customFormat="1" ht="12">
      <c r="A348" s="13"/>
      <c r="B348" s="252"/>
      <c r="C348" s="253"/>
      <c r="D348" s="241" t="s">
        <v>291</v>
      </c>
      <c r="E348" s="254" t="s">
        <v>1</v>
      </c>
      <c r="F348" s="255" t="s">
        <v>1150</v>
      </c>
      <c r="G348" s="253"/>
      <c r="H348" s="256">
        <v>0.022</v>
      </c>
      <c r="I348" s="257"/>
      <c r="J348" s="253"/>
      <c r="K348" s="253"/>
      <c r="L348" s="258"/>
      <c r="M348" s="259"/>
      <c r="N348" s="260"/>
      <c r="O348" s="260"/>
      <c r="P348" s="260"/>
      <c r="Q348" s="260"/>
      <c r="R348" s="260"/>
      <c r="S348" s="260"/>
      <c r="T348" s="261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2" t="s">
        <v>291</v>
      </c>
      <c r="AU348" s="262" t="s">
        <v>86</v>
      </c>
      <c r="AV348" s="13" t="s">
        <v>86</v>
      </c>
      <c r="AW348" s="13" t="s">
        <v>32</v>
      </c>
      <c r="AX348" s="13" t="s">
        <v>77</v>
      </c>
      <c r="AY348" s="262" t="s">
        <v>168</v>
      </c>
    </row>
    <row r="349" spans="1:51" s="13" customFormat="1" ht="12">
      <c r="A349" s="13"/>
      <c r="B349" s="252"/>
      <c r="C349" s="253"/>
      <c r="D349" s="241" t="s">
        <v>291</v>
      </c>
      <c r="E349" s="254" t="s">
        <v>1</v>
      </c>
      <c r="F349" s="255" t="s">
        <v>1151</v>
      </c>
      <c r="G349" s="253"/>
      <c r="H349" s="256">
        <v>0.009</v>
      </c>
      <c r="I349" s="257"/>
      <c r="J349" s="253"/>
      <c r="K349" s="253"/>
      <c r="L349" s="258"/>
      <c r="M349" s="259"/>
      <c r="N349" s="260"/>
      <c r="O349" s="260"/>
      <c r="P349" s="260"/>
      <c r="Q349" s="260"/>
      <c r="R349" s="260"/>
      <c r="S349" s="260"/>
      <c r="T349" s="261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2" t="s">
        <v>291</v>
      </c>
      <c r="AU349" s="262" t="s">
        <v>86</v>
      </c>
      <c r="AV349" s="13" t="s">
        <v>86</v>
      </c>
      <c r="AW349" s="13" t="s">
        <v>32</v>
      </c>
      <c r="AX349" s="13" t="s">
        <v>77</v>
      </c>
      <c r="AY349" s="262" t="s">
        <v>168</v>
      </c>
    </row>
    <row r="350" spans="1:51" s="13" customFormat="1" ht="12">
      <c r="A350" s="13"/>
      <c r="B350" s="252"/>
      <c r="C350" s="253"/>
      <c r="D350" s="241" t="s">
        <v>291</v>
      </c>
      <c r="E350" s="254" t="s">
        <v>1</v>
      </c>
      <c r="F350" s="255" t="s">
        <v>1152</v>
      </c>
      <c r="G350" s="253"/>
      <c r="H350" s="256">
        <v>0.009</v>
      </c>
      <c r="I350" s="257"/>
      <c r="J350" s="253"/>
      <c r="K350" s="253"/>
      <c r="L350" s="258"/>
      <c r="M350" s="259"/>
      <c r="N350" s="260"/>
      <c r="O350" s="260"/>
      <c r="P350" s="260"/>
      <c r="Q350" s="260"/>
      <c r="R350" s="260"/>
      <c r="S350" s="260"/>
      <c r="T350" s="26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2" t="s">
        <v>291</v>
      </c>
      <c r="AU350" s="262" t="s">
        <v>86</v>
      </c>
      <c r="AV350" s="13" t="s">
        <v>86</v>
      </c>
      <c r="AW350" s="13" t="s">
        <v>32</v>
      </c>
      <c r="AX350" s="13" t="s">
        <v>77</v>
      </c>
      <c r="AY350" s="262" t="s">
        <v>168</v>
      </c>
    </row>
    <row r="351" spans="1:51" s="13" customFormat="1" ht="12">
      <c r="A351" s="13"/>
      <c r="B351" s="252"/>
      <c r="C351" s="253"/>
      <c r="D351" s="241" t="s">
        <v>291</v>
      </c>
      <c r="E351" s="254" t="s">
        <v>1</v>
      </c>
      <c r="F351" s="255" t="s">
        <v>1153</v>
      </c>
      <c r="G351" s="253"/>
      <c r="H351" s="256">
        <v>0.008</v>
      </c>
      <c r="I351" s="257"/>
      <c r="J351" s="253"/>
      <c r="K351" s="253"/>
      <c r="L351" s="258"/>
      <c r="M351" s="259"/>
      <c r="N351" s="260"/>
      <c r="O351" s="260"/>
      <c r="P351" s="260"/>
      <c r="Q351" s="260"/>
      <c r="R351" s="260"/>
      <c r="S351" s="260"/>
      <c r="T351" s="26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2" t="s">
        <v>291</v>
      </c>
      <c r="AU351" s="262" t="s">
        <v>86</v>
      </c>
      <c r="AV351" s="13" t="s">
        <v>86</v>
      </c>
      <c r="AW351" s="13" t="s">
        <v>32</v>
      </c>
      <c r="AX351" s="13" t="s">
        <v>77</v>
      </c>
      <c r="AY351" s="262" t="s">
        <v>168</v>
      </c>
    </row>
    <row r="352" spans="1:51" s="13" customFormat="1" ht="12">
      <c r="A352" s="13"/>
      <c r="B352" s="252"/>
      <c r="C352" s="253"/>
      <c r="D352" s="241" t="s">
        <v>291</v>
      </c>
      <c r="E352" s="254" t="s">
        <v>1</v>
      </c>
      <c r="F352" s="255" t="s">
        <v>1154</v>
      </c>
      <c r="G352" s="253"/>
      <c r="H352" s="256">
        <v>0.017</v>
      </c>
      <c r="I352" s="257"/>
      <c r="J352" s="253"/>
      <c r="K352" s="253"/>
      <c r="L352" s="258"/>
      <c r="M352" s="259"/>
      <c r="N352" s="260"/>
      <c r="O352" s="260"/>
      <c r="P352" s="260"/>
      <c r="Q352" s="260"/>
      <c r="R352" s="260"/>
      <c r="S352" s="260"/>
      <c r="T352" s="26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2" t="s">
        <v>291</v>
      </c>
      <c r="AU352" s="262" t="s">
        <v>86</v>
      </c>
      <c r="AV352" s="13" t="s">
        <v>86</v>
      </c>
      <c r="AW352" s="13" t="s">
        <v>32</v>
      </c>
      <c r="AX352" s="13" t="s">
        <v>77</v>
      </c>
      <c r="AY352" s="262" t="s">
        <v>168</v>
      </c>
    </row>
    <row r="353" spans="1:51" s="13" customFormat="1" ht="12">
      <c r="A353" s="13"/>
      <c r="B353" s="252"/>
      <c r="C353" s="253"/>
      <c r="D353" s="241" t="s">
        <v>291</v>
      </c>
      <c r="E353" s="254" t="s">
        <v>1</v>
      </c>
      <c r="F353" s="255" t="s">
        <v>1155</v>
      </c>
      <c r="G353" s="253"/>
      <c r="H353" s="256">
        <v>0.007</v>
      </c>
      <c r="I353" s="257"/>
      <c r="J353" s="253"/>
      <c r="K353" s="253"/>
      <c r="L353" s="258"/>
      <c r="M353" s="259"/>
      <c r="N353" s="260"/>
      <c r="O353" s="260"/>
      <c r="P353" s="260"/>
      <c r="Q353" s="260"/>
      <c r="R353" s="260"/>
      <c r="S353" s="260"/>
      <c r="T353" s="261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2" t="s">
        <v>291</v>
      </c>
      <c r="AU353" s="262" t="s">
        <v>86</v>
      </c>
      <c r="AV353" s="13" t="s">
        <v>86</v>
      </c>
      <c r="AW353" s="13" t="s">
        <v>32</v>
      </c>
      <c r="AX353" s="13" t="s">
        <v>77</v>
      </c>
      <c r="AY353" s="262" t="s">
        <v>168</v>
      </c>
    </row>
    <row r="354" spans="1:51" s="13" customFormat="1" ht="12">
      <c r="A354" s="13"/>
      <c r="B354" s="252"/>
      <c r="C354" s="253"/>
      <c r="D354" s="241" t="s">
        <v>291</v>
      </c>
      <c r="E354" s="254" t="s">
        <v>1</v>
      </c>
      <c r="F354" s="255" t="s">
        <v>1156</v>
      </c>
      <c r="G354" s="253"/>
      <c r="H354" s="256">
        <v>0.004</v>
      </c>
      <c r="I354" s="257"/>
      <c r="J354" s="253"/>
      <c r="K354" s="253"/>
      <c r="L354" s="258"/>
      <c r="M354" s="259"/>
      <c r="N354" s="260"/>
      <c r="O354" s="260"/>
      <c r="P354" s="260"/>
      <c r="Q354" s="260"/>
      <c r="R354" s="260"/>
      <c r="S354" s="260"/>
      <c r="T354" s="261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2" t="s">
        <v>291</v>
      </c>
      <c r="AU354" s="262" t="s">
        <v>86</v>
      </c>
      <c r="AV354" s="13" t="s">
        <v>86</v>
      </c>
      <c r="AW354" s="13" t="s">
        <v>32</v>
      </c>
      <c r="AX354" s="13" t="s">
        <v>77</v>
      </c>
      <c r="AY354" s="262" t="s">
        <v>168</v>
      </c>
    </row>
    <row r="355" spans="1:51" s="13" customFormat="1" ht="12">
      <c r="A355" s="13"/>
      <c r="B355" s="252"/>
      <c r="C355" s="253"/>
      <c r="D355" s="241" t="s">
        <v>291</v>
      </c>
      <c r="E355" s="254" t="s">
        <v>1</v>
      </c>
      <c r="F355" s="255" t="s">
        <v>1157</v>
      </c>
      <c r="G355" s="253"/>
      <c r="H355" s="256">
        <v>0.007</v>
      </c>
      <c r="I355" s="257"/>
      <c r="J355" s="253"/>
      <c r="K355" s="253"/>
      <c r="L355" s="258"/>
      <c r="M355" s="259"/>
      <c r="N355" s="260"/>
      <c r="O355" s="260"/>
      <c r="P355" s="260"/>
      <c r="Q355" s="260"/>
      <c r="R355" s="260"/>
      <c r="S355" s="260"/>
      <c r="T355" s="261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2" t="s">
        <v>291</v>
      </c>
      <c r="AU355" s="262" t="s">
        <v>86</v>
      </c>
      <c r="AV355" s="13" t="s">
        <v>86</v>
      </c>
      <c r="AW355" s="13" t="s">
        <v>32</v>
      </c>
      <c r="AX355" s="13" t="s">
        <v>77</v>
      </c>
      <c r="AY355" s="262" t="s">
        <v>168</v>
      </c>
    </row>
    <row r="356" spans="1:51" s="13" customFormat="1" ht="12">
      <c r="A356" s="13"/>
      <c r="B356" s="252"/>
      <c r="C356" s="253"/>
      <c r="D356" s="241" t="s">
        <v>291</v>
      </c>
      <c r="E356" s="254" t="s">
        <v>1</v>
      </c>
      <c r="F356" s="255" t="s">
        <v>1158</v>
      </c>
      <c r="G356" s="253"/>
      <c r="H356" s="256">
        <v>0.017</v>
      </c>
      <c r="I356" s="257"/>
      <c r="J356" s="253"/>
      <c r="K356" s="253"/>
      <c r="L356" s="258"/>
      <c r="M356" s="259"/>
      <c r="N356" s="260"/>
      <c r="O356" s="260"/>
      <c r="P356" s="260"/>
      <c r="Q356" s="260"/>
      <c r="R356" s="260"/>
      <c r="S356" s="260"/>
      <c r="T356" s="26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2" t="s">
        <v>291</v>
      </c>
      <c r="AU356" s="262" t="s">
        <v>86</v>
      </c>
      <c r="AV356" s="13" t="s">
        <v>86</v>
      </c>
      <c r="AW356" s="13" t="s">
        <v>32</v>
      </c>
      <c r="AX356" s="13" t="s">
        <v>77</v>
      </c>
      <c r="AY356" s="262" t="s">
        <v>168</v>
      </c>
    </row>
    <row r="357" spans="1:51" s="13" customFormat="1" ht="12">
      <c r="A357" s="13"/>
      <c r="B357" s="252"/>
      <c r="C357" s="253"/>
      <c r="D357" s="241" t="s">
        <v>291</v>
      </c>
      <c r="E357" s="254" t="s">
        <v>1</v>
      </c>
      <c r="F357" s="255" t="s">
        <v>1159</v>
      </c>
      <c r="G357" s="253"/>
      <c r="H357" s="256">
        <v>0.019</v>
      </c>
      <c r="I357" s="257"/>
      <c r="J357" s="253"/>
      <c r="K357" s="253"/>
      <c r="L357" s="258"/>
      <c r="M357" s="259"/>
      <c r="N357" s="260"/>
      <c r="O357" s="260"/>
      <c r="P357" s="260"/>
      <c r="Q357" s="260"/>
      <c r="R357" s="260"/>
      <c r="S357" s="260"/>
      <c r="T357" s="261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2" t="s">
        <v>291</v>
      </c>
      <c r="AU357" s="262" t="s">
        <v>86</v>
      </c>
      <c r="AV357" s="13" t="s">
        <v>86</v>
      </c>
      <c r="AW357" s="13" t="s">
        <v>32</v>
      </c>
      <c r="AX357" s="13" t="s">
        <v>77</v>
      </c>
      <c r="AY357" s="262" t="s">
        <v>168</v>
      </c>
    </row>
    <row r="358" spans="1:51" s="13" customFormat="1" ht="12">
      <c r="A358" s="13"/>
      <c r="B358" s="252"/>
      <c r="C358" s="253"/>
      <c r="D358" s="241" t="s">
        <v>291</v>
      </c>
      <c r="E358" s="254" t="s">
        <v>1</v>
      </c>
      <c r="F358" s="255" t="s">
        <v>1160</v>
      </c>
      <c r="G358" s="253"/>
      <c r="H358" s="256">
        <v>0.005</v>
      </c>
      <c r="I358" s="257"/>
      <c r="J358" s="253"/>
      <c r="K358" s="253"/>
      <c r="L358" s="258"/>
      <c r="M358" s="259"/>
      <c r="N358" s="260"/>
      <c r="O358" s="260"/>
      <c r="P358" s="260"/>
      <c r="Q358" s="260"/>
      <c r="R358" s="260"/>
      <c r="S358" s="260"/>
      <c r="T358" s="26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2" t="s">
        <v>291</v>
      </c>
      <c r="AU358" s="262" t="s">
        <v>86</v>
      </c>
      <c r="AV358" s="13" t="s">
        <v>86</v>
      </c>
      <c r="AW358" s="13" t="s">
        <v>32</v>
      </c>
      <c r="AX358" s="13" t="s">
        <v>77</v>
      </c>
      <c r="AY358" s="262" t="s">
        <v>168</v>
      </c>
    </row>
    <row r="359" spans="1:51" s="16" customFormat="1" ht="12">
      <c r="A359" s="16"/>
      <c r="B359" s="287"/>
      <c r="C359" s="288"/>
      <c r="D359" s="241" t="s">
        <v>291</v>
      </c>
      <c r="E359" s="289" t="s">
        <v>1</v>
      </c>
      <c r="F359" s="290" t="s">
        <v>1109</v>
      </c>
      <c r="G359" s="288"/>
      <c r="H359" s="291">
        <v>0.284</v>
      </c>
      <c r="I359" s="292"/>
      <c r="J359" s="288"/>
      <c r="K359" s="288"/>
      <c r="L359" s="293"/>
      <c r="M359" s="294"/>
      <c r="N359" s="295"/>
      <c r="O359" s="295"/>
      <c r="P359" s="295"/>
      <c r="Q359" s="295"/>
      <c r="R359" s="295"/>
      <c r="S359" s="295"/>
      <c r="T359" s="29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T359" s="297" t="s">
        <v>291</v>
      </c>
      <c r="AU359" s="297" t="s">
        <v>86</v>
      </c>
      <c r="AV359" s="16" t="s">
        <v>106</v>
      </c>
      <c r="AW359" s="16" t="s">
        <v>32</v>
      </c>
      <c r="AX359" s="16" t="s">
        <v>77</v>
      </c>
      <c r="AY359" s="297" t="s">
        <v>168</v>
      </c>
    </row>
    <row r="360" spans="1:51" s="13" customFormat="1" ht="12">
      <c r="A360" s="13"/>
      <c r="B360" s="252"/>
      <c r="C360" s="253"/>
      <c r="D360" s="241" t="s">
        <v>291</v>
      </c>
      <c r="E360" s="254" t="s">
        <v>1</v>
      </c>
      <c r="F360" s="255" t="s">
        <v>1161</v>
      </c>
      <c r="G360" s="253"/>
      <c r="H360" s="256">
        <v>0.043</v>
      </c>
      <c r="I360" s="257"/>
      <c r="J360" s="253"/>
      <c r="K360" s="253"/>
      <c r="L360" s="258"/>
      <c r="M360" s="259"/>
      <c r="N360" s="260"/>
      <c r="O360" s="260"/>
      <c r="P360" s="260"/>
      <c r="Q360" s="260"/>
      <c r="R360" s="260"/>
      <c r="S360" s="260"/>
      <c r="T360" s="261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2" t="s">
        <v>291</v>
      </c>
      <c r="AU360" s="262" t="s">
        <v>86</v>
      </c>
      <c r="AV360" s="13" t="s">
        <v>86</v>
      </c>
      <c r="AW360" s="13" t="s">
        <v>32</v>
      </c>
      <c r="AX360" s="13" t="s">
        <v>77</v>
      </c>
      <c r="AY360" s="262" t="s">
        <v>168</v>
      </c>
    </row>
    <row r="361" spans="1:51" s="16" customFormat="1" ht="12">
      <c r="A361" s="16"/>
      <c r="B361" s="287"/>
      <c r="C361" s="288"/>
      <c r="D361" s="241" t="s">
        <v>291</v>
      </c>
      <c r="E361" s="289" t="s">
        <v>1</v>
      </c>
      <c r="F361" s="290" t="s">
        <v>1109</v>
      </c>
      <c r="G361" s="288"/>
      <c r="H361" s="291">
        <v>0.043</v>
      </c>
      <c r="I361" s="292"/>
      <c r="J361" s="288"/>
      <c r="K361" s="288"/>
      <c r="L361" s="293"/>
      <c r="M361" s="294"/>
      <c r="N361" s="295"/>
      <c r="O361" s="295"/>
      <c r="P361" s="295"/>
      <c r="Q361" s="295"/>
      <c r="R361" s="295"/>
      <c r="S361" s="295"/>
      <c r="T361" s="29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T361" s="297" t="s">
        <v>291</v>
      </c>
      <c r="AU361" s="297" t="s">
        <v>86</v>
      </c>
      <c r="AV361" s="16" t="s">
        <v>106</v>
      </c>
      <c r="AW361" s="16" t="s">
        <v>32</v>
      </c>
      <c r="AX361" s="16" t="s">
        <v>77</v>
      </c>
      <c r="AY361" s="297" t="s">
        <v>168</v>
      </c>
    </row>
    <row r="362" spans="1:51" s="15" customFormat="1" ht="12">
      <c r="A362" s="15"/>
      <c r="B362" s="274"/>
      <c r="C362" s="275"/>
      <c r="D362" s="241" t="s">
        <v>291</v>
      </c>
      <c r="E362" s="276" t="s">
        <v>1</v>
      </c>
      <c r="F362" s="277" t="s">
        <v>1040</v>
      </c>
      <c r="G362" s="275"/>
      <c r="H362" s="276" t="s">
        <v>1</v>
      </c>
      <c r="I362" s="278"/>
      <c r="J362" s="275"/>
      <c r="K362" s="275"/>
      <c r="L362" s="279"/>
      <c r="M362" s="280"/>
      <c r="N362" s="281"/>
      <c r="O362" s="281"/>
      <c r="P362" s="281"/>
      <c r="Q362" s="281"/>
      <c r="R362" s="281"/>
      <c r="S362" s="281"/>
      <c r="T362" s="282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83" t="s">
        <v>291</v>
      </c>
      <c r="AU362" s="283" t="s">
        <v>86</v>
      </c>
      <c r="AV362" s="15" t="s">
        <v>84</v>
      </c>
      <c r="AW362" s="15" t="s">
        <v>32</v>
      </c>
      <c r="AX362" s="15" t="s">
        <v>77</v>
      </c>
      <c r="AY362" s="283" t="s">
        <v>168</v>
      </c>
    </row>
    <row r="363" spans="1:51" s="15" customFormat="1" ht="12">
      <c r="A363" s="15"/>
      <c r="B363" s="274"/>
      <c r="C363" s="275"/>
      <c r="D363" s="241" t="s">
        <v>291</v>
      </c>
      <c r="E363" s="276" t="s">
        <v>1</v>
      </c>
      <c r="F363" s="277" t="s">
        <v>411</v>
      </c>
      <c r="G363" s="275"/>
      <c r="H363" s="276" t="s">
        <v>1</v>
      </c>
      <c r="I363" s="278"/>
      <c r="J363" s="275"/>
      <c r="K363" s="275"/>
      <c r="L363" s="279"/>
      <c r="M363" s="280"/>
      <c r="N363" s="281"/>
      <c r="O363" s="281"/>
      <c r="P363" s="281"/>
      <c r="Q363" s="281"/>
      <c r="R363" s="281"/>
      <c r="S363" s="281"/>
      <c r="T363" s="282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83" t="s">
        <v>291</v>
      </c>
      <c r="AU363" s="283" t="s">
        <v>86</v>
      </c>
      <c r="AV363" s="15" t="s">
        <v>84</v>
      </c>
      <c r="AW363" s="15" t="s">
        <v>32</v>
      </c>
      <c r="AX363" s="15" t="s">
        <v>77</v>
      </c>
      <c r="AY363" s="283" t="s">
        <v>168</v>
      </c>
    </row>
    <row r="364" spans="1:51" s="13" customFormat="1" ht="12">
      <c r="A364" s="13"/>
      <c r="B364" s="252"/>
      <c r="C364" s="253"/>
      <c r="D364" s="241" t="s">
        <v>291</v>
      </c>
      <c r="E364" s="254" t="s">
        <v>1</v>
      </c>
      <c r="F364" s="255" t="s">
        <v>1162</v>
      </c>
      <c r="G364" s="253"/>
      <c r="H364" s="256">
        <v>0.221</v>
      </c>
      <c r="I364" s="257"/>
      <c r="J364" s="253"/>
      <c r="K364" s="253"/>
      <c r="L364" s="258"/>
      <c r="M364" s="259"/>
      <c r="N364" s="260"/>
      <c r="O364" s="260"/>
      <c r="P364" s="260"/>
      <c r="Q364" s="260"/>
      <c r="R364" s="260"/>
      <c r="S364" s="260"/>
      <c r="T364" s="26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2" t="s">
        <v>291</v>
      </c>
      <c r="AU364" s="262" t="s">
        <v>86</v>
      </c>
      <c r="AV364" s="13" t="s">
        <v>86</v>
      </c>
      <c r="AW364" s="13" t="s">
        <v>32</v>
      </c>
      <c r="AX364" s="13" t="s">
        <v>77</v>
      </c>
      <c r="AY364" s="262" t="s">
        <v>168</v>
      </c>
    </row>
    <row r="365" spans="1:51" s="13" customFormat="1" ht="12">
      <c r="A365" s="13"/>
      <c r="B365" s="252"/>
      <c r="C365" s="253"/>
      <c r="D365" s="241" t="s">
        <v>291</v>
      </c>
      <c r="E365" s="254" t="s">
        <v>1</v>
      </c>
      <c r="F365" s="255" t="s">
        <v>1163</v>
      </c>
      <c r="G365" s="253"/>
      <c r="H365" s="256">
        <v>0.202</v>
      </c>
      <c r="I365" s="257"/>
      <c r="J365" s="253"/>
      <c r="K365" s="253"/>
      <c r="L365" s="258"/>
      <c r="M365" s="259"/>
      <c r="N365" s="260"/>
      <c r="O365" s="260"/>
      <c r="P365" s="260"/>
      <c r="Q365" s="260"/>
      <c r="R365" s="260"/>
      <c r="S365" s="260"/>
      <c r="T365" s="261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2" t="s">
        <v>291</v>
      </c>
      <c r="AU365" s="262" t="s">
        <v>86</v>
      </c>
      <c r="AV365" s="13" t="s">
        <v>86</v>
      </c>
      <c r="AW365" s="13" t="s">
        <v>32</v>
      </c>
      <c r="AX365" s="13" t="s">
        <v>77</v>
      </c>
      <c r="AY365" s="262" t="s">
        <v>168</v>
      </c>
    </row>
    <row r="366" spans="1:51" s="13" customFormat="1" ht="12">
      <c r="A366" s="13"/>
      <c r="B366" s="252"/>
      <c r="C366" s="253"/>
      <c r="D366" s="241" t="s">
        <v>291</v>
      </c>
      <c r="E366" s="254" t="s">
        <v>1</v>
      </c>
      <c r="F366" s="255" t="s">
        <v>1164</v>
      </c>
      <c r="G366" s="253"/>
      <c r="H366" s="256">
        <v>0.115</v>
      </c>
      <c r="I366" s="257"/>
      <c r="J366" s="253"/>
      <c r="K366" s="253"/>
      <c r="L366" s="258"/>
      <c r="M366" s="259"/>
      <c r="N366" s="260"/>
      <c r="O366" s="260"/>
      <c r="P366" s="260"/>
      <c r="Q366" s="260"/>
      <c r="R366" s="260"/>
      <c r="S366" s="260"/>
      <c r="T366" s="26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2" t="s">
        <v>291</v>
      </c>
      <c r="AU366" s="262" t="s">
        <v>86</v>
      </c>
      <c r="AV366" s="13" t="s">
        <v>86</v>
      </c>
      <c r="AW366" s="13" t="s">
        <v>32</v>
      </c>
      <c r="AX366" s="13" t="s">
        <v>77</v>
      </c>
      <c r="AY366" s="262" t="s">
        <v>168</v>
      </c>
    </row>
    <row r="367" spans="1:51" s="13" customFormat="1" ht="12">
      <c r="A367" s="13"/>
      <c r="B367" s="252"/>
      <c r="C367" s="253"/>
      <c r="D367" s="241" t="s">
        <v>291</v>
      </c>
      <c r="E367" s="254" t="s">
        <v>1</v>
      </c>
      <c r="F367" s="255" t="s">
        <v>1165</v>
      </c>
      <c r="G367" s="253"/>
      <c r="H367" s="256">
        <v>0.111</v>
      </c>
      <c r="I367" s="257"/>
      <c r="J367" s="253"/>
      <c r="K367" s="253"/>
      <c r="L367" s="258"/>
      <c r="M367" s="259"/>
      <c r="N367" s="260"/>
      <c r="O367" s="260"/>
      <c r="P367" s="260"/>
      <c r="Q367" s="260"/>
      <c r="R367" s="260"/>
      <c r="S367" s="260"/>
      <c r="T367" s="261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2" t="s">
        <v>291</v>
      </c>
      <c r="AU367" s="262" t="s">
        <v>86</v>
      </c>
      <c r="AV367" s="13" t="s">
        <v>86</v>
      </c>
      <c r="AW367" s="13" t="s">
        <v>32</v>
      </c>
      <c r="AX367" s="13" t="s">
        <v>77</v>
      </c>
      <c r="AY367" s="262" t="s">
        <v>168</v>
      </c>
    </row>
    <row r="368" spans="1:51" s="15" customFormat="1" ht="12">
      <c r="A368" s="15"/>
      <c r="B368" s="274"/>
      <c r="C368" s="275"/>
      <c r="D368" s="241" t="s">
        <v>291</v>
      </c>
      <c r="E368" s="276" t="s">
        <v>1</v>
      </c>
      <c r="F368" s="277" t="s">
        <v>1045</v>
      </c>
      <c r="G368" s="275"/>
      <c r="H368" s="276" t="s">
        <v>1</v>
      </c>
      <c r="I368" s="278"/>
      <c r="J368" s="275"/>
      <c r="K368" s="275"/>
      <c r="L368" s="279"/>
      <c r="M368" s="280"/>
      <c r="N368" s="281"/>
      <c r="O368" s="281"/>
      <c r="P368" s="281"/>
      <c r="Q368" s="281"/>
      <c r="R368" s="281"/>
      <c r="S368" s="281"/>
      <c r="T368" s="282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83" t="s">
        <v>291</v>
      </c>
      <c r="AU368" s="283" t="s">
        <v>86</v>
      </c>
      <c r="AV368" s="15" t="s">
        <v>84</v>
      </c>
      <c r="AW368" s="15" t="s">
        <v>32</v>
      </c>
      <c r="AX368" s="15" t="s">
        <v>77</v>
      </c>
      <c r="AY368" s="283" t="s">
        <v>168</v>
      </c>
    </row>
    <row r="369" spans="1:51" s="13" customFormat="1" ht="12">
      <c r="A369" s="13"/>
      <c r="B369" s="252"/>
      <c r="C369" s="253"/>
      <c r="D369" s="241" t="s">
        <v>291</v>
      </c>
      <c r="E369" s="254" t="s">
        <v>1</v>
      </c>
      <c r="F369" s="255" t="s">
        <v>1166</v>
      </c>
      <c r="G369" s="253"/>
      <c r="H369" s="256">
        <v>0.668</v>
      </c>
      <c r="I369" s="257"/>
      <c r="J369" s="253"/>
      <c r="K369" s="253"/>
      <c r="L369" s="258"/>
      <c r="M369" s="259"/>
      <c r="N369" s="260"/>
      <c r="O369" s="260"/>
      <c r="P369" s="260"/>
      <c r="Q369" s="260"/>
      <c r="R369" s="260"/>
      <c r="S369" s="260"/>
      <c r="T369" s="261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2" t="s">
        <v>291</v>
      </c>
      <c r="AU369" s="262" t="s">
        <v>86</v>
      </c>
      <c r="AV369" s="13" t="s">
        <v>86</v>
      </c>
      <c r="AW369" s="13" t="s">
        <v>32</v>
      </c>
      <c r="AX369" s="13" t="s">
        <v>77</v>
      </c>
      <c r="AY369" s="262" t="s">
        <v>168</v>
      </c>
    </row>
    <row r="370" spans="1:51" s="16" customFormat="1" ht="12">
      <c r="A370" s="16"/>
      <c r="B370" s="287"/>
      <c r="C370" s="288"/>
      <c r="D370" s="241" t="s">
        <v>291</v>
      </c>
      <c r="E370" s="289" t="s">
        <v>1</v>
      </c>
      <c r="F370" s="290" t="s">
        <v>1109</v>
      </c>
      <c r="G370" s="288"/>
      <c r="H370" s="291">
        <v>1.317</v>
      </c>
      <c r="I370" s="292"/>
      <c r="J370" s="288"/>
      <c r="K370" s="288"/>
      <c r="L370" s="293"/>
      <c r="M370" s="294"/>
      <c r="N370" s="295"/>
      <c r="O370" s="295"/>
      <c r="P370" s="295"/>
      <c r="Q370" s="295"/>
      <c r="R370" s="295"/>
      <c r="S370" s="295"/>
      <c r="T370" s="29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T370" s="297" t="s">
        <v>291</v>
      </c>
      <c r="AU370" s="297" t="s">
        <v>86</v>
      </c>
      <c r="AV370" s="16" t="s">
        <v>106</v>
      </c>
      <c r="AW370" s="16" t="s">
        <v>32</v>
      </c>
      <c r="AX370" s="16" t="s">
        <v>77</v>
      </c>
      <c r="AY370" s="297" t="s">
        <v>168</v>
      </c>
    </row>
    <row r="371" spans="1:51" s="13" customFormat="1" ht="12">
      <c r="A371" s="13"/>
      <c r="B371" s="252"/>
      <c r="C371" s="253"/>
      <c r="D371" s="241" t="s">
        <v>291</v>
      </c>
      <c r="E371" s="254" t="s">
        <v>1</v>
      </c>
      <c r="F371" s="255" t="s">
        <v>1167</v>
      </c>
      <c r="G371" s="253"/>
      <c r="H371" s="256">
        <v>0.198</v>
      </c>
      <c r="I371" s="257"/>
      <c r="J371" s="253"/>
      <c r="K371" s="253"/>
      <c r="L371" s="258"/>
      <c r="M371" s="259"/>
      <c r="N371" s="260"/>
      <c r="O371" s="260"/>
      <c r="P371" s="260"/>
      <c r="Q371" s="260"/>
      <c r="R371" s="260"/>
      <c r="S371" s="260"/>
      <c r="T371" s="26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2" t="s">
        <v>291</v>
      </c>
      <c r="AU371" s="262" t="s">
        <v>86</v>
      </c>
      <c r="AV371" s="13" t="s">
        <v>86</v>
      </c>
      <c r="AW371" s="13" t="s">
        <v>32</v>
      </c>
      <c r="AX371" s="13" t="s">
        <v>77</v>
      </c>
      <c r="AY371" s="262" t="s">
        <v>168</v>
      </c>
    </row>
    <row r="372" spans="1:51" s="14" customFormat="1" ht="12">
      <c r="A372" s="14"/>
      <c r="B372" s="263"/>
      <c r="C372" s="264"/>
      <c r="D372" s="241" t="s">
        <v>291</v>
      </c>
      <c r="E372" s="265" t="s">
        <v>1</v>
      </c>
      <c r="F372" s="266" t="s">
        <v>295</v>
      </c>
      <c r="G372" s="264"/>
      <c r="H372" s="267">
        <v>1.842</v>
      </c>
      <c r="I372" s="268"/>
      <c r="J372" s="264"/>
      <c r="K372" s="264"/>
      <c r="L372" s="269"/>
      <c r="M372" s="270"/>
      <c r="N372" s="271"/>
      <c r="O372" s="271"/>
      <c r="P372" s="271"/>
      <c r="Q372" s="271"/>
      <c r="R372" s="271"/>
      <c r="S372" s="271"/>
      <c r="T372" s="272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73" t="s">
        <v>291</v>
      </c>
      <c r="AU372" s="273" t="s">
        <v>86</v>
      </c>
      <c r="AV372" s="14" t="s">
        <v>189</v>
      </c>
      <c r="AW372" s="14" t="s">
        <v>32</v>
      </c>
      <c r="AX372" s="14" t="s">
        <v>84</v>
      </c>
      <c r="AY372" s="273" t="s">
        <v>168</v>
      </c>
    </row>
    <row r="373" spans="1:65" s="2" customFormat="1" ht="16.5" customHeight="1">
      <c r="A373" s="39"/>
      <c r="B373" s="40"/>
      <c r="C373" s="228" t="s">
        <v>489</v>
      </c>
      <c r="D373" s="228" t="s">
        <v>171</v>
      </c>
      <c r="E373" s="229" t="s">
        <v>1168</v>
      </c>
      <c r="F373" s="230" t="s">
        <v>1169</v>
      </c>
      <c r="G373" s="231" t="s">
        <v>289</v>
      </c>
      <c r="H373" s="232">
        <v>1.22</v>
      </c>
      <c r="I373" s="233"/>
      <c r="J373" s="234">
        <f>ROUND(I373*H373,2)</f>
        <v>0</v>
      </c>
      <c r="K373" s="230" t="s">
        <v>175</v>
      </c>
      <c r="L373" s="45"/>
      <c r="M373" s="235" t="s">
        <v>1</v>
      </c>
      <c r="N373" s="236" t="s">
        <v>42</v>
      </c>
      <c r="O373" s="92"/>
      <c r="P373" s="237">
        <f>O373*H373</f>
        <v>0</v>
      </c>
      <c r="Q373" s="237">
        <v>2.30102</v>
      </c>
      <c r="R373" s="237">
        <f>Q373*H373</f>
        <v>2.8072443999999996</v>
      </c>
      <c r="S373" s="237">
        <v>0</v>
      </c>
      <c r="T373" s="238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9" t="s">
        <v>189</v>
      </c>
      <c r="AT373" s="239" t="s">
        <v>171</v>
      </c>
      <c r="AU373" s="239" t="s">
        <v>86</v>
      </c>
      <c r="AY373" s="18" t="s">
        <v>168</v>
      </c>
      <c r="BE373" s="240">
        <f>IF(N373="základní",J373,0)</f>
        <v>0</v>
      </c>
      <c r="BF373" s="240">
        <f>IF(N373="snížená",J373,0)</f>
        <v>0</v>
      </c>
      <c r="BG373" s="240">
        <f>IF(N373="zákl. přenesená",J373,0)</f>
        <v>0</v>
      </c>
      <c r="BH373" s="240">
        <f>IF(N373="sníž. přenesená",J373,0)</f>
        <v>0</v>
      </c>
      <c r="BI373" s="240">
        <f>IF(N373="nulová",J373,0)</f>
        <v>0</v>
      </c>
      <c r="BJ373" s="18" t="s">
        <v>84</v>
      </c>
      <c r="BK373" s="240">
        <f>ROUND(I373*H373,2)</f>
        <v>0</v>
      </c>
      <c r="BL373" s="18" t="s">
        <v>189</v>
      </c>
      <c r="BM373" s="239" t="s">
        <v>1170</v>
      </c>
    </row>
    <row r="374" spans="1:51" s="15" customFormat="1" ht="12">
      <c r="A374" s="15"/>
      <c r="B374" s="274"/>
      <c r="C374" s="275"/>
      <c r="D374" s="241" t="s">
        <v>291</v>
      </c>
      <c r="E374" s="276" t="s">
        <v>1</v>
      </c>
      <c r="F374" s="277" t="s">
        <v>995</v>
      </c>
      <c r="G374" s="275"/>
      <c r="H374" s="276" t="s">
        <v>1</v>
      </c>
      <c r="I374" s="278"/>
      <c r="J374" s="275"/>
      <c r="K374" s="275"/>
      <c r="L374" s="279"/>
      <c r="M374" s="280"/>
      <c r="N374" s="281"/>
      <c r="O374" s="281"/>
      <c r="P374" s="281"/>
      <c r="Q374" s="281"/>
      <c r="R374" s="281"/>
      <c r="S374" s="281"/>
      <c r="T374" s="282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83" t="s">
        <v>291</v>
      </c>
      <c r="AU374" s="283" t="s">
        <v>86</v>
      </c>
      <c r="AV374" s="15" t="s">
        <v>84</v>
      </c>
      <c r="AW374" s="15" t="s">
        <v>32</v>
      </c>
      <c r="AX374" s="15" t="s">
        <v>77</v>
      </c>
      <c r="AY374" s="283" t="s">
        <v>168</v>
      </c>
    </row>
    <row r="375" spans="1:51" s="13" customFormat="1" ht="12">
      <c r="A375" s="13"/>
      <c r="B375" s="252"/>
      <c r="C375" s="253"/>
      <c r="D375" s="241" t="s">
        <v>291</v>
      </c>
      <c r="E375" s="254" t="s">
        <v>1</v>
      </c>
      <c r="F375" s="255" t="s">
        <v>996</v>
      </c>
      <c r="G375" s="253"/>
      <c r="H375" s="256">
        <v>0.6</v>
      </c>
      <c r="I375" s="257"/>
      <c r="J375" s="253"/>
      <c r="K375" s="253"/>
      <c r="L375" s="258"/>
      <c r="M375" s="259"/>
      <c r="N375" s="260"/>
      <c r="O375" s="260"/>
      <c r="P375" s="260"/>
      <c r="Q375" s="260"/>
      <c r="R375" s="260"/>
      <c r="S375" s="260"/>
      <c r="T375" s="261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2" t="s">
        <v>291</v>
      </c>
      <c r="AU375" s="262" t="s">
        <v>86</v>
      </c>
      <c r="AV375" s="13" t="s">
        <v>86</v>
      </c>
      <c r="AW375" s="13" t="s">
        <v>32</v>
      </c>
      <c r="AX375" s="13" t="s">
        <v>77</v>
      </c>
      <c r="AY375" s="262" t="s">
        <v>168</v>
      </c>
    </row>
    <row r="376" spans="1:51" s="13" customFormat="1" ht="12">
      <c r="A376" s="13"/>
      <c r="B376" s="252"/>
      <c r="C376" s="253"/>
      <c r="D376" s="241" t="s">
        <v>291</v>
      </c>
      <c r="E376" s="254" t="s">
        <v>1</v>
      </c>
      <c r="F376" s="255" t="s">
        <v>997</v>
      </c>
      <c r="G376" s="253"/>
      <c r="H376" s="256">
        <v>0.46</v>
      </c>
      <c r="I376" s="257"/>
      <c r="J376" s="253"/>
      <c r="K376" s="253"/>
      <c r="L376" s="258"/>
      <c r="M376" s="259"/>
      <c r="N376" s="260"/>
      <c r="O376" s="260"/>
      <c r="P376" s="260"/>
      <c r="Q376" s="260"/>
      <c r="R376" s="260"/>
      <c r="S376" s="260"/>
      <c r="T376" s="261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2" t="s">
        <v>291</v>
      </c>
      <c r="AU376" s="262" t="s">
        <v>86</v>
      </c>
      <c r="AV376" s="13" t="s">
        <v>86</v>
      </c>
      <c r="AW376" s="13" t="s">
        <v>32</v>
      </c>
      <c r="AX376" s="13" t="s">
        <v>77</v>
      </c>
      <c r="AY376" s="262" t="s">
        <v>168</v>
      </c>
    </row>
    <row r="377" spans="1:51" s="13" customFormat="1" ht="12">
      <c r="A377" s="13"/>
      <c r="B377" s="252"/>
      <c r="C377" s="253"/>
      <c r="D377" s="241" t="s">
        <v>291</v>
      </c>
      <c r="E377" s="254" t="s">
        <v>1</v>
      </c>
      <c r="F377" s="255" t="s">
        <v>998</v>
      </c>
      <c r="G377" s="253"/>
      <c r="H377" s="256">
        <v>0.16</v>
      </c>
      <c r="I377" s="257"/>
      <c r="J377" s="253"/>
      <c r="K377" s="253"/>
      <c r="L377" s="258"/>
      <c r="M377" s="259"/>
      <c r="N377" s="260"/>
      <c r="O377" s="260"/>
      <c r="P377" s="260"/>
      <c r="Q377" s="260"/>
      <c r="R377" s="260"/>
      <c r="S377" s="260"/>
      <c r="T377" s="261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2" t="s">
        <v>291</v>
      </c>
      <c r="AU377" s="262" t="s">
        <v>86</v>
      </c>
      <c r="AV377" s="13" t="s">
        <v>86</v>
      </c>
      <c r="AW377" s="13" t="s">
        <v>32</v>
      </c>
      <c r="AX377" s="13" t="s">
        <v>77</v>
      </c>
      <c r="AY377" s="262" t="s">
        <v>168</v>
      </c>
    </row>
    <row r="378" spans="1:51" s="14" customFormat="1" ht="12">
      <c r="A378" s="14"/>
      <c r="B378" s="263"/>
      <c r="C378" s="264"/>
      <c r="D378" s="241" t="s">
        <v>291</v>
      </c>
      <c r="E378" s="265" t="s">
        <v>1</v>
      </c>
      <c r="F378" s="266" t="s">
        <v>295</v>
      </c>
      <c r="G378" s="264"/>
      <c r="H378" s="267">
        <v>1.22</v>
      </c>
      <c r="I378" s="268"/>
      <c r="J378" s="264"/>
      <c r="K378" s="264"/>
      <c r="L378" s="269"/>
      <c r="M378" s="270"/>
      <c r="N378" s="271"/>
      <c r="O378" s="271"/>
      <c r="P378" s="271"/>
      <c r="Q378" s="271"/>
      <c r="R378" s="271"/>
      <c r="S378" s="271"/>
      <c r="T378" s="272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73" t="s">
        <v>291</v>
      </c>
      <c r="AU378" s="273" t="s">
        <v>86</v>
      </c>
      <c r="AV378" s="14" t="s">
        <v>189</v>
      </c>
      <c r="AW378" s="14" t="s">
        <v>32</v>
      </c>
      <c r="AX378" s="14" t="s">
        <v>84</v>
      </c>
      <c r="AY378" s="273" t="s">
        <v>168</v>
      </c>
    </row>
    <row r="379" spans="1:65" s="2" customFormat="1" ht="16.5" customHeight="1">
      <c r="A379" s="39"/>
      <c r="B379" s="40"/>
      <c r="C379" s="228" t="s">
        <v>495</v>
      </c>
      <c r="D379" s="228" t="s">
        <v>171</v>
      </c>
      <c r="E379" s="229" t="s">
        <v>1171</v>
      </c>
      <c r="F379" s="230" t="s">
        <v>1172</v>
      </c>
      <c r="G379" s="231" t="s">
        <v>289</v>
      </c>
      <c r="H379" s="232">
        <v>3.651</v>
      </c>
      <c r="I379" s="233"/>
      <c r="J379" s="234">
        <f>ROUND(I379*H379,2)</f>
        <v>0</v>
      </c>
      <c r="K379" s="230" t="s">
        <v>175</v>
      </c>
      <c r="L379" s="45"/>
      <c r="M379" s="235" t="s">
        <v>1</v>
      </c>
      <c r="N379" s="236" t="s">
        <v>42</v>
      </c>
      <c r="O379" s="92"/>
      <c r="P379" s="237">
        <f>O379*H379</f>
        <v>0</v>
      </c>
      <c r="Q379" s="237">
        <v>2.50187</v>
      </c>
      <c r="R379" s="237">
        <f>Q379*H379</f>
        <v>9.13432737</v>
      </c>
      <c r="S379" s="237">
        <v>0</v>
      </c>
      <c r="T379" s="238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9" t="s">
        <v>189</v>
      </c>
      <c r="AT379" s="239" t="s">
        <v>171</v>
      </c>
      <c r="AU379" s="239" t="s">
        <v>86</v>
      </c>
      <c r="AY379" s="18" t="s">
        <v>168</v>
      </c>
      <c r="BE379" s="240">
        <f>IF(N379="základní",J379,0)</f>
        <v>0</v>
      </c>
      <c r="BF379" s="240">
        <f>IF(N379="snížená",J379,0)</f>
        <v>0</v>
      </c>
      <c r="BG379" s="240">
        <f>IF(N379="zákl. přenesená",J379,0)</f>
        <v>0</v>
      </c>
      <c r="BH379" s="240">
        <f>IF(N379="sníž. přenesená",J379,0)</f>
        <v>0</v>
      </c>
      <c r="BI379" s="240">
        <f>IF(N379="nulová",J379,0)</f>
        <v>0</v>
      </c>
      <c r="BJ379" s="18" t="s">
        <v>84</v>
      </c>
      <c r="BK379" s="240">
        <f>ROUND(I379*H379,2)</f>
        <v>0</v>
      </c>
      <c r="BL379" s="18" t="s">
        <v>189</v>
      </c>
      <c r="BM379" s="239" t="s">
        <v>1173</v>
      </c>
    </row>
    <row r="380" spans="1:51" s="15" customFormat="1" ht="12">
      <c r="A380" s="15"/>
      <c r="B380" s="274"/>
      <c r="C380" s="275"/>
      <c r="D380" s="241" t="s">
        <v>291</v>
      </c>
      <c r="E380" s="276" t="s">
        <v>1</v>
      </c>
      <c r="F380" s="277" t="s">
        <v>1174</v>
      </c>
      <c r="G380" s="275"/>
      <c r="H380" s="276" t="s">
        <v>1</v>
      </c>
      <c r="I380" s="278"/>
      <c r="J380" s="275"/>
      <c r="K380" s="275"/>
      <c r="L380" s="279"/>
      <c r="M380" s="280"/>
      <c r="N380" s="281"/>
      <c r="O380" s="281"/>
      <c r="P380" s="281"/>
      <c r="Q380" s="281"/>
      <c r="R380" s="281"/>
      <c r="S380" s="281"/>
      <c r="T380" s="282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83" t="s">
        <v>291</v>
      </c>
      <c r="AU380" s="283" t="s">
        <v>86</v>
      </c>
      <c r="AV380" s="15" t="s">
        <v>84</v>
      </c>
      <c r="AW380" s="15" t="s">
        <v>32</v>
      </c>
      <c r="AX380" s="15" t="s">
        <v>77</v>
      </c>
      <c r="AY380" s="283" t="s">
        <v>168</v>
      </c>
    </row>
    <row r="381" spans="1:51" s="13" customFormat="1" ht="12">
      <c r="A381" s="13"/>
      <c r="B381" s="252"/>
      <c r="C381" s="253"/>
      <c r="D381" s="241" t="s">
        <v>291</v>
      </c>
      <c r="E381" s="254" t="s">
        <v>1</v>
      </c>
      <c r="F381" s="255" t="s">
        <v>990</v>
      </c>
      <c r="G381" s="253"/>
      <c r="H381" s="256">
        <v>1.65</v>
      </c>
      <c r="I381" s="257"/>
      <c r="J381" s="253"/>
      <c r="K381" s="253"/>
      <c r="L381" s="258"/>
      <c r="M381" s="259"/>
      <c r="N381" s="260"/>
      <c r="O381" s="260"/>
      <c r="P381" s="260"/>
      <c r="Q381" s="260"/>
      <c r="R381" s="260"/>
      <c r="S381" s="260"/>
      <c r="T381" s="261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2" t="s">
        <v>291</v>
      </c>
      <c r="AU381" s="262" t="s">
        <v>86</v>
      </c>
      <c r="AV381" s="13" t="s">
        <v>86</v>
      </c>
      <c r="AW381" s="13" t="s">
        <v>32</v>
      </c>
      <c r="AX381" s="13" t="s">
        <v>77</v>
      </c>
      <c r="AY381" s="262" t="s">
        <v>168</v>
      </c>
    </row>
    <row r="382" spans="1:51" s="13" customFormat="1" ht="12">
      <c r="A382" s="13"/>
      <c r="B382" s="252"/>
      <c r="C382" s="253"/>
      <c r="D382" s="241" t="s">
        <v>291</v>
      </c>
      <c r="E382" s="254" t="s">
        <v>1</v>
      </c>
      <c r="F382" s="255" t="s">
        <v>991</v>
      </c>
      <c r="G382" s="253"/>
      <c r="H382" s="256">
        <v>0.545</v>
      </c>
      <c r="I382" s="257"/>
      <c r="J382" s="253"/>
      <c r="K382" s="253"/>
      <c r="L382" s="258"/>
      <c r="M382" s="259"/>
      <c r="N382" s="260"/>
      <c r="O382" s="260"/>
      <c r="P382" s="260"/>
      <c r="Q382" s="260"/>
      <c r="R382" s="260"/>
      <c r="S382" s="260"/>
      <c r="T382" s="261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2" t="s">
        <v>291</v>
      </c>
      <c r="AU382" s="262" t="s">
        <v>86</v>
      </c>
      <c r="AV382" s="13" t="s">
        <v>86</v>
      </c>
      <c r="AW382" s="13" t="s">
        <v>32</v>
      </c>
      <c r="AX382" s="13" t="s">
        <v>77</v>
      </c>
      <c r="AY382" s="262" t="s">
        <v>168</v>
      </c>
    </row>
    <row r="383" spans="1:51" s="13" customFormat="1" ht="12">
      <c r="A383" s="13"/>
      <c r="B383" s="252"/>
      <c r="C383" s="253"/>
      <c r="D383" s="241" t="s">
        <v>291</v>
      </c>
      <c r="E383" s="254" t="s">
        <v>1</v>
      </c>
      <c r="F383" s="255" t="s">
        <v>992</v>
      </c>
      <c r="G383" s="253"/>
      <c r="H383" s="256">
        <v>0.23</v>
      </c>
      <c r="I383" s="257"/>
      <c r="J383" s="253"/>
      <c r="K383" s="253"/>
      <c r="L383" s="258"/>
      <c r="M383" s="259"/>
      <c r="N383" s="260"/>
      <c r="O383" s="260"/>
      <c r="P383" s="260"/>
      <c r="Q383" s="260"/>
      <c r="R383" s="260"/>
      <c r="S383" s="260"/>
      <c r="T383" s="261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2" t="s">
        <v>291</v>
      </c>
      <c r="AU383" s="262" t="s">
        <v>86</v>
      </c>
      <c r="AV383" s="13" t="s">
        <v>86</v>
      </c>
      <c r="AW383" s="13" t="s">
        <v>32</v>
      </c>
      <c r="AX383" s="13" t="s">
        <v>77</v>
      </c>
      <c r="AY383" s="262" t="s">
        <v>168</v>
      </c>
    </row>
    <row r="384" spans="1:51" s="13" customFormat="1" ht="12">
      <c r="A384" s="13"/>
      <c r="B384" s="252"/>
      <c r="C384" s="253"/>
      <c r="D384" s="241" t="s">
        <v>291</v>
      </c>
      <c r="E384" s="254" t="s">
        <v>1</v>
      </c>
      <c r="F384" s="255" t="s">
        <v>993</v>
      </c>
      <c r="G384" s="253"/>
      <c r="H384" s="256">
        <v>0.326</v>
      </c>
      <c r="I384" s="257"/>
      <c r="J384" s="253"/>
      <c r="K384" s="253"/>
      <c r="L384" s="258"/>
      <c r="M384" s="259"/>
      <c r="N384" s="260"/>
      <c r="O384" s="260"/>
      <c r="P384" s="260"/>
      <c r="Q384" s="260"/>
      <c r="R384" s="260"/>
      <c r="S384" s="260"/>
      <c r="T384" s="26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2" t="s">
        <v>291</v>
      </c>
      <c r="AU384" s="262" t="s">
        <v>86</v>
      </c>
      <c r="AV384" s="13" t="s">
        <v>86</v>
      </c>
      <c r="AW384" s="13" t="s">
        <v>32</v>
      </c>
      <c r="AX384" s="13" t="s">
        <v>77</v>
      </c>
      <c r="AY384" s="262" t="s">
        <v>168</v>
      </c>
    </row>
    <row r="385" spans="1:51" s="13" customFormat="1" ht="12">
      <c r="A385" s="13"/>
      <c r="B385" s="252"/>
      <c r="C385" s="253"/>
      <c r="D385" s="241" t="s">
        <v>291</v>
      </c>
      <c r="E385" s="254" t="s">
        <v>1</v>
      </c>
      <c r="F385" s="255" t="s">
        <v>994</v>
      </c>
      <c r="G385" s="253"/>
      <c r="H385" s="256">
        <v>0.9</v>
      </c>
      <c r="I385" s="257"/>
      <c r="J385" s="253"/>
      <c r="K385" s="253"/>
      <c r="L385" s="258"/>
      <c r="M385" s="259"/>
      <c r="N385" s="260"/>
      <c r="O385" s="260"/>
      <c r="P385" s="260"/>
      <c r="Q385" s="260"/>
      <c r="R385" s="260"/>
      <c r="S385" s="260"/>
      <c r="T385" s="261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2" t="s">
        <v>291</v>
      </c>
      <c r="AU385" s="262" t="s">
        <v>86</v>
      </c>
      <c r="AV385" s="13" t="s">
        <v>86</v>
      </c>
      <c r="AW385" s="13" t="s">
        <v>32</v>
      </c>
      <c r="AX385" s="13" t="s">
        <v>77</v>
      </c>
      <c r="AY385" s="262" t="s">
        <v>168</v>
      </c>
    </row>
    <row r="386" spans="1:51" s="14" customFormat="1" ht="12">
      <c r="A386" s="14"/>
      <c r="B386" s="263"/>
      <c r="C386" s="264"/>
      <c r="D386" s="241" t="s">
        <v>291</v>
      </c>
      <c r="E386" s="265" t="s">
        <v>1</v>
      </c>
      <c r="F386" s="266" t="s">
        <v>295</v>
      </c>
      <c r="G386" s="264"/>
      <c r="H386" s="267">
        <v>3.651</v>
      </c>
      <c r="I386" s="268"/>
      <c r="J386" s="264"/>
      <c r="K386" s="264"/>
      <c r="L386" s="269"/>
      <c r="M386" s="270"/>
      <c r="N386" s="271"/>
      <c r="O386" s="271"/>
      <c r="P386" s="271"/>
      <c r="Q386" s="271"/>
      <c r="R386" s="271"/>
      <c r="S386" s="271"/>
      <c r="T386" s="272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3" t="s">
        <v>291</v>
      </c>
      <c r="AU386" s="273" t="s">
        <v>86</v>
      </c>
      <c r="AV386" s="14" t="s">
        <v>189</v>
      </c>
      <c r="AW386" s="14" t="s">
        <v>32</v>
      </c>
      <c r="AX386" s="14" t="s">
        <v>84</v>
      </c>
      <c r="AY386" s="273" t="s">
        <v>168</v>
      </c>
    </row>
    <row r="387" spans="1:65" s="2" customFormat="1" ht="33" customHeight="1">
      <c r="A387" s="39"/>
      <c r="B387" s="40"/>
      <c r="C387" s="228" t="s">
        <v>502</v>
      </c>
      <c r="D387" s="228" t="s">
        <v>171</v>
      </c>
      <c r="E387" s="229" t="s">
        <v>1175</v>
      </c>
      <c r="F387" s="230" t="s">
        <v>1176</v>
      </c>
      <c r="G387" s="231" t="s">
        <v>203</v>
      </c>
      <c r="H387" s="232">
        <v>53.68</v>
      </c>
      <c r="I387" s="233"/>
      <c r="J387" s="234">
        <f>ROUND(I387*H387,2)</f>
        <v>0</v>
      </c>
      <c r="K387" s="230" t="s">
        <v>175</v>
      </c>
      <c r="L387" s="45"/>
      <c r="M387" s="235" t="s">
        <v>1</v>
      </c>
      <c r="N387" s="236" t="s">
        <v>42</v>
      </c>
      <c r="O387" s="92"/>
      <c r="P387" s="237">
        <f>O387*H387</f>
        <v>0</v>
      </c>
      <c r="Q387" s="237">
        <v>0.55291</v>
      </c>
      <c r="R387" s="237">
        <f>Q387*H387</f>
        <v>29.6802088</v>
      </c>
      <c r="S387" s="237">
        <v>0</v>
      </c>
      <c r="T387" s="238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9" t="s">
        <v>189</v>
      </c>
      <c r="AT387" s="239" t="s">
        <v>171</v>
      </c>
      <c r="AU387" s="239" t="s">
        <v>86</v>
      </c>
      <c r="AY387" s="18" t="s">
        <v>168</v>
      </c>
      <c r="BE387" s="240">
        <f>IF(N387="základní",J387,0)</f>
        <v>0</v>
      </c>
      <c r="BF387" s="240">
        <f>IF(N387="snížená",J387,0)</f>
        <v>0</v>
      </c>
      <c r="BG387" s="240">
        <f>IF(N387="zákl. přenesená",J387,0)</f>
        <v>0</v>
      </c>
      <c r="BH387" s="240">
        <f>IF(N387="sníž. přenesená",J387,0)</f>
        <v>0</v>
      </c>
      <c r="BI387" s="240">
        <f>IF(N387="nulová",J387,0)</f>
        <v>0</v>
      </c>
      <c r="BJ387" s="18" t="s">
        <v>84</v>
      </c>
      <c r="BK387" s="240">
        <f>ROUND(I387*H387,2)</f>
        <v>0</v>
      </c>
      <c r="BL387" s="18" t="s">
        <v>189</v>
      </c>
      <c r="BM387" s="239" t="s">
        <v>1177</v>
      </c>
    </row>
    <row r="388" spans="1:47" s="2" customFormat="1" ht="12">
      <c r="A388" s="39"/>
      <c r="B388" s="40"/>
      <c r="C388" s="41"/>
      <c r="D388" s="241" t="s">
        <v>178</v>
      </c>
      <c r="E388" s="41"/>
      <c r="F388" s="242" t="s">
        <v>1178</v>
      </c>
      <c r="G388" s="41"/>
      <c r="H388" s="41"/>
      <c r="I388" s="243"/>
      <c r="J388" s="41"/>
      <c r="K388" s="41"/>
      <c r="L388" s="45"/>
      <c r="M388" s="244"/>
      <c r="N388" s="245"/>
      <c r="O388" s="92"/>
      <c r="P388" s="92"/>
      <c r="Q388" s="92"/>
      <c r="R388" s="92"/>
      <c r="S388" s="92"/>
      <c r="T388" s="93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178</v>
      </c>
      <c r="AU388" s="18" t="s">
        <v>86</v>
      </c>
    </row>
    <row r="389" spans="1:51" s="15" customFormat="1" ht="12">
      <c r="A389" s="15"/>
      <c r="B389" s="274"/>
      <c r="C389" s="275"/>
      <c r="D389" s="241" t="s">
        <v>291</v>
      </c>
      <c r="E389" s="276" t="s">
        <v>1</v>
      </c>
      <c r="F389" s="277" t="s">
        <v>1179</v>
      </c>
      <c r="G389" s="275"/>
      <c r="H389" s="276" t="s">
        <v>1</v>
      </c>
      <c r="I389" s="278"/>
      <c r="J389" s="275"/>
      <c r="K389" s="275"/>
      <c r="L389" s="279"/>
      <c r="M389" s="280"/>
      <c r="N389" s="281"/>
      <c r="O389" s="281"/>
      <c r="P389" s="281"/>
      <c r="Q389" s="281"/>
      <c r="R389" s="281"/>
      <c r="S389" s="281"/>
      <c r="T389" s="282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83" t="s">
        <v>291</v>
      </c>
      <c r="AU389" s="283" t="s">
        <v>86</v>
      </c>
      <c r="AV389" s="15" t="s">
        <v>84</v>
      </c>
      <c r="AW389" s="15" t="s">
        <v>32</v>
      </c>
      <c r="AX389" s="15" t="s">
        <v>77</v>
      </c>
      <c r="AY389" s="283" t="s">
        <v>168</v>
      </c>
    </row>
    <row r="390" spans="1:51" s="15" customFormat="1" ht="12">
      <c r="A390" s="15"/>
      <c r="B390" s="274"/>
      <c r="C390" s="275"/>
      <c r="D390" s="241" t="s">
        <v>291</v>
      </c>
      <c r="E390" s="276" t="s">
        <v>1</v>
      </c>
      <c r="F390" s="277" t="s">
        <v>1045</v>
      </c>
      <c r="G390" s="275"/>
      <c r="H390" s="276" t="s">
        <v>1</v>
      </c>
      <c r="I390" s="278"/>
      <c r="J390" s="275"/>
      <c r="K390" s="275"/>
      <c r="L390" s="279"/>
      <c r="M390" s="280"/>
      <c r="N390" s="281"/>
      <c r="O390" s="281"/>
      <c r="P390" s="281"/>
      <c r="Q390" s="281"/>
      <c r="R390" s="281"/>
      <c r="S390" s="281"/>
      <c r="T390" s="282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83" t="s">
        <v>291</v>
      </c>
      <c r="AU390" s="283" t="s">
        <v>86</v>
      </c>
      <c r="AV390" s="15" t="s">
        <v>84</v>
      </c>
      <c r="AW390" s="15" t="s">
        <v>32</v>
      </c>
      <c r="AX390" s="15" t="s">
        <v>77</v>
      </c>
      <c r="AY390" s="283" t="s">
        <v>168</v>
      </c>
    </row>
    <row r="391" spans="1:51" s="13" customFormat="1" ht="12">
      <c r="A391" s="13"/>
      <c r="B391" s="252"/>
      <c r="C391" s="253"/>
      <c r="D391" s="241" t="s">
        <v>291</v>
      </c>
      <c r="E391" s="254" t="s">
        <v>1</v>
      </c>
      <c r="F391" s="255" t="s">
        <v>1180</v>
      </c>
      <c r="G391" s="253"/>
      <c r="H391" s="256">
        <v>53.68</v>
      </c>
      <c r="I391" s="257"/>
      <c r="J391" s="253"/>
      <c r="K391" s="253"/>
      <c r="L391" s="258"/>
      <c r="M391" s="259"/>
      <c r="N391" s="260"/>
      <c r="O391" s="260"/>
      <c r="P391" s="260"/>
      <c r="Q391" s="260"/>
      <c r="R391" s="260"/>
      <c r="S391" s="260"/>
      <c r="T391" s="261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2" t="s">
        <v>291</v>
      </c>
      <c r="AU391" s="262" t="s">
        <v>86</v>
      </c>
      <c r="AV391" s="13" t="s">
        <v>86</v>
      </c>
      <c r="AW391" s="13" t="s">
        <v>32</v>
      </c>
      <c r="AX391" s="13" t="s">
        <v>84</v>
      </c>
      <c r="AY391" s="262" t="s">
        <v>168</v>
      </c>
    </row>
    <row r="392" spans="1:65" s="2" customFormat="1" ht="24.15" customHeight="1">
      <c r="A392" s="39"/>
      <c r="B392" s="40"/>
      <c r="C392" s="228" t="s">
        <v>512</v>
      </c>
      <c r="D392" s="228" t="s">
        <v>171</v>
      </c>
      <c r="E392" s="229" t="s">
        <v>1181</v>
      </c>
      <c r="F392" s="230" t="s">
        <v>1182</v>
      </c>
      <c r="G392" s="231" t="s">
        <v>203</v>
      </c>
      <c r="H392" s="232">
        <v>1</v>
      </c>
      <c r="I392" s="233"/>
      <c r="J392" s="234">
        <f>ROUND(I392*H392,2)</f>
        <v>0</v>
      </c>
      <c r="K392" s="230" t="s">
        <v>1</v>
      </c>
      <c r="L392" s="45"/>
      <c r="M392" s="235" t="s">
        <v>1</v>
      </c>
      <c r="N392" s="236" t="s">
        <v>42</v>
      </c>
      <c r="O392" s="92"/>
      <c r="P392" s="237">
        <f>O392*H392</f>
        <v>0</v>
      </c>
      <c r="Q392" s="237">
        <v>0.36277</v>
      </c>
      <c r="R392" s="237">
        <f>Q392*H392</f>
        <v>0.36277</v>
      </c>
      <c r="S392" s="237">
        <v>0</v>
      </c>
      <c r="T392" s="238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9" t="s">
        <v>189</v>
      </c>
      <c r="AT392" s="239" t="s">
        <v>171</v>
      </c>
      <c r="AU392" s="239" t="s">
        <v>86</v>
      </c>
      <c r="AY392" s="18" t="s">
        <v>168</v>
      </c>
      <c r="BE392" s="240">
        <f>IF(N392="základní",J392,0)</f>
        <v>0</v>
      </c>
      <c r="BF392" s="240">
        <f>IF(N392="snížená",J392,0)</f>
        <v>0</v>
      </c>
      <c r="BG392" s="240">
        <f>IF(N392="zákl. přenesená",J392,0)</f>
        <v>0</v>
      </c>
      <c r="BH392" s="240">
        <f>IF(N392="sníž. přenesená",J392,0)</f>
        <v>0</v>
      </c>
      <c r="BI392" s="240">
        <f>IF(N392="nulová",J392,0)</f>
        <v>0</v>
      </c>
      <c r="BJ392" s="18" t="s">
        <v>84</v>
      </c>
      <c r="BK392" s="240">
        <f>ROUND(I392*H392,2)</f>
        <v>0</v>
      </c>
      <c r="BL392" s="18" t="s">
        <v>189</v>
      </c>
      <c r="BM392" s="239" t="s">
        <v>1183</v>
      </c>
    </row>
    <row r="393" spans="1:51" s="15" customFormat="1" ht="12">
      <c r="A393" s="15"/>
      <c r="B393" s="274"/>
      <c r="C393" s="275"/>
      <c r="D393" s="241" t="s">
        <v>291</v>
      </c>
      <c r="E393" s="276" t="s">
        <v>1</v>
      </c>
      <c r="F393" s="277" t="s">
        <v>1179</v>
      </c>
      <c r="G393" s="275"/>
      <c r="H393" s="276" t="s">
        <v>1</v>
      </c>
      <c r="I393" s="278"/>
      <c r="J393" s="275"/>
      <c r="K393" s="275"/>
      <c r="L393" s="279"/>
      <c r="M393" s="280"/>
      <c r="N393" s="281"/>
      <c r="O393" s="281"/>
      <c r="P393" s="281"/>
      <c r="Q393" s="281"/>
      <c r="R393" s="281"/>
      <c r="S393" s="281"/>
      <c r="T393" s="282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83" t="s">
        <v>291</v>
      </c>
      <c r="AU393" s="283" t="s">
        <v>86</v>
      </c>
      <c r="AV393" s="15" t="s">
        <v>84</v>
      </c>
      <c r="AW393" s="15" t="s">
        <v>32</v>
      </c>
      <c r="AX393" s="15" t="s">
        <v>77</v>
      </c>
      <c r="AY393" s="283" t="s">
        <v>168</v>
      </c>
    </row>
    <row r="394" spans="1:51" s="15" customFormat="1" ht="12">
      <c r="A394" s="15"/>
      <c r="B394" s="274"/>
      <c r="C394" s="275"/>
      <c r="D394" s="241" t="s">
        <v>291</v>
      </c>
      <c r="E394" s="276" t="s">
        <v>1</v>
      </c>
      <c r="F394" s="277" t="s">
        <v>411</v>
      </c>
      <c r="G394" s="275"/>
      <c r="H394" s="276" t="s">
        <v>1</v>
      </c>
      <c r="I394" s="278"/>
      <c r="J394" s="275"/>
      <c r="K394" s="275"/>
      <c r="L394" s="279"/>
      <c r="M394" s="280"/>
      <c r="N394" s="281"/>
      <c r="O394" s="281"/>
      <c r="P394" s="281"/>
      <c r="Q394" s="281"/>
      <c r="R394" s="281"/>
      <c r="S394" s="281"/>
      <c r="T394" s="282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83" t="s">
        <v>291</v>
      </c>
      <c r="AU394" s="283" t="s">
        <v>86</v>
      </c>
      <c r="AV394" s="15" t="s">
        <v>84</v>
      </c>
      <c r="AW394" s="15" t="s">
        <v>32</v>
      </c>
      <c r="AX394" s="15" t="s">
        <v>77</v>
      </c>
      <c r="AY394" s="283" t="s">
        <v>168</v>
      </c>
    </row>
    <row r="395" spans="1:51" s="13" customFormat="1" ht="12">
      <c r="A395" s="13"/>
      <c r="B395" s="252"/>
      <c r="C395" s="253"/>
      <c r="D395" s="241" t="s">
        <v>291</v>
      </c>
      <c r="E395" s="254" t="s">
        <v>1</v>
      </c>
      <c r="F395" s="255" t="s">
        <v>1184</v>
      </c>
      <c r="G395" s="253"/>
      <c r="H395" s="256">
        <v>1</v>
      </c>
      <c r="I395" s="257"/>
      <c r="J395" s="253"/>
      <c r="K395" s="253"/>
      <c r="L395" s="258"/>
      <c r="M395" s="259"/>
      <c r="N395" s="260"/>
      <c r="O395" s="260"/>
      <c r="P395" s="260"/>
      <c r="Q395" s="260"/>
      <c r="R395" s="260"/>
      <c r="S395" s="260"/>
      <c r="T395" s="261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2" t="s">
        <v>291</v>
      </c>
      <c r="AU395" s="262" t="s">
        <v>86</v>
      </c>
      <c r="AV395" s="13" t="s">
        <v>86</v>
      </c>
      <c r="AW395" s="13" t="s">
        <v>32</v>
      </c>
      <c r="AX395" s="13" t="s">
        <v>84</v>
      </c>
      <c r="AY395" s="262" t="s">
        <v>168</v>
      </c>
    </row>
    <row r="396" spans="1:65" s="2" customFormat="1" ht="33" customHeight="1">
      <c r="A396" s="39"/>
      <c r="B396" s="40"/>
      <c r="C396" s="228" t="s">
        <v>522</v>
      </c>
      <c r="D396" s="228" t="s">
        <v>171</v>
      </c>
      <c r="E396" s="229" t="s">
        <v>1185</v>
      </c>
      <c r="F396" s="230" t="s">
        <v>1186</v>
      </c>
      <c r="G396" s="231" t="s">
        <v>289</v>
      </c>
      <c r="H396" s="232">
        <v>21.147</v>
      </c>
      <c r="I396" s="233"/>
      <c r="J396" s="234">
        <f>ROUND(I396*H396,2)</f>
        <v>0</v>
      </c>
      <c r="K396" s="230" t="s">
        <v>1</v>
      </c>
      <c r="L396" s="45"/>
      <c r="M396" s="235" t="s">
        <v>1</v>
      </c>
      <c r="N396" s="236" t="s">
        <v>42</v>
      </c>
      <c r="O396" s="92"/>
      <c r="P396" s="237">
        <f>O396*H396</f>
        <v>0</v>
      </c>
      <c r="Q396" s="237">
        <v>2.385</v>
      </c>
      <c r="R396" s="237">
        <f>Q396*H396</f>
        <v>50.43559499999999</v>
      </c>
      <c r="S396" s="237">
        <v>0</v>
      </c>
      <c r="T396" s="238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9" t="s">
        <v>189</v>
      </c>
      <c r="AT396" s="239" t="s">
        <v>171</v>
      </c>
      <c r="AU396" s="239" t="s">
        <v>86</v>
      </c>
      <c r="AY396" s="18" t="s">
        <v>168</v>
      </c>
      <c r="BE396" s="240">
        <f>IF(N396="základní",J396,0)</f>
        <v>0</v>
      </c>
      <c r="BF396" s="240">
        <f>IF(N396="snížená",J396,0)</f>
        <v>0</v>
      </c>
      <c r="BG396" s="240">
        <f>IF(N396="zákl. přenesená",J396,0)</f>
        <v>0</v>
      </c>
      <c r="BH396" s="240">
        <f>IF(N396="sníž. přenesená",J396,0)</f>
        <v>0</v>
      </c>
      <c r="BI396" s="240">
        <f>IF(N396="nulová",J396,0)</f>
        <v>0</v>
      </c>
      <c r="BJ396" s="18" t="s">
        <v>84</v>
      </c>
      <c r="BK396" s="240">
        <f>ROUND(I396*H396,2)</f>
        <v>0</v>
      </c>
      <c r="BL396" s="18" t="s">
        <v>189</v>
      </c>
      <c r="BM396" s="239" t="s">
        <v>1187</v>
      </c>
    </row>
    <row r="397" spans="1:51" s="13" customFormat="1" ht="12">
      <c r="A397" s="13"/>
      <c r="B397" s="252"/>
      <c r="C397" s="253"/>
      <c r="D397" s="241" t="s">
        <v>291</v>
      </c>
      <c r="E397" s="254" t="s">
        <v>1</v>
      </c>
      <c r="F397" s="255" t="s">
        <v>1188</v>
      </c>
      <c r="G397" s="253"/>
      <c r="H397" s="256">
        <v>2.503</v>
      </c>
      <c r="I397" s="257"/>
      <c r="J397" s="253"/>
      <c r="K397" s="253"/>
      <c r="L397" s="258"/>
      <c r="M397" s="259"/>
      <c r="N397" s="260"/>
      <c r="O397" s="260"/>
      <c r="P397" s="260"/>
      <c r="Q397" s="260"/>
      <c r="R397" s="260"/>
      <c r="S397" s="260"/>
      <c r="T397" s="26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2" t="s">
        <v>291</v>
      </c>
      <c r="AU397" s="262" t="s">
        <v>86</v>
      </c>
      <c r="AV397" s="13" t="s">
        <v>86</v>
      </c>
      <c r="AW397" s="13" t="s">
        <v>32</v>
      </c>
      <c r="AX397" s="13" t="s">
        <v>77</v>
      </c>
      <c r="AY397" s="262" t="s">
        <v>168</v>
      </c>
    </row>
    <row r="398" spans="1:51" s="13" customFormat="1" ht="12">
      <c r="A398" s="13"/>
      <c r="B398" s="252"/>
      <c r="C398" s="253"/>
      <c r="D398" s="241" t="s">
        <v>291</v>
      </c>
      <c r="E398" s="254" t="s">
        <v>1</v>
      </c>
      <c r="F398" s="255" t="s">
        <v>1189</v>
      </c>
      <c r="G398" s="253"/>
      <c r="H398" s="256">
        <v>0.675</v>
      </c>
      <c r="I398" s="257"/>
      <c r="J398" s="253"/>
      <c r="K398" s="253"/>
      <c r="L398" s="258"/>
      <c r="M398" s="259"/>
      <c r="N398" s="260"/>
      <c r="O398" s="260"/>
      <c r="P398" s="260"/>
      <c r="Q398" s="260"/>
      <c r="R398" s="260"/>
      <c r="S398" s="260"/>
      <c r="T398" s="261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2" t="s">
        <v>291</v>
      </c>
      <c r="AU398" s="262" t="s">
        <v>86</v>
      </c>
      <c r="AV398" s="13" t="s">
        <v>86</v>
      </c>
      <c r="AW398" s="13" t="s">
        <v>32</v>
      </c>
      <c r="AX398" s="13" t="s">
        <v>77</v>
      </c>
      <c r="AY398" s="262" t="s">
        <v>168</v>
      </c>
    </row>
    <row r="399" spans="1:51" s="13" customFormat="1" ht="12">
      <c r="A399" s="13"/>
      <c r="B399" s="252"/>
      <c r="C399" s="253"/>
      <c r="D399" s="241" t="s">
        <v>291</v>
      </c>
      <c r="E399" s="254" t="s">
        <v>1</v>
      </c>
      <c r="F399" s="255" t="s">
        <v>1190</v>
      </c>
      <c r="G399" s="253"/>
      <c r="H399" s="256">
        <v>0.611</v>
      </c>
      <c r="I399" s="257"/>
      <c r="J399" s="253"/>
      <c r="K399" s="253"/>
      <c r="L399" s="258"/>
      <c r="M399" s="259"/>
      <c r="N399" s="260"/>
      <c r="O399" s="260"/>
      <c r="P399" s="260"/>
      <c r="Q399" s="260"/>
      <c r="R399" s="260"/>
      <c r="S399" s="260"/>
      <c r="T399" s="261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2" t="s">
        <v>291</v>
      </c>
      <c r="AU399" s="262" t="s">
        <v>86</v>
      </c>
      <c r="AV399" s="13" t="s">
        <v>86</v>
      </c>
      <c r="AW399" s="13" t="s">
        <v>32</v>
      </c>
      <c r="AX399" s="13" t="s">
        <v>77</v>
      </c>
      <c r="AY399" s="262" t="s">
        <v>168</v>
      </c>
    </row>
    <row r="400" spans="1:51" s="13" customFormat="1" ht="12">
      <c r="A400" s="13"/>
      <c r="B400" s="252"/>
      <c r="C400" s="253"/>
      <c r="D400" s="241" t="s">
        <v>291</v>
      </c>
      <c r="E400" s="254" t="s">
        <v>1</v>
      </c>
      <c r="F400" s="255" t="s">
        <v>1191</v>
      </c>
      <c r="G400" s="253"/>
      <c r="H400" s="256">
        <v>0.598</v>
      </c>
      <c r="I400" s="257"/>
      <c r="J400" s="253"/>
      <c r="K400" s="253"/>
      <c r="L400" s="258"/>
      <c r="M400" s="259"/>
      <c r="N400" s="260"/>
      <c r="O400" s="260"/>
      <c r="P400" s="260"/>
      <c r="Q400" s="260"/>
      <c r="R400" s="260"/>
      <c r="S400" s="260"/>
      <c r="T400" s="261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2" t="s">
        <v>291</v>
      </c>
      <c r="AU400" s="262" t="s">
        <v>86</v>
      </c>
      <c r="AV400" s="13" t="s">
        <v>86</v>
      </c>
      <c r="AW400" s="13" t="s">
        <v>32</v>
      </c>
      <c r="AX400" s="13" t="s">
        <v>77</v>
      </c>
      <c r="AY400" s="262" t="s">
        <v>168</v>
      </c>
    </row>
    <row r="401" spans="1:51" s="13" customFormat="1" ht="12">
      <c r="A401" s="13"/>
      <c r="B401" s="252"/>
      <c r="C401" s="253"/>
      <c r="D401" s="241" t="s">
        <v>291</v>
      </c>
      <c r="E401" s="254" t="s">
        <v>1</v>
      </c>
      <c r="F401" s="255" t="s">
        <v>1192</v>
      </c>
      <c r="G401" s="253"/>
      <c r="H401" s="256">
        <v>0.961</v>
      </c>
      <c r="I401" s="257"/>
      <c r="J401" s="253"/>
      <c r="K401" s="253"/>
      <c r="L401" s="258"/>
      <c r="M401" s="259"/>
      <c r="N401" s="260"/>
      <c r="O401" s="260"/>
      <c r="P401" s="260"/>
      <c r="Q401" s="260"/>
      <c r="R401" s="260"/>
      <c r="S401" s="260"/>
      <c r="T401" s="261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2" t="s">
        <v>291</v>
      </c>
      <c r="AU401" s="262" t="s">
        <v>86</v>
      </c>
      <c r="AV401" s="13" t="s">
        <v>86</v>
      </c>
      <c r="AW401" s="13" t="s">
        <v>32</v>
      </c>
      <c r="AX401" s="13" t="s">
        <v>77</v>
      </c>
      <c r="AY401" s="262" t="s">
        <v>168</v>
      </c>
    </row>
    <row r="402" spans="1:51" s="13" customFormat="1" ht="12">
      <c r="A402" s="13"/>
      <c r="B402" s="252"/>
      <c r="C402" s="253"/>
      <c r="D402" s="241" t="s">
        <v>291</v>
      </c>
      <c r="E402" s="254" t="s">
        <v>1</v>
      </c>
      <c r="F402" s="255" t="s">
        <v>1193</v>
      </c>
      <c r="G402" s="253"/>
      <c r="H402" s="256">
        <v>1.944</v>
      </c>
      <c r="I402" s="257"/>
      <c r="J402" s="253"/>
      <c r="K402" s="253"/>
      <c r="L402" s="258"/>
      <c r="M402" s="259"/>
      <c r="N402" s="260"/>
      <c r="O402" s="260"/>
      <c r="P402" s="260"/>
      <c r="Q402" s="260"/>
      <c r="R402" s="260"/>
      <c r="S402" s="260"/>
      <c r="T402" s="26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2" t="s">
        <v>291</v>
      </c>
      <c r="AU402" s="262" t="s">
        <v>86</v>
      </c>
      <c r="AV402" s="13" t="s">
        <v>86</v>
      </c>
      <c r="AW402" s="13" t="s">
        <v>32</v>
      </c>
      <c r="AX402" s="13" t="s">
        <v>77</v>
      </c>
      <c r="AY402" s="262" t="s">
        <v>168</v>
      </c>
    </row>
    <row r="403" spans="1:51" s="13" customFormat="1" ht="12">
      <c r="A403" s="13"/>
      <c r="B403" s="252"/>
      <c r="C403" s="253"/>
      <c r="D403" s="241" t="s">
        <v>291</v>
      </c>
      <c r="E403" s="254" t="s">
        <v>1</v>
      </c>
      <c r="F403" s="255" t="s">
        <v>1194</v>
      </c>
      <c r="G403" s="253"/>
      <c r="H403" s="256">
        <v>0.92</v>
      </c>
      <c r="I403" s="257"/>
      <c r="J403" s="253"/>
      <c r="K403" s="253"/>
      <c r="L403" s="258"/>
      <c r="M403" s="259"/>
      <c r="N403" s="260"/>
      <c r="O403" s="260"/>
      <c r="P403" s="260"/>
      <c r="Q403" s="260"/>
      <c r="R403" s="260"/>
      <c r="S403" s="260"/>
      <c r="T403" s="261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2" t="s">
        <v>291</v>
      </c>
      <c r="AU403" s="262" t="s">
        <v>86</v>
      </c>
      <c r="AV403" s="13" t="s">
        <v>86</v>
      </c>
      <c r="AW403" s="13" t="s">
        <v>32</v>
      </c>
      <c r="AX403" s="13" t="s">
        <v>77</v>
      </c>
      <c r="AY403" s="262" t="s">
        <v>168</v>
      </c>
    </row>
    <row r="404" spans="1:51" s="13" customFormat="1" ht="12">
      <c r="A404" s="13"/>
      <c r="B404" s="252"/>
      <c r="C404" s="253"/>
      <c r="D404" s="241" t="s">
        <v>291</v>
      </c>
      <c r="E404" s="254" t="s">
        <v>1</v>
      </c>
      <c r="F404" s="255" t="s">
        <v>1195</v>
      </c>
      <c r="G404" s="253"/>
      <c r="H404" s="256">
        <v>1</v>
      </c>
      <c r="I404" s="257"/>
      <c r="J404" s="253"/>
      <c r="K404" s="253"/>
      <c r="L404" s="258"/>
      <c r="M404" s="259"/>
      <c r="N404" s="260"/>
      <c r="O404" s="260"/>
      <c r="P404" s="260"/>
      <c r="Q404" s="260"/>
      <c r="R404" s="260"/>
      <c r="S404" s="260"/>
      <c r="T404" s="26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2" t="s">
        <v>291</v>
      </c>
      <c r="AU404" s="262" t="s">
        <v>86</v>
      </c>
      <c r="AV404" s="13" t="s">
        <v>86</v>
      </c>
      <c r="AW404" s="13" t="s">
        <v>32</v>
      </c>
      <c r="AX404" s="13" t="s">
        <v>77</v>
      </c>
      <c r="AY404" s="262" t="s">
        <v>168</v>
      </c>
    </row>
    <row r="405" spans="1:51" s="13" customFormat="1" ht="12">
      <c r="A405" s="13"/>
      <c r="B405" s="252"/>
      <c r="C405" s="253"/>
      <c r="D405" s="241" t="s">
        <v>291</v>
      </c>
      <c r="E405" s="254" t="s">
        <v>1</v>
      </c>
      <c r="F405" s="255" t="s">
        <v>1196</v>
      </c>
      <c r="G405" s="253"/>
      <c r="H405" s="256">
        <v>2.34</v>
      </c>
      <c r="I405" s="257"/>
      <c r="J405" s="253"/>
      <c r="K405" s="253"/>
      <c r="L405" s="258"/>
      <c r="M405" s="259"/>
      <c r="N405" s="260"/>
      <c r="O405" s="260"/>
      <c r="P405" s="260"/>
      <c r="Q405" s="260"/>
      <c r="R405" s="260"/>
      <c r="S405" s="260"/>
      <c r="T405" s="261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2" t="s">
        <v>291</v>
      </c>
      <c r="AU405" s="262" t="s">
        <v>86</v>
      </c>
      <c r="AV405" s="13" t="s">
        <v>86</v>
      </c>
      <c r="AW405" s="13" t="s">
        <v>32</v>
      </c>
      <c r="AX405" s="13" t="s">
        <v>77</v>
      </c>
      <c r="AY405" s="262" t="s">
        <v>168</v>
      </c>
    </row>
    <row r="406" spans="1:51" s="13" customFormat="1" ht="12">
      <c r="A406" s="13"/>
      <c r="B406" s="252"/>
      <c r="C406" s="253"/>
      <c r="D406" s="241" t="s">
        <v>291</v>
      </c>
      <c r="E406" s="254" t="s">
        <v>1</v>
      </c>
      <c r="F406" s="255" t="s">
        <v>1197</v>
      </c>
      <c r="G406" s="253"/>
      <c r="H406" s="256">
        <v>0.63</v>
      </c>
      <c r="I406" s="257"/>
      <c r="J406" s="253"/>
      <c r="K406" s="253"/>
      <c r="L406" s="258"/>
      <c r="M406" s="259"/>
      <c r="N406" s="260"/>
      <c r="O406" s="260"/>
      <c r="P406" s="260"/>
      <c r="Q406" s="260"/>
      <c r="R406" s="260"/>
      <c r="S406" s="260"/>
      <c r="T406" s="26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2" t="s">
        <v>291</v>
      </c>
      <c r="AU406" s="262" t="s">
        <v>86</v>
      </c>
      <c r="AV406" s="13" t="s">
        <v>86</v>
      </c>
      <c r="AW406" s="13" t="s">
        <v>32</v>
      </c>
      <c r="AX406" s="13" t="s">
        <v>77</v>
      </c>
      <c r="AY406" s="262" t="s">
        <v>168</v>
      </c>
    </row>
    <row r="407" spans="1:51" s="13" customFormat="1" ht="12">
      <c r="A407" s="13"/>
      <c r="B407" s="252"/>
      <c r="C407" s="253"/>
      <c r="D407" s="241" t="s">
        <v>291</v>
      </c>
      <c r="E407" s="254" t="s">
        <v>1</v>
      </c>
      <c r="F407" s="255" t="s">
        <v>1198</v>
      </c>
      <c r="G407" s="253"/>
      <c r="H407" s="256">
        <v>1.25</v>
      </c>
      <c r="I407" s="257"/>
      <c r="J407" s="253"/>
      <c r="K407" s="253"/>
      <c r="L407" s="258"/>
      <c r="M407" s="259"/>
      <c r="N407" s="260"/>
      <c r="O407" s="260"/>
      <c r="P407" s="260"/>
      <c r="Q407" s="260"/>
      <c r="R407" s="260"/>
      <c r="S407" s="260"/>
      <c r="T407" s="261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2" t="s">
        <v>291</v>
      </c>
      <c r="AU407" s="262" t="s">
        <v>86</v>
      </c>
      <c r="AV407" s="13" t="s">
        <v>86</v>
      </c>
      <c r="AW407" s="13" t="s">
        <v>32</v>
      </c>
      <c r="AX407" s="13" t="s">
        <v>77</v>
      </c>
      <c r="AY407" s="262" t="s">
        <v>168</v>
      </c>
    </row>
    <row r="408" spans="1:51" s="13" customFormat="1" ht="12">
      <c r="A408" s="13"/>
      <c r="B408" s="252"/>
      <c r="C408" s="253"/>
      <c r="D408" s="241" t="s">
        <v>291</v>
      </c>
      <c r="E408" s="254" t="s">
        <v>1</v>
      </c>
      <c r="F408" s="255" t="s">
        <v>1199</v>
      </c>
      <c r="G408" s="253"/>
      <c r="H408" s="256">
        <v>0.5</v>
      </c>
      <c r="I408" s="257"/>
      <c r="J408" s="253"/>
      <c r="K408" s="253"/>
      <c r="L408" s="258"/>
      <c r="M408" s="259"/>
      <c r="N408" s="260"/>
      <c r="O408" s="260"/>
      <c r="P408" s="260"/>
      <c r="Q408" s="260"/>
      <c r="R408" s="260"/>
      <c r="S408" s="260"/>
      <c r="T408" s="261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2" t="s">
        <v>291</v>
      </c>
      <c r="AU408" s="262" t="s">
        <v>86</v>
      </c>
      <c r="AV408" s="13" t="s">
        <v>86</v>
      </c>
      <c r="AW408" s="13" t="s">
        <v>32</v>
      </c>
      <c r="AX408" s="13" t="s">
        <v>77</v>
      </c>
      <c r="AY408" s="262" t="s">
        <v>168</v>
      </c>
    </row>
    <row r="409" spans="1:51" s="13" customFormat="1" ht="12">
      <c r="A409" s="13"/>
      <c r="B409" s="252"/>
      <c r="C409" s="253"/>
      <c r="D409" s="241" t="s">
        <v>291</v>
      </c>
      <c r="E409" s="254" t="s">
        <v>1</v>
      </c>
      <c r="F409" s="255" t="s">
        <v>1200</v>
      </c>
      <c r="G409" s="253"/>
      <c r="H409" s="256">
        <v>0.51</v>
      </c>
      <c r="I409" s="257"/>
      <c r="J409" s="253"/>
      <c r="K409" s="253"/>
      <c r="L409" s="258"/>
      <c r="M409" s="259"/>
      <c r="N409" s="260"/>
      <c r="O409" s="260"/>
      <c r="P409" s="260"/>
      <c r="Q409" s="260"/>
      <c r="R409" s="260"/>
      <c r="S409" s="260"/>
      <c r="T409" s="261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2" t="s">
        <v>291</v>
      </c>
      <c r="AU409" s="262" t="s">
        <v>86</v>
      </c>
      <c r="AV409" s="13" t="s">
        <v>86</v>
      </c>
      <c r="AW409" s="13" t="s">
        <v>32</v>
      </c>
      <c r="AX409" s="13" t="s">
        <v>77</v>
      </c>
      <c r="AY409" s="262" t="s">
        <v>168</v>
      </c>
    </row>
    <row r="410" spans="1:51" s="13" customFormat="1" ht="12">
      <c r="A410" s="13"/>
      <c r="B410" s="252"/>
      <c r="C410" s="253"/>
      <c r="D410" s="241" t="s">
        <v>291</v>
      </c>
      <c r="E410" s="254" t="s">
        <v>1</v>
      </c>
      <c r="F410" s="255" t="s">
        <v>1201</v>
      </c>
      <c r="G410" s="253"/>
      <c r="H410" s="256">
        <v>0.463</v>
      </c>
      <c r="I410" s="257"/>
      <c r="J410" s="253"/>
      <c r="K410" s="253"/>
      <c r="L410" s="258"/>
      <c r="M410" s="259"/>
      <c r="N410" s="260"/>
      <c r="O410" s="260"/>
      <c r="P410" s="260"/>
      <c r="Q410" s="260"/>
      <c r="R410" s="260"/>
      <c r="S410" s="260"/>
      <c r="T410" s="261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2" t="s">
        <v>291</v>
      </c>
      <c r="AU410" s="262" t="s">
        <v>86</v>
      </c>
      <c r="AV410" s="13" t="s">
        <v>86</v>
      </c>
      <c r="AW410" s="13" t="s">
        <v>32</v>
      </c>
      <c r="AX410" s="13" t="s">
        <v>77</v>
      </c>
      <c r="AY410" s="262" t="s">
        <v>168</v>
      </c>
    </row>
    <row r="411" spans="1:51" s="13" customFormat="1" ht="12">
      <c r="A411" s="13"/>
      <c r="B411" s="252"/>
      <c r="C411" s="253"/>
      <c r="D411" s="241" t="s">
        <v>291</v>
      </c>
      <c r="E411" s="254" t="s">
        <v>1</v>
      </c>
      <c r="F411" s="255" t="s">
        <v>1202</v>
      </c>
      <c r="G411" s="253"/>
      <c r="H411" s="256">
        <v>0.95</v>
      </c>
      <c r="I411" s="257"/>
      <c r="J411" s="253"/>
      <c r="K411" s="253"/>
      <c r="L411" s="258"/>
      <c r="M411" s="259"/>
      <c r="N411" s="260"/>
      <c r="O411" s="260"/>
      <c r="P411" s="260"/>
      <c r="Q411" s="260"/>
      <c r="R411" s="260"/>
      <c r="S411" s="260"/>
      <c r="T411" s="261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2" t="s">
        <v>291</v>
      </c>
      <c r="AU411" s="262" t="s">
        <v>86</v>
      </c>
      <c r="AV411" s="13" t="s">
        <v>86</v>
      </c>
      <c r="AW411" s="13" t="s">
        <v>32</v>
      </c>
      <c r="AX411" s="13" t="s">
        <v>77</v>
      </c>
      <c r="AY411" s="262" t="s">
        <v>168</v>
      </c>
    </row>
    <row r="412" spans="1:51" s="13" customFormat="1" ht="12">
      <c r="A412" s="13"/>
      <c r="B412" s="252"/>
      <c r="C412" s="253"/>
      <c r="D412" s="241" t="s">
        <v>291</v>
      </c>
      <c r="E412" s="254" t="s">
        <v>1</v>
      </c>
      <c r="F412" s="255" t="s">
        <v>1203</v>
      </c>
      <c r="G412" s="253"/>
      <c r="H412" s="256">
        <v>0.377</v>
      </c>
      <c r="I412" s="257"/>
      <c r="J412" s="253"/>
      <c r="K412" s="253"/>
      <c r="L412" s="258"/>
      <c r="M412" s="259"/>
      <c r="N412" s="260"/>
      <c r="O412" s="260"/>
      <c r="P412" s="260"/>
      <c r="Q412" s="260"/>
      <c r="R412" s="260"/>
      <c r="S412" s="260"/>
      <c r="T412" s="261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2" t="s">
        <v>291</v>
      </c>
      <c r="AU412" s="262" t="s">
        <v>86</v>
      </c>
      <c r="AV412" s="13" t="s">
        <v>86</v>
      </c>
      <c r="AW412" s="13" t="s">
        <v>32</v>
      </c>
      <c r="AX412" s="13" t="s">
        <v>77</v>
      </c>
      <c r="AY412" s="262" t="s">
        <v>168</v>
      </c>
    </row>
    <row r="413" spans="1:51" s="13" customFormat="1" ht="12">
      <c r="A413" s="13"/>
      <c r="B413" s="252"/>
      <c r="C413" s="253"/>
      <c r="D413" s="241" t="s">
        <v>291</v>
      </c>
      <c r="E413" s="254" t="s">
        <v>1</v>
      </c>
      <c r="F413" s="255" t="s">
        <v>1204</v>
      </c>
      <c r="G413" s="253"/>
      <c r="H413" s="256">
        <v>0.225</v>
      </c>
      <c r="I413" s="257"/>
      <c r="J413" s="253"/>
      <c r="K413" s="253"/>
      <c r="L413" s="258"/>
      <c r="M413" s="259"/>
      <c r="N413" s="260"/>
      <c r="O413" s="260"/>
      <c r="P413" s="260"/>
      <c r="Q413" s="260"/>
      <c r="R413" s="260"/>
      <c r="S413" s="260"/>
      <c r="T413" s="261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2" t="s">
        <v>291</v>
      </c>
      <c r="AU413" s="262" t="s">
        <v>86</v>
      </c>
      <c r="AV413" s="13" t="s">
        <v>86</v>
      </c>
      <c r="AW413" s="13" t="s">
        <v>32</v>
      </c>
      <c r="AX413" s="13" t="s">
        <v>77</v>
      </c>
      <c r="AY413" s="262" t="s">
        <v>168</v>
      </c>
    </row>
    <row r="414" spans="1:51" s="13" customFormat="1" ht="12">
      <c r="A414" s="13"/>
      <c r="B414" s="252"/>
      <c r="C414" s="253"/>
      <c r="D414" s="241" t="s">
        <v>291</v>
      </c>
      <c r="E414" s="254" t="s">
        <v>1</v>
      </c>
      <c r="F414" s="255" t="s">
        <v>1205</v>
      </c>
      <c r="G414" s="253"/>
      <c r="H414" s="256">
        <v>0.405</v>
      </c>
      <c r="I414" s="257"/>
      <c r="J414" s="253"/>
      <c r="K414" s="253"/>
      <c r="L414" s="258"/>
      <c r="M414" s="259"/>
      <c r="N414" s="260"/>
      <c r="O414" s="260"/>
      <c r="P414" s="260"/>
      <c r="Q414" s="260"/>
      <c r="R414" s="260"/>
      <c r="S414" s="260"/>
      <c r="T414" s="261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2" t="s">
        <v>291</v>
      </c>
      <c r="AU414" s="262" t="s">
        <v>86</v>
      </c>
      <c r="AV414" s="13" t="s">
        <v>86</v>
      </c>
      <c r="AW414" s="13" t="s">
        <v>32</v>
      </c>
      <c r="AX414" s="13" t="s">
        <v>77</v>
      </c>
      <c r="AY414" s="262" t="s">
        <v>168</v>
      </c>
    </row>
    <row r="415" spans="1:51" s="13" customFormat="1" ht="12">
      <c r="A415" s="13"/>
      <c r="B415" s="252"/>
      <c r="C415" s="253"/>
      <c r="D415" s="241" t="s">
        <v>291</v>
      </c>
      <c r="E415" s="254" t="s">
        <v>1</v>
      </c>
      <c r="F415" s="255" t="s">
        <v>1206</v>
      </c>
      <c r="G415" s="253"/>
      <c r="H415" s="256">
        <v>0.935</v>
      </c>
      <c r="I415" s="257"/>
      <c r="J415" s="253"/>
      <c r="K415" s="253"/>
      <c r="L415" s="258"/>
      <c r="M415" s="259"/>
      <c r="N415" s="260"/>
      <c r="O415" s="260"/>
      <c r="P415" s="260"/>
      <c r="Q415" s="260"/>
      <c r="R415" s="260"/>
      <c r="S415" s="260"/>
      <c r="T415" s="261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2" t="s">
        <v>291</v>
      </c>
      <c r="AU415" s="262" t="s">
        <v>86</v>
      </c>
      <c r="AV415" s="13" t="s">
        <v>86</v>
      </c>
      <c r="AW415" s="13" t="s">
        <v>32</v>
      </c>
      <c r="AX415" s="13" t="s">
        <v>77</v>
      </c>
      <c r="AY415" s="262" t="s">
        <v>168</v>
      </c>
    </row>
    <row r="416" spans="1:51" s="13" customFormat="1" ht="12">
      <c r="A416" s="13"/>
      <c r="B416" s="252"/>
      <c r="C416" s="253"/>
      <c r="D416" s="241" t="s">
        <v>291</v>
      </c>
      <c r="E416" s="254" t="s">
        <v>1</v>
      </c>
      <c r="F416" s="255" t="s">
        <v>1207</v>
      </c>
      <c r="G416" s="253"/>
      <c r="H416" s="256">
        <v>1.075</v>
      </c>
      <c r="I416" s="257"/>
      <c r="J416" s="253"/>
      <c r="K416" s="253"/>
      <c r="L416" s="258"/>
      <c r="M416" s="259"/>
      <c r="N416" s="260"/>
      <c r="O416" s="260"/>
      <c r="P416" s="260"/>
      <c r="Q416" s="260"/>
      <c r="R416" s="260"/>
      <c r="S416" s="260"/>
      <c r="T416" s="261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2" t="s">
        <v>291</v>
      </c>
      <c r="AU416" s="262" t="s">
        <v>86</v>
      </c>
      <c r="AV416" s="13" t="s">
        <v>86</v>
      </c>
      <c r="AW416" s="13" t="s">
        <v>32</v>
      </c>
      <c r="AX416" s="13" t="s">
        <v>77</v>
      </c>
      <c r="AY416" s="262" t="s">
        <v>168</v>
      </c>
    </row>
    <row r="417" spans="1:51" s="13" customFormat="1" ht="12">
      <c r="A417" s="13"/>
      <c r="B417" s="252"/>
      <c r="C417" s="253"/>
      <c r="D417" s="241" t="s">
        <v>291</v>
      </c>
      <c r="E417" s="254" t="s">
        <v>1</v>
      </c>
      <c r="F417" s="255" t="s">
        <v>1208</v>
      </c>
      <c r="G417" s="253"/>
      <c r="H417" s="256">
        <v>0.275</v>
      </c>
      <c r="I417" s="257"/>
      <c r="J417" s="253"/>
      <c r="K417" s="253"/>
      <c r="L417" s="258"/>
      <c r="M417" s="259"/>
      <c r="N417" s="260"/>
      <c r="O417" s="260"/>
      <c r="P417" s="260"/>
      <c r="Q417" s="260"/>
      <c r="R417" s="260"/>
      <c r="S417" s="260"/>
      <c r="T417" s="26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2" t="s">
        <v>291</v>
      </c>
      <c r="AU417" s="262" t="s">
        <v>86</v>
      </c>
      <c r="AV417" s="13" t="s">
        <v>86</v>
      </c>
      <c r="AW417" s="13" t="s">
        <v>32</v>
      </c>
      <c r="AX417" s="13" t="s">
        <v>77</v>
      </c>
      <c r="AY417" s="262" t="s">
        <v>168</v>
      </c>
    </row>
    <row r="418" spans="1:51" s="13" customFormat="1" ht="12">
      <c r="A418" s="13"/>
      <c r="B418" s="252"/>
      <c r="C418" s="253"/>
      <c r="D418" s="241" t="s">
        <v>291</v>
      </c>
      <c r="E418" s="254" t="s">
        <v>1</v>
      </c>
      <c r="F418" s="255" t="s">
        <v>86</v>
      </c>
      <c r="G418" s="253"/>
      <c r="H418" s="256">
        <v>2</v>
      </c>
      <c r="I418" s="257"/>
      <c r="J418" s="253"/>
      <c r="K418" s="253"/>
      <c r="L418" s="258"/>
      <c r="M418" s="259"/>
      <c r="N418" s="260"/>
      <c r="O418" s="260"/>
      <c r="P418" s="260"/>
      <c r="Q418" s="260"/>
      <c r="R418" s="260"/>
      <c r="S418" s="260"/>
      <c r="T418" s="261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2" t="s">
        <v>291</v>
      </c>
      <c r="AU418" s="262" t="s">
        <v>86</v>
      </c>
      <c r="AV418" s="13" t="s">
        <v>86</v>
      </c>
      <c r="AW418" s="13" t="s">
        <v>32</v>
      </c>
      <c r="AX418" s="13" t="s">
        <v>77</v>
      </c>
      <c r="AY418" s="262" t="s">
        <v>168</v>
      </c>
    </row>
    <row r="419" spans="1:51" s="14" customFormat="1" ht="12">
      <c r="A419" s="14"/>
      <c r="B419" s="263"/>
      <c r="C419" s="264"/>
      <c r="D419" s="241" t="s">
        <v>291</v>
      </c>
      <c r="E419" s="265" t="s">
        <v>1</v>
      </c>
      <c r="F419" s="266" t="s">
        <v>295</v>
      </c>
      <c r="G419" s="264"/>
      <c r="H419" s="267">
        <v>21.147</v>
      </c>
      <c r="I419" s="268"/>
      <c r="J419" s="264"/>
      <c r="K419" s="264"/>
      <c r="L419" s="269"/>
      <c r="M419" s="270"/>
      <c r="N419" s="271"/>
      <c r="O419" s="271"/>
      <c r="P419" s="271"/>
      <c r="Q419" s="271"/>
      <c r="R419" s="271"/>
      <c r="S419" s="271"/>
      <c r="T419" s="272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73" t="s">
        <v>291</v>
      </c>
      <c r="AU419" s="273" t="s">
        <v>86</v>
      </c>
      <c r="AV419" s="14" t="s">
        <v>189</v>
      </c>
      <c r="AW419" s="14" t="s">
        <v>32</v>
      </c>
      <c r="AX419" s="14" t="s">
        <v>84</v>
      </c>
      <c r="AY419" s="273" t="s">
        <v>168</v>
      </c>
    </row>
    <row r="420" spans="1:65" s="2" customFormat="1" ht="24.15" customHeight="1">
      <c r="A420" s="39"/>
      <c r="B420" s="40"/>
      <c r="C420" s="228" t="s">
        <v>534</v>
      </c>
      <c r="D420" s="228" t="s">
        <v>171</v>
      </c>
      <c r="E420" s="229" t="s">
        <v>1209</v>
      </c>
      <c r="F420" s="230" t="s">
        <v>1210</v>
      </c>
      <c r="G420" s="231" t="s">
        <v>289</v>
      </c>
      <c r="H420" s="232">
        <v>30.823</v>
      </c>
      <c r="I420" s="233"/>
      <c r="J420" s="234">
        <f>ROUND(I420*H420,2)</f>
        <v>0</v>
      </c>
      <c r="K420" s="230" t="s">
        <v>175</v>
      </c>
      <c r="L420" s="45"/>
      <c r="M420" s="235" t="s">
        <v>1</v>
      </c>
      <c r="N420" s="236" t="s">
        <v>42</v>
      </c>
      <c r="O420" s="92"/>
      <c r="P420" s="237">
        <f>O420*H420</f>
        <v>0</v>
      </c>
      <c r="Q420" s="237">
        <v>2.459</v>
      </c>
      <c r="R420" s="237">
        <f>Q420*H420</f>
        <v>75.793757</v>
      </c>
      <c r="S420" s="237">
        <v>0</v>
      </c>
      <c r="T420" s="238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9" t="s">
        <v>189</v>
      </c>
      <c r="AT420" s="239" t="s">
        <v>171</v>
      </c>
      <c r="AU420" s="239" t="s">
        <v>86</v>
      </c>
      <c r="AY420" s="18" t="s">
        <v>168</v>
      </c>
      <c r="BE420" s="240">
        <f>IF(N420="základní",J420,0)</f>
        <v>0</v>
      </c>
      <c r="BF420" s="240">
        <f>IF(N420="snížená",J420,0)</f>
        <v>0</v>
      </c>
      <c r="BG420" s="240">
        <f>IF(N420="zákl. přenesená",J420,0)</f>
        <v>0</v>
      </c>
      <c r="BH420" s="240">
        <f>IF(N420="sníž. přenesená",J420,0)</f>
        <v>0</v>
      </c>
      <c r="BI420" s="240">
        <f>IF(N420="nulová",J420,0)</f>
        <v>0</v>
      </c>
      <c r="BJ420" s="18" t="s">
        <v>84</v>
      </c>
      <c r="BK420" s="240">
        <f>ROUND(I420*H420,2)</f>
        <v>0</v>
      </c>
      <c r="BL420" s="18" t="s">
        <v>189</v>
      </c>
      <c r="BM420" s="239" t="s">
        <v>1211</v>
      </c>
    </row>
    <row r="421" spans="1:51" s="13" customFormat="1" ht="12">
      <c r="A421" s="13"/>
      <c r="B421" s="252"/>
      <c r="C421" s="253"/>
      <c r="D421" s="241" t="s">
        <v>291</v>
      </c>
      <c r="E421" s="254" t="s">
        <v>1</v>
      </c>
      <c r="F421" s="255" t="s">
        <v>1212</v>
      </c>
      <c r="G421" s="253"/>
      <c r="H421" s="256">
        <v>3.504</v>
      </c>
      <c r="I421" s="257"/>
      <c r="J421" s="253"/>
      <c r="K421" s="253"/>
      <c r="L421" s="258"/>
      <c r="M421" s="259"/>
      <c r="N421" s="260"/>
      <c r="O421" s="260"/>
      <c r="P421" s="260"/>
      <c r="Q421" s="260"/>
      <c r="R421" s="260"/>
      <c r="S421" s="260"/>
      <c r="T421" s="261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62" t="s">
        <v>291</v>
      </c>
      <c r="AU421" s="262" t="s">
        <v>86</v>
      </c>
      <c r="AV421" s="13" t="s">
        <v>86</v>
      </c>
      <c r="AW421" s="13" t="s">
        <v>32</v>
      </c>
      <c r="AX421" s="13" t="s">
        <v>77</v>
      </c>
      <c r="AY421" s="262" t="s">
        <v>168</v>
      </c>
    </row>
    <row r="422" spans="1:51" s="13" customFormat="1" ht="12">
      <c r="A422" s="13"/>
      <c r="B422" s="252"/>
      <c r="C422" s="253"/>
      <c r="D422" s="241" t="s">
        <v>291</v>
      </c>
      <c r="E422" s="254" t="s">
        <v>1</v>
      </c>
      <c r="F422" s="255" t="s">
        <v>1213</v>
      </c>
      <c r="G422" s="253"/>
      <c r="H422" s="256">
        <v>1.449</v>
      </c>
      <c r="I422" s="257"/>
      <c r="J422" s="253"/>
      <c r="K422" s="253"/>
      <c r="L422" s="258"/>
      <c r="M422" s="259"/>
      <c r="N422" s="260"/>
      <c r="O422" s="260"/>
      <c r="P422" s="260"/>
      <c r="Q422" s="260"/>
      <c r="R422" s="260"/>
      <c r="S422" s="260"/>
      <c r="T422" s="261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2" t="s">
        <v>291</v>
      </c>
      <c r="AU422" s="262" t="s">
        <v>86</v>
      </c>
      <c r="AV422" s="13" t="s">
        <v>86</v>
      </c>
      <c r="AW422" s="13" t="s">
        <v>32</v>
      </c>
      <c r="AX422" s="13" t="s">
        <v>77</v>
      </c>
      <c r="AY422" s="262" t="s">
        <v>168</v>
      </c>
    </row>
    <row r="423" spans="1:51" s="13" customFormat="1" ht="12">
      <c r="A423" s="13"/>
      <c r="B423" s="252"/>
      <c r="C423" s="253"/>
      <c r="D423" s="241" t="s">
        <v>291</v>
      </c>
      <c r="E423" s="254" t="s">
        <v>1</v>
      </c>
      <c r="F423" s="255" t="s">
        <v>1214</v>
      </c>
      <c r="G423" s="253"/>
      <c r="H423" s="256">
        <v>0.945</v>
      </c>
      <c r="I423" s="257"/>
      <c r="J423" s="253"/>
      <c r="K423" s="253"/>
      <c r="L423" s="258"/>
      <c r="M423" s="259"/>
      <c r="N423" s="260"/>
      <c r="O423" s="260"/>
      <c r="P423" s="260"/>
      <c r="Q423" s="260"/>
      <c r="R423" s="260"/>
      <c r="S423" s="260"/>
      <c r="T423" s="261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2" t="s">
        <v>291</v>
      </c>
      <c r="AU423" s="262" t="s">
        <v>86</v>
      </c>
      <c r="AV423" s="13" t="s">
        <v>86</v>
      </c>
      <c r="AW423" s="13" t="s">
        <v>32</v>
      </c>
      <c r="AX423" s="13" t="s">
        <v>77</v>
      </c>
      <c r="AY423" s="262" t="s">
        <v>168</v>
      </c>
    </row>
    <row r="424" spans="1:51" s="13" customFormat="1" ht="12">
      <c r="A424" s="13"/>
      <c r="B424" s="252"/>
      <c r="C424" s="253"/>
      <c r="D424" s="241" t="s">
        <v>291</v>
      </c>
      <c r="E424" s="254" t="s">
        <v>1</v>
      </c>
      <c r="F424" s="255" t="s">
        <v>1190</v>
      </c>
      <c r="G424" s="253"/>
      <c r="H424" s="256">
        <v>0.611</v>
      </c>
      <c r="I424" s="257"/>
      <c r="J424" s="253"/>
      <c r="K424" s="253"/>
      <c r="L424" s="258"/>
      <c r="M424" s="259"/>
      <c r="N424" s="260"/>
      <c r="O424" s="260"/>
      <c r="P424" s="260"/>
      <c r="Q424" s="260"/>
      <c r="R424" s="260"/>
      <c r="S424" s="260"/>
      <c r="T424" s="261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2" t="s">
        <v>291</v>
      </c>
      <c r="AU424" s="262" t="s">
        <v>86</v>
      </c>
      <c r="AV424" s="13" t="s">
        <v>86</v>
      </c>
      <c r="AW424" s="13" t="s">
        <v>32</v>
      </c>
      <c r="AX424" s="13" t="s">
        <v>77</v>
      </c>
      <c r="AY424" s="262" t="s">
        <v>168</v>
      </c>
    </row>
    <row r="425" spans="1:51" s="13" customFormat="1" ht="12">
      <c r="A425" s="13"/>
      <c r="B425" s="252"/>
      <c r="C425" s="253"/>
      <c r="D425" s="241" t="s">
        <v>291</v>
      </c>
      <c r="E425" s="254" t="s">
        <v>1</v>
      </c>
      <c r="F425" s="255" t="s">
        <v>1215</v>
      </c>
      <c r="G425" s="253"/>
      <c r="H425" s="256">
        <v>0.897</v>
      </c>
      <c r="I425" s="257"/>
      <c r="J425" s="253"/>
      <c r="K425" s="253"/>
      <c r="L425" s="258"/>
      <c r="M425" s="259"/>
      <c r="N425" s="260"/>
      <c r="O425" s="260"/>
      <c r="P425" s="260"/>
      <c r="Q425" s="260"/>
      <c r="R425" s="260"/>
      <c r="S425" s="260"/>
      <c r="T425" s="26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2" t="s">
        <v>291</v>
      </c>
      <c r="AU425" s="262" t="s">
        <v>86</v>
      </c>
      <c r="AV425" s="13" t="s">
        <v>86</v>
      </c>
      <c r="AW425" s="13" t="s">
        <v>32</v>
      </c>
      <c r="AX425" s="13" t="s">
        <v>77</v>
      </c>
      <c r="AY425" s="262" t="s">
        <v>168</v>
      </c>
    </row>
    <row r="426" spans="1:51" s="13" customFormat="1" ht="12">
      <c r="A426" s="13"/>
      <c r="B426" s="252"/>
      <c r="C426" s="253"/>
      <c r="D426" s="241" t="s">
        <v>291</v>
      </c>
      <c r="E426" s="254" t="s">
        <v>1</v>
      </c>
      <c r="F426" s="255" t="s">
        <v>1216</v>
      </c>
      <c r="G426" s="253"/>
      <c r="H426" s="256">
        <v>1.442</v>
      </c>
      <c r="I426" s="257"/>
      <c r="J426" s="253"/>
      <c r="K426" s="253"/>
      <c r="L426" s="258"/>
      <c r="M426" s="259"/>
      <c r="N426" s="260"/>
      <c r="O426" s="260"/>
      <c r="P426" s="260"/>
      <c r="Q426" s="260"/>
      <c r="R426" s="260"/>
      <c r="S426" s="260"/>
      <c r="T426" s="261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2" t="s">
        <v>291</v>
      </c>
      <c r="AU426" s="262" t="s">
        <v>86</v>
      </c>
      <c r="AV426" s="13" t="s">
        <v>86</v>
      </c>
      <c r="AW426" s="13" t="s">
        <v>32</v>
      </c>
      <c r="AX426" s="13" t="s">
        <v>77</v>
      </c>
      <c r="AY426" s="262" t="s">
        <v>168</v>
      </c>
    </row>
    <row r="427" spans="1:51" s="13" customFormat="1" ht="12">
      <c r="A427" s="13"/>
      <c r="B427" s="252"/>
      <c r="C427" s="253"/>
      <c r="D427" s="241" t="s">
        <v>291</v>
      </c>
      <c r="E427" s="254" t="s">
        <v>1</v>
      </c>
      <c r="F427" s="255" t="s">
        <v>1217</v>
      </c>
      <c r="G427" s="253"/>
      <c r="H427" s="256">
        <v>2.916</v>
      </c>
      <c r="I427" s="257"/>
      <c r="J427" s="253"/>
      <c r="K427" s="253"/>
      <c r="L427" s="258"/>
      <c r="M427" s="259"/>
      <c r="N427" s="260"/>
      <c r="O427" s="260"/>
      <c r="P427" s="260"/>
      <c r="Q427" s="260"/>
      <c r="R427" s="260"/>
      <c r="S427" s="260"/>
      <c r="T427" s="261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2" t="s">
        <v>291</v>
      </c>
      <c r="AU427" s="262" t="s">
        <v>86</v>
      </c>
      <c r="AV427" s="13" t="s">
        <v>86</v>
      </c>
      <c r="AW427" s="13" t="s">
        <v>32</v>
      </c>
      <c r="AX427" s="13" t="s">
        <v>77</v>
      </c>
      <c r="AY427" s="262" t="s">
        <v>168</v>
      </c>
    </row>
    <row r="428" spans="1:51" s="13" customFormat="1" ht="12">
      <c r="A428" s="13"/>
      <c r="B428" s="252"/>
      <c r="C428" s="253"/>
      <c r="D428" s="241" t="s">
        <v>291</v>
      </c>
      <c r="E428" s="254" t="s">
        <v>1</v>
      </c>
      <c r="F428" s="255" t="s">
        <v>1218</v>
      </c>
      <c r="G428" s="253"/>
      <c r="H428" s="256">
        <v>1.4</v>
      </c>
      <c r="I428" s="257"/>
      <c r="J428" s="253"/>
      <c r="K428" s="253"/>
      <c r="L428" s="258"/>
      <c r="M428" s="259"/>
      <c r="N428" s="260"/>
      <c r="O428" s="260"/>
      <c r="P428" s="260"/>
      <c r="Q428" s="260"/>
      <c r="R428" s="260"/>
      <c r="S428" s="260"/>
      <c r="T428" s="261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2" t="s">
        <v>291</v>
      </c>
      <c r="AU428" s="262" t="s">
        <v>86</v>
      </c>
      <c r="AV428" s="13" t="s">
        <v>86</v>
      </c>
      <c r="AW428" s="13" t="s">
        <v>32</v>
      </c>
      <c r="AX428" s="13" t="s">
        <v>77</v>
      </c>
      <c r="AY428" s="262" t="s">
        <v>168</v>
      </c>
    </row>
    <row r="429" spans="1:51" s="13" customFormat="1" ht="12">
      <c r="A429" s="13"/>
      <c r="B429" s="252"/>
      <c r="C429" s="253"/>
      <c r="D429" s="241" t="s">
        <v>291</v>
      </c>
      <c r="E429" s="254" t="s">
        <v>1</v>
      </c>
      <c r="F429" s="255" t="s">
        <v>1219</v>
      </c>
      <c r="G429" s="253"/>
      <c r="H429" s="256">
        <v>0.655</v>
      </c>
      <c r="I429" s="257"/>
      <c r="J429" s="253"/>
      <c r="K429" s="253"/>
      <c r="L429" s="258"/>
      <c r="M429" s="259"/>
      <c r="N429" s="260"/>
      <c r="O429" s="260"/>
      <c r="P429" s="260"/>
      <c r="Q429" s="260"/>
      <c r="R429" s="260"/>
      <c r="S429" s="260"/>
      <c r="T429" s="261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2" t="s">
        <v>291</v>
      </c>
      <c r="AU429" s="262" t="s">
        <v>86</v>
      </c>
      <c r="AV429" s="13" t="s">
        <v>86</v>
      </c>
      <c r="AW429" s="13" t="s">
        <v>32</v>
      </c>
      <c r="AX429" s="13" t="s">
        <v>77</v>
      </c>
      <c r="AY429" s="262" t="s">
        <v>168</v>
      </c>
    </row>
    <row r="430" spans="1:51" s="13" customFormat="1" ht="12">
      <c r="A430" s="13"/>
      <c r="B430" s="252"/>
      <c r="C430" s="253"/>
      <c r="D430" s="241" t="s">
        <v>291</v>
      </c>
      <c r="E430" s="254" t="s">
        <v>1</v>
      </c>
      <c r="F430" s="255" t="s">
        <v>1220</v>
      </c>
      <c r="G430" s="253"/>
      <c r="H430" s="256">
        <v>0.245</v>
      </c>
      <c r="I430" s="257"/>
      <c r="J430" s="253"/>
      <c r="K430" s="253"/>
      <c r="L430" s="258"/>
      <c r="M430" s="259"/>
      <c r="N430" s="260"/>
      <c r="O430" s="260"/>
      <c r="P430" s="260"/>
      <c r="Q430" s="260"/>
      <c r="R430" s="260"/>
      <c r="S430" s="260"/>
      <c r="T430" s="261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2" t="s">
        <v>291</v>
      </c>
      <c r="AU430" s="262" t="s">
        <v>86</v>
      </c>
      <c r="AV430" s="13" t="s">
        <v>86</v>
      </c>
      <c r="AW430" s="13" t="s">
        <v>32</v>
      </c>
      <c r="AX430" s="13" t="s">
        <v>77</v>
      </c>
      <c r="AY430" s="262" t="s">
        <v>168</v>
      </c>
    </row>
    <row r="431" spans="1:51" s="13" customFormat="1" ht="12">
      <c r="A431" s="13"/>
      <c r="B431" s="252"/>
      <c r="C431" s="253"/>
      <c r="D431" s="241" t="s">
        <v>291</v>
      </c>
      <c r="E431" s="254" t="s">
        <v>1</v>
      </c>
      <c r="F431" s="255" t="s">
        <v>1221</v>
      </c>
      <c r="G431" s="253"/>
      <c r="H431" s="256">
        <v>1.75</v>
      </c>
      <c r="I431" s="257"/>
      <c r="J431" s="253"/>
      <c r="K431" s="253"/>
      <c r="L431" s="258"/>
      <c r="M431" s="259"/>
      <c r="N431" s="260"/>
      <c r="O431" s="260"/>
      <c r="P431" s="260"/>
      <c r="Q431" s="260"/>
      <c r="R431" s="260"/>
      <c r="S431" s="260"/>
      <c r="T431" s="261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2" t="s">
        <v>291</v>
      </c>
      <c r="AU431" s="262" t="s">
        <v>86</v>
      </c>
      <c r="AV431" s="13" t="s">
        <v>86</v>
      </c>
      <c r="AW431" s="13" t="s">
        <v>32</v>
      </c>
      <c r="AX431" s="13" t="s">
        <v>77</v>
      </c>
      <c r="AY431" s="262" t="s">
        <v>168</v>
      </c>
    </row>
    <row r="432" spans="1:51" s="13" customFormat="1" ht="12">
      <c r="A432" s="13"/>
      <c r="B432" s="252"/>
      <c r="C432" s="253"/>
      <c r="D432" s="241" t="s">
        <v>291</v>
      </c>
      <c r="E432" s="254" t="s">
        <v>1</v>
      </c>
      <c r="F432" s="255" t="s">
        <v>1222</v>
      </c>
      <c r="G432" s="253"/>
      <c r="H432" s="256">
        <v>0.7</v>
      </c>
      <c r="I432" s="257"/>
      <c r="J432" s="253"/>
      <c r="K432" s="253"/>
      <c r="L432" s="258"/>
      <c r="M432" s="259"/>
      <c r="N432" s="260"/>
      <c r="O432" s="260"/>
      <c r="P432" s="260"/>
      <c r="Q432" s="260"/>
      <c r="R432" s="260"/>
      <c r="S432" s="260"/>
      <c r="T432" s="261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2" t="s">
        <v>291</v>
      </c>
      <c r="AU432" s="262" t="s">
        <v>86</v>
      </c>
      <c r="AV432" s="13" t="s">
        <v>86</v>
      </c>
      <c r="AW432" s="13" t="s">
        <v>32</v>
      </c>
      <c r="AX432" s="13" t="s">
        <v>77</v>
      </c>
      <c r="AY432" s="262" t="s">
        <v>168</v>
      </c>
    </row>
    <row r="433" spans="1:51" s="13" customFormat="1" ht="12">
      <c r="A433" s="13"/>
      <c r="B433" s="252"/>
      <c r="C433" s="253"/>
      <c r="D433" s="241" t="s">
        <v>291</v>
      </c>
      <c r="E433" s="254" t="s">
        <v>1</v>
      </c>
      <c r="F433" s="255" t="s">
        <v>1223</v>
      </c>
      <c r="G433" s="253"/>
      <c r="H433" s="256">
        <v>0.714</v>
      </c>
      <c r="I433" s="257"/>
      <c r="J433" s="253"/>
      <c r="K433" s="253"/>
      <c r="L433" s="258"/>
      <c r="M433" s="259"/>
      <c r="N433" s="260"/>
      <c r="O433" s="260"/>
      <c r="P433" s="260"/>
      <c r="Q433" s="260"/>
      <c r="R433" s="260"/>
      <c r="S433" s="260"/>
      <c r="T433" s="261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2" t="s">
        <v>291</v>
      </c>
      <c r="AU433" s="262" t="s">
        <v>86</v>
      </c>
      <c r="AV433" s="13" t="s">
        <v>86</v>
      </c>
      <c r="AW433" s="13" t="s">
        <v>32</v>
      </c>
      <c r="AX433" s="13" t="s">
        <v>77</v>
      </c>
      <c r="AY433" s="262" t="s">
        <v>168</v>
      </c>
    </row>
    <row r="434" spans="1:51" s="13" customFormat="1" ht="12">
      <c r="A434" s="13"/>
      <c r="B434" s="252"/>
      <c r="C434" s="253"/>
      <c r="D434" s="241" t="s">
        <v>291</v>
      </c>
      <c r="E434" s="254" t="s">
        <v>1</v>
      </c>
      <c r="F434" s="255" t="s">
        <v>1224</v>
      </c>
      <c r="G434" s="253"/>
      <c r="H434" s="256">
        <v>0.648</v>
      </c>
      <c r="I434" s="257"/>
      <c r="J434" s="253"/>
      <c r="K434" s="253"/>
      <c r="L434" s="258"/>
      <c r="M434" s="259"/>
      <c r="N434" s="260"/>
      <c r="O434" s="260"/>
      <c r="P434" s="260"/>
      <c r="Q434" s="260"/>
      <c r="R434" s="260"/>
      <c r="S434" s="260"/>
      <c r="T434" s="261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2" t="s">
        <v>291</v>
      </c>
      <c r="AU434" s="262" t="s">
        <v>86</v>
      </c>
      <c r="AV434" s="13" t="s">
        <v>86</v>
      </c>
      <c r="AW434" s="13" t="s">
        <v>32</v>
      </c>
      <c r="AX434" s="13" t="s">
        <v>77</v>
      </c>
      <c r="AY434" s="262" t="s">
        <v>168</v>
      </c>
    </row>
    <row r="435" spans="1:51" s="13" customFormat="1" ht="12">
      <c r="A435" s="13"/>
      <c r="B435" s="252"/>
      <c r="C435" s="253"/>
      <c r="D435" s="241" t="s">
        <v>291</v>
      </c>
      <c r="E435" s="254" t="s">
        <v>1</v>
      </c>
      <c r="F435" s="255" t="s">
        <v>1225</v>
      </c>
      <c r="G435" s="253"/>
      <c r="H435" s="256">
        <v>1.33</v>
      </c>
      <c r="I435" s="257"/>
      <c r="J435" s="253"/>
      <c r="K435" s="253"/>
      <c r="L435" s="258"/>
      <c r="M435" s="259"/>
      <c r="N435" s="260"/>
      <c r="O435" s="260"/>
      <c r="P435" s="260"/>
      <c r="Q435" s="260"/>
      <c r="R435" s="260"/>
      <c r="S435" s="260"/>
      <c r="T435" s="261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2" t="s">
        <v>291</v>
      </c>
      <c r="AU435" s="262" t="s">
        <v>86</v>
      </c>
      <c r="AV435" s="13" t="s">
        <v>86</v>
      </c>
      <c r="AW435" s="13" t="s">
        <v>32</v>
      </c>
      <c r="AX435" s="13" t="s">
        <v>77</v>
      </c>
      <c r="AY435" s="262" t="s">
        <v>168</v>
      </c>
    </row>
    <row r="436" spans="1:51" s="13" customFormat="1" ht="12">
      <c r="A436" s="13"/>
      <c r="B436" s="252"/>
      <c r="C436" s="253"/>
      <c r="D436" s="241" t="s">
        <v>291</v>
      </c>
      <c r="E436" s="254" t="s">
        <v>1</v>
      </c>
      <c r="F436" s="255" t="s">
        <v>1226</v>
      </c>
      <c r="G436" s="253"/>
      <c r="H436" s="256">
        <v>0.528</v>
      </c>
      <c r="I436" s="257"/>
      <c r="J436" s="253"/>
      <c r="K436" s="253"/>
      <c r="L436" s="258"/>
      <c r="M436" s="259"/>
      <c r="N436" s="260"/>
      <c r="O436" s="260"/>
      <c r="P436" s="260"/>
      <c r="Q436" s="260"/>
      <c r="R436" s="260"/>
      <c r="S436" s="260"/>
      <c r="T436" s="261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2" t="s">
        <v>291</v>
      </c>
      <c r="AU436" s="262" t="s">
        <v>86</v>
      </c>
      <c r="AV436" s="13" t="s">
        <v>86</v>
      </c>
      <c r="AW436" s="13" t="s">
        <v>32</v>
      </c>
      <c r="AX436" s="13" t="s">
        <v>77</v>
      </c>
      <c r="AY436" s="262" t="s">
        <v>168</v>
      </c>
    </row>
    <row r="437" spans="1:51" s="13" customFormat="1" ht="12">
      <c r="A437" s="13"/>
      <c r="B437" s="252"/>
      <c r="C437" s="253"/>
      <c r="D437" s="241" t="s">
        <v>291</v>
      </c>
      <c r="E437" s="254" t="s">
        <v>1</v>
      </c>
      <c r="F437" s="255" t="s">
        <v>1227</v>
      </c>
      <c r="G437" s="253"/>
      <c r="H437" s="256">
        <v>0.315</v>
      </c>
      <c r="I437" s="257"/>
      <c r="J437" s="253"/>
      <c r="K437" s="253"/>
      <c r="L437" s="258"/>
      <c r="M437" s="259"/>
      <c r="N437" s="260"/>
      <c r="O437" s="260"/>
      <c r="P437" s="260"/>
      <c r="Q437" s="260"/>
      <c r="R437" s="260"/>
      <c r="S437" s="260"/>
      <c r="T437" s="261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2" t="s">
        <v>291</v>
      </c>
      <c r="AU437" s="262" t="s">
        <v>86</v>
      </c>
      <c r="AV437" s="13" t="s">
        <v>86</v>
      </c>
      <c r="AW437" s="13" t="s">
        <v>32</v>
      </c>
      <c r="AX437" s="13" t="s">
        <v>77</v>
      </c>
      <c r="AY437" s="262" t="s">
        <v>168</v>
      </c>
    </row>
    <row r="438" spans="1:51" s="13" customFormat="1" ht="12">
      <c r="A438" s="13"/>
      <c r="B438" s="252"/>
      <c r="C438" s="253"/>
      <c r="D438" s="241" t="s">
        <v>291</v>
      </c>
      <c r="E438" s="254" t="s">
        <v>1</v>
      </c>
      <c r="F438" s="255" t="s">
        <v>1228</v>
      </c>
      <c r="G438" s="253"/>
      <c r="H438" s="256">
        <v>0.567</v>
      </c>
      <c r="I438" s="257"/>
      <c r="J438" s="253"/>
      <c r="K438" s="253"/>
      <c r="L438" s="258"/>
      <c r="M438" s="259"/>
      <c r="N438" s="260"/>
      <c r="O438" s="260"/>
      <c r="P438" s="260"/>
      <c r="Q438" s="260"/>
      <c r="R438" s="260"/>
      <c r="S438" s="260"/>
      <c r="T438" s="261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62" t="s">
        <v>291</v>
      </c>
      <c r="AU438" s="262" t="s">
        <v>86</v>
      </c>
      <c r="AV438" s="13" t="s">
        <v>86</v>
      </c>
      <c r="AW438" s="13" t="s">
        <v>32</v>
      </c>
      <c r="AX438" s="13" t="s">
        <v>77</v>
      </c>
      <c r="AY438" s="262" t="s">
        <v>168</v>
      </c>
    </row>
    <row r="439" spans="1:51" s="13" customFormat="1" ht="12">
      <c r="A439" s="13"/>
      <c r="B439" s="252"/>
      <c r="C439" s="253"/>
      <c r="D439" s="241" t="s">
        <v>291</v>
      </c>
      <c r="E439" s="254" t="s">
        <v>1</v>
      </c>
      <c r="F439" s="255" t="s">
        <v>1229</v>
      </c>
      <c r="G439" s="253"/>
      <c r="H439" s="256">
        <v>1.309</v>
      </c>
      <c r="I439" s="257"/>
      <c r="J439" s="253"/>
      <c r="K439" s="253"/>
      <c r="L439" s="258"/>
      <c r="M439" s="259"/>
      <c r="N439" s="260"/>
      <c r="O439" s="260"/>
      <c r="P439" s="260"/>
      <c r="Q439" s="260"/>
      <c r="R439" s="260"/>
      <c r="S439" s="260"/>
      <c r="T439" s="261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2" t="s">
        <v>291</v>
      </c>
      <c r="AU439" s="262" t="s">
        <v>86</v>
      </c>
      <c r="AV439" s="13" t="s">
        <v>86</v>
      </c>
      <c r="AW439" s="13" t="s">
        <v>32</v>
      </c>
      <c r="AX439" s="13" t="s">
        <v>77</v>
      </c>
      <c r="AY439" s="262" t="s">
        <v>168</v>
      </c>
    </row>
    <row r="440" spans="1:51" s="13" customFormat="1" ht="12">
      <c r="A440" s="13"/>
      <c r="B440" s="252"/>
      <c r="C440" s="253"/>
      <c r="D440" s="241" t="s">
        <v>291</v>
      </c>
      <c r="E440" s="254" t="s">
        <v>1</v>
      </c>
      <c r="F440" s="255" t="s">
        <v>1230</v>
      </c>
      <c r="G440" s="253"/>
      <c r="H440" s="256">
        <v>1.505</v>
      </c>
      <c r="I440" s="257"/>
      <c r="J440" s="253"/>
      <c r="K440" s="253"/>
      <c r="L440" s="258"/>
      <c r="M440" s="259"/>
      <c r="N440" s="260"/>
      <c r="O440" s="260"/>
      <c r="P440" s="260"/>
      <c r="Q440" s="260"/>
      <c r="R440" s="260"/>
      <c r="S440" s="260"/>
      <c r="T440" s="261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2" t="s">
        <v>291</v>
      </c>
      <c r="AU440" s="262" t="s">
        <v>86</v>
      </c>
      <c r="AV440" s="13" t="s">
        <v>86</v>
      </c>
      <c r="AW440" s="13" t="s">
        <v>32</v>
      </c>
      <c r="AX440" s="13" t="s">
        <v>77</v>
      </c>
      <c r="AY440" s="262" t="s">
        <v>168</v>
      </c>
    </row>
    <row r="441" spans="1:51" s="13" customFormat="1" ht="12">
      <c r="A441" s="13"/>
      <c r="B441" s="252"/>
      <c r="C441" s="253"/>
      <c r="D441" s="241" t="s">
        <v>291</v>
      </c>
      <c r="E441" s="254" t="s">
        <v>1</v>
      </c>
      <c r="F441" s="255" t="s">
        <v>1231</v>
      </c>
      <c r="G441" s="253"/>
      <c r="H441" s="256">
        <v>0.385</v>
      </c>
      <c r="I441" s="257"/>
      <c r="J441" s="253"/>
      <c r="K441" s="253"/>
      <c r="L441" s="258"/>
      <c r="M441" s="259"/>
      <c r="N441" s="260"/>
      <c r="O441" s="260"/>
      <c r="P441" s="260"/>
      <c r="Q441" s="260"/>
      <c r="R441" s="260"/>
      <c r="S441" s="260"/>
      <c r="T441" s="261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2" t="s">
        <v>291</v>
      </c>
      <c r="AU441" s="262" t="s">
        <v>86</v>
      </c>
      <c r="AV441" s="13" t="s">
        <v>86</v>
      </c>
      <c r="AW441" s="13" t="s">
        <v>32</v>
      </c>
      <c r="AX441" s="13" t="s">
        <v>77</v>
      </c>
      <c r="AY441" s="262" t="s">
        <v>168</v>
      </c>
    </row>
    <row r="442" spans="1:51" s="13" customFormat="1" ht="12">
      <c r="A442" s="13"/>
      <c r="B442" s="252"/>
      <c r="C442" s="253"/>
      <c r="D442" s="241" t="s">
        <v>291</v>
      </c>
      <c r="E442" s="254" t="s">
        <v>1</v>
      </c>
      <c r="F442" s="255" t="s">
        <v>1232</v>
      </c>
      <c r="G442" s="253"/>
      <c r="H442" s="256">
        <v>0.864</v>
      </c>
      <c r="I442" s="257"/>
      <c r="J442" s="253"/>
      <c r="K442" s="253"/>
      <c r="L442" s="258"/>
      <c r="M442" s="259"/>
      <c r="N442" s="260"/>
      <c r="O442" s="260"/>
      <c r="P442" s="260"/>
      <c r="Q442" s="260"/>
      <c r="R442" s="260"/>
      <c r="S442" s="260"/>
      <c r="T442" s="261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62" t="s">
        <v>291</v>
      </c>
      <c r="AU442" s="262" t="s">
        <v>86</v>
      </c>
      <c r="AV442" s="13" t="s">
        <v>86</v>
      </c>
      <c r="AW442" s="13" t="s">
        <v>32</v>
      </c>
      <c r="AX442" s="13" t="s">
        <v>77</v>
      </c>
      <c r="AY442" s="262" t="s">
        <v>168</v>
      </c>
    </row>
    <row r="443" spans="1:51" s="13" customFormat="1" ht="12">
      <c r="A443" s="13"/>
      <c r="B443" s="252"/>
      <c r="C443" s="253"/>
      <c r="D443" s="241" t="s">
        <v>291</v>
      </c>
      <c r="E443" s="254" t="s">
        <v>1</v>
      </c>
      <c r="F443" s="255" t="s">
        <v>1233</v>
      </c>
      <c r="G443" s="253"/>
      <c r="H443" s="256">
        <v>1.144</v>
      </c>
      <c r="I443" s="257"/>
      <c r="J443" s="253"/>
      <c r="K443" s="253"/>
      <c r="L443" s="258"/>
      <c r="M443" s="259"/>
      <c r="N443" s="260"/>
      <c r="O443" s="260"/>
      <c r="P443" s="260"/>
      <c r="Q443" s="260"/>
      <c r="R443" s="260"/>
      <c r="S443" s="260"/>
      <c r="T443" s="261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62" t="s">
        <v>291</v>
      </c>
      <c r="AU443" s="262" t="s">
        <v>86</v>
      </c>
      <c r="AV443" s="13" t="s">
        <v>86</v>
      </c>
      <c r="AW443" s="13" t="s">
        <v>32</v>
      </c>
      <c r="AX443" s="13" t="s">
        <v>77</v>
      </c>
      <c r="AY443" s="262" t="s">
        <v>168</v>
      </c>
    </row>
    <row r="444" spans="1:51" s="13" customFormat="1" ht="12">
      <c r="A444" s="13"/>
      <c r="B444" s="252"/>
      <c r="C444" s="253"/>
      <c r="D444" s="241" t="s">
        <v>291</v>
      </c>
      <c r="E444" s="254" t="s">
        <v>1</v>
      </c>
      <c r="F444" s="255" t="s">
        <v>167</v>
      </c>
      <c r="G444" s="253"/>
      <c r="H444" s="256">
        <v>5</v>
      </c>
      <c r="I444" s="257"/>
      <c r="J444" s="253"/>
      <c r="K444" s="253"/>
      <c r="L444" s="258"/>
      <c r="M444" s="259"/>
      <c r="N444" s="260"/>
      <c r="O444" s="260"/>
      <c r="P444" s="260"/>
      <c r="Q444" s="260"/>
      <c r="R444" s="260"/>
      <c r="S444" s="260"/>
      <c r="T444" s="261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2" t="s">
        <v>291</v>
      </c>
      <c r="AU444" s="262" t="s">
        <v>86</v>
      </c>
      <c r="AV444" s="13" t="s">
        <v>86</v>
      </c>
      <c r="AW444" s="13" t="s">
        <v>32</v>
      </c>
      <c r="AX444" s="13" t="s">
        <v>77</v>
      </c>
      <c r="AY444" s="262" t="s">
        <v>168</v>
      </c>
    </row>
    <row r="445" spans="1:51" s="14" customFormat="1" ht="12">
      <c r="A445" s="14"/>
      <c r="B445" s="263"/>
      <c r="C445" s="264"/>
      <c r="D445" s="241" t="s">
        <v>291</v>
      </c>
      <c r="E445" s="265" t="s">
        <v>1</v>
      </c>
      <c r="F445" s="266" t="s">
        <v>295</v>
      </c>
      <c r="G445" s="264"/>
      <c r="H445" s="267">
        <v>30.823</v>
      </c>
      <c r="I445" s="268"/>
      <c r="J445" s="264"/>
      <c r="K445" s="264"/>
      <c r="L445" s="269"/>
      <c r="M445" s="270"/>
      <c r="N445" s="271"/>
      <c r="O445" s="271"/>
      <c r="P445" s="271"/>
      <c r="Q445" s="271"/>
      <c r="R445" s="271"/>
      <c r="S445" s="271"/>
      <c r="T445" s="272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73" t="s">
        <v>291</v>
      </c>
      <c r="AU445" s="273" t="s">
        <v>86</v>
      </c>
      <c r="AV445" s="14" t="s">
        <v>189</v>
      </c>
      <c r="AW445" s="14" t="s">
        <v>32</v>
      </c>
      <c r="AX445" s="14" t="s">
        <v>84</v>
      </c>
      <c r="AY445" s="273" t="s">
        <v>168</v>
      </c>
    </row>
    <row r="446" spans="1:65" s="2" customFormat="1" ht="24.15" customHeight="1">
      <c r="A446" s="39"/>
      <c r="B446" s="40"/>
      <c r="C446" s="228" t="s">
        <v>540</v>
      </c>
      <c r="D446" s="228" t="s">
        <v>171</v>
      </c>
      <c r="E446" s="229" t="s">
        <v>1234</v>
      </c>
      <c r="F446" s="230" t="s">
        <v>1235</v>
      </c>
      <c r="G446" s="231" t="s">
        <v>311</v>
      </c>
      <c r="H446" s="232">
        <v>0.634</v>
      </c>
      <c r="I446" s="233"/>
      <c r="J446" s="234">
        <f>ROUND(I446*H446,2)</f>
        <v>0</v>
      </c>
      <c r="K446" s="230" t="s">
        <v>175</v>
      </c>
      <c r="L446" s="45"/>
      <c r="M446" s="235" t="s">
        <v>1</v>
      </c>
      <c r="N446" s="236" t="s">
        <v>42</v>
      </c>
      <c r="O446" s="92"/>
      <c r="P446" s="237">
        <f>O446*H446</f>
        <v>0</v>
      </c>
      <c r="Q446" s="237">
        <v>1.0594</v>
      </c>
      <c r="R446" s="237">
        <f>Q446*H446</f>
        <v>0.6716595999999999</v>
      </c>
      <c r="S446" s="237">
        <v>0</v>
      </c>
      <c r="T446" s="238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9" t="s">
        <v>189</v>
      </c>
      <c r="AT446" s="239" t="s">
        <v>171</v>
      </c>
      <c r="AU446" s="239" t="s">
        <v>86</v>
      </c>
      <c r="AY446" s="18" t="s">
        <v>168</v>
      </c>
      <c r="BE446" s="240">
        <f>IF(N446="základní",J446,0)</f>
        <v>0</v>
      </c>
      <c r="BF446" s="240">
        <f>IF(N446="snížená",J446,0)</f>
        <v>0</v>
      </c>
      <c r="BG446" s="240">
        <f>IF(N446="zákl. přenesená",J446,0)</f>
        <v>0</v>
      </c>
      <c r="BH446" s="240">
        <f>IF(N446="sníž. přenesená",J446,0)</f>
        <v>0</v>
      </c>
      <c r="BI446" s="240">
        <f>IF(N446="nulová",J446,0)</f>
        <v>0</v>
      </c>
      <c r="BJ446" s="18" t="s">
        <v>84</v>
      </c>
      <c r="BK446" s="240">
        <f>ROUND(I446*H446,2)</f>
        <v>0</v>
      </c>
      <c r="BL446" s="18" t="s">
        <v>189</v>
      </c>
      <c r="BM446" s="239" t="s">
        <v>1236</v>
      </c>
    </row>
    <row r="447" spans="1:51" s="15" customFormat="1" ht="12">
      <c r="A447" s="15"/>
      <c r="B447" s="274"/>
      <c r="C447" s="275"/>
      <c r="D447" s="241" t="s">
        <v>291</v>
      </c>
      <c r="E447" s="276" t="s">
        <v>1</v>
      </c>
      <c r="F447" s="277" t="s">
        <v>1237</v>
      </c>
      <c r="G447" s="275"/>
      <c r="H447" s="276" t="s">
        <v>1</v>
      </c>
      <c r="I447" s="278"/>
      <c r="J447" s="275"/>
      <c r="K447" s="275"/>
      <c r="L447" s="279"/>
      <c r="M447" s="280"/>
      <c r="N447" s="281"/>
      <c r="O447" s="281"/>
      <c r="P447" s="281"/>
      <c r="Q447" s="281"/>
      <c r="R447" s="281"/>
      <c r="S447" s="281"/>
      <c r="T447" s="282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83" t="s">
        <v>291</v>
      </c>
      <c r="AU447" s="283" t="s">
        <v>86</v>
      </c>
      <c r="AV447" s="15" t="s">
        <v>84</v>
      </c>
      <c r="AW447" s="15" t="s">
        <v>32</v>
      </c>
      <c r="AX447" s="15" t="s">
        <v>77</v>
      </c>
      <c r="AY447" s="283" t="s">
        <v>168</v>
      </c>
    </row>
    <row r="448" spans="1:51" s="13" customFormat="1" ht="12">
      <c r="A448" s="13"/>
      <c r="B448" s="252"/>
      <c r="C448" s="253"/>
      <c r="D448" s="241" t="s">
        <v>291</v>
      </c>
      <c r="E448" s="254" t="s">
        <v>1</v>
      </c>
      <c r="F448" s="255" t="s">
        <v>1238</v>
      </c>
      <c r="G448" s="253"/>
      <c r="H448" s="256">
        <v>0.634</v>
      </c>
      <c r="I448" s="257"/>
      <c r="J448" s="253"/>
      <c r="K448" s="253"/>
      <c r="L448" s="258"/>
      <c r="M448" s="259"/>
      <c r="N448" s="260"/>
      <c r="O448" s="260"/>
      <c r="P448" s="260"/>
      <c r="Q448" s="260"/>
      <c r="R448" s="260"/>
      <c r="S448" s="260"/>
      <c r="T448" s="261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2" t="s">
        <v>291</v>
      </c>
      <c r="AU448" s="262" t="s">
        <v>86</v>
      </c>
      <c r="AV448" s="13" t="s">
        <v>86</v>
      </c>
      <c r="AW448" s="13" t="s">
        <v>32</v>
      </c>
      <c r="AX448" s="13" t="s">
        <v>84</v>
      </c>
      <c r="AY448" s="262" t="s">
        <v>168</v>
      </c>
    </row>
    <row r="449" spans="1:63" s="12" customFormat="1" ht="22.8" customHeight="1">
      <c r="A449" s="12"/>
      <c r="B449" s="212"/>
      <c r="C449" s="213"/>
      <c r="D449" s="214" t="s">
        <v>76</v>
      </c>
      <c r="E449" s="226" t="s">
        <v>106</v>
      </c>
      <c r="F449" s="226" t="s">
        <v>1239</v>
      </c>
      <c r="G449" s="213"/>
      <c r="H449" s="213"/>
      <c r="I449" s="216"/>
      <c r="J449" s="227">
        <f>BK449</f>
        <v>0</v>
      </c>
      <c r="K449" s="213"/>
      <c r="L449" s="218"/>
      <c r="M449" s="219"/>
      <c r="N449" s="220"/>
      <c r="O449" s="220"/>
      <c r="P449" s="221">
        <f>SUM(P450:P633)</f>
        <v>0</v>
      </c>
      <c r="Q449" s="220"/>
      <c r="R449" s="221">
        <f>SUM(R450:R633)</f>
        <v>196.75311822999998</v>
      </c>
      <c r="S449" s="220"/>
      <c r="T449" s="222">
        <f>SUM(T450:T633)</f>
        <v>0.0019065800000000002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23" t="s">
        <v>84</v>
      </c>
      <c r="AT449" s="224" t="s">
        <v>76</v>
      </c>
      <c r="AU449" s="224" t="s">
        <v>84</v>
      </c>
      <c r="AY449" s="223" t="s">
        <v>168</v>
      </c>
      <c r="BK449" s="225">
        <f>SUM(BK450:BK633)</f>
        <v>0</v>
      </c>
    </row>
    <row r="450" spans="1:65" s="2" customFormat="1" ht="24.15" customHeight="1">
      <c r="A450" s="39"/>
      <c r="B450" s="40"/>
      <c r="C450" s="228" t="s">
        <v>567</v>
      </c>
      <c r="D450" s="228" t="s">
        <v>171</v>
      </c>
      <c r="E450" s="229" t="s">
        <v>1240</v>
      </c>
      <c r="F450" s="230" t="s">
        <v>1241</v>
      </c>
      <c r="G450" s="231" t="s">
        <v>289</v>
      </c>
      <c r="H450" s="232">
        <v>17.121</v>
      </c>
      <c r="I450" s="233"/>
      <c r="J450" s="234">
        <f>ROUND(I450*H450,2)</f>
        <v>0</v>
      </c>
      <c r="K450" s="230" t="s">
        <v>1</v>
      </c>
      <c r="L450" s="45"/>
      <c r="M450" s="235" t="s">
        <v>1</v>
      </c>
      <c r="N450" s="236" t="s">
        <v>42</v>
      </c>
      <c r="O450" s="92"/>
      <c r="P450" s="237">
        <f>O450*H450</f>
        <v>0</v>
      </c>
      <c r="Q450" s="237">
        <v>1.149</v>
      </c>
      <c r="R450" s="237">
        <f>Q450*H450</f>
        <v>19.672029</v>
      </c>
      <c r="S450" s="237">
        <v>0</v>
      </c>
      <c r="T450" s="238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9" t="s">
        <v>189</v>
      </c>
      <c r="AT450" s="239" t="s">
        <v>171</v>
      </c>
      <c r="AU450" s="239" t="s">
        <v>86</v>
      </c>
      <c r="AY450" s="18" t="s">
        <v>168</v>
      </c>
      <c r="BE450" s="240">
        <f>IF(N450="základní",J450,0)</f>
        <v>0</v>
      </c>
      <c r="BF450" s="240">
        <f>IF(N450="snížená",J450,0)</f>
        <v>0</v>
      </c>
      <c r="BG450" s="240">
        <f>IF(N450="zákl. přenesená",J450,0)</f>
        <v>0</v>
      </c>
      <c r="BH450" s="240">
        <f>IF(N450="sníž. přenesená",J450,0)</f>
        <v>0</v>
      </c>
      <c r="BI450" s="240">
        <f>IF(N450="nulová",J450,0)</f>
        <v>0</v>
      </c>
      <c r="BJ450" s="18" t="s">
        <v>84</v>
      </c>
      <c r="BK450" s="240">
        <f>ROUND(I450*H450,2)</f>
        <v>0</v>
      </c>
      <c r="BL450" s="18" t="s">
        <v>189</v>
      </c>
      <c r="BM450" s="239" t="s">
        <v>1242</v>
      </c>
    </row>
    <row r="451" spans="1:51" s="15" customFormat="1" ht="12">
      <c r="A451" s="15"/>
      <c r="B451" s="274"/>
      <c r="C451" s="275"/>
      <c r="D451" s="241" t="s">
        <v>291</v>
      </c>
      <c r="E451" s="276" t="s">
        <v>1</v>
      </c>
      <c r="F451" s="277" t="s">
        <v>330</v>
      </c>
      <c r="G451" s="275"/>
      <c r="H451" s="276" t="s">
        <v>1</v>
      </c>
      <c r="I451" s="278"/>
      <c r="J451" s="275"/>
      <c r="K451" s="275"/>
      <c r="L451" s="279"/>
      <c r="M451" s="280"/>
      <c r="N451" s="281"/>
      <c r="O451" s="281"/>
      <c r="P451" s="281"/>
      <c r="Q451" s="281"/>
      <c r="R451" s="281"/>
      <c r="S451" s="281"/>
      <c r="T451" s="282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83" t="s">
        <v>291</v>
      </c>
      <c r="AU451" s="283" t="s">
        <v>86</v>
      </c>
      <c r="AV451" s="15" t="s">
        <v>84</v>
      </c>
      <c r="AW451" s="15" t="s">
        <v>32</v>
      </c>
      <c r="AX451" s="15" t="s">
        <v>77</v>
      </c>
      <c r="AY451" s="283" t="s">
        <v>168</v>
      </c>
    </row>
    <row r="452" spans="1:51" s="13" customFormat="1" ht="12">
      <c r="A452" s="13"/>
      <c r="B452" s="252"/>
      <c r="C452" s="253"/>
      <c r="D452" s="241" t="s">
        <v>291</v>
      </c>
      <c r="E452" s="254" t="s">
        <v>1</v>
      </c>
      <c r="F452" s="255" t="s">
        <v>1243</v>
      </c>
      <c r="G452" s="253"/>
      <c r="H452" s="256">
        <v>0.343</v>
      </c>
      <c r="I452" s="257"/>
      <c r="J452" s="253"/>
      <c r="K452" s="253"/>
      <c r="L452" s="258"/>
      <c r="M452" s="259"/>
      <c r="N452" s="260"/>
      <c r="O452" s="260"/>
      <c r="P452" s="260"/>
      <c r="Q452" s="260"/>
      <c r="R452" s="260"/>
      <c r="S452" s="260"/>
      <c r="T452" s="261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2" t="s">
        <v>291</v>
      </c>
      <c r="AU452" s="262" t="s">
        <v>86</v>
      </c>
      <c r="AV452" s="13" t="s">
        <v>86</v>
      </c>
      <c r="AW452" s="13" t="s">
        <v>32</v>
      </c>
      <c r="AX452" s="13" t="s">
        <v>77</v>
      </c>
      <c r="AY452" s="262" t="s">
        <v>168</v>
      </c>
    </row>
    <row r="453" spans="1:51" s="13" customFormat="1" ht="12">
      <c r="A453" s="13"/>
      <c r="B453" s="252"/>
      <c r="C453" s="253"/>
      <c r="D453" s="241" t="s">
        <v>291</v>
      </c>
      <c r="E453" s="254" t="s">
        <v>1</v>
      </c>
      <c r="F453" s="255" t="s">
        <v>1244</v>
      </c>
      <c r="G453" s="253"/>
      <c r="H453" s="256">
        <v>0.371</v>
      </c>
      <c r="I453" s="257"/>
      <c r="J453" s="253"/>
      <c r="K453" s="253"/>
      <c r="L453" s="258"/>
      <c r="M453" s="259"/>
      <c r="N453" s="260"/>
      <c r="O453" s="260"/>
      <c r="P453" s="260"/>
      <c r="Q453" s="260"/>
      <c r="R453" s="260"/>
      <c r="S453" s="260"/>
      <c r="T453" s="261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2" t="s">
        <v>291</v>
      </c>
      <c r="AU453" s="262" t="s">
        <v>86</v>
      </c>
      <c r="AV453" s="13" t="s">
        <v>86</v>
      </c>
      <c r="AW453" s="13" t="s">
        <v>32</v>
      </c>
      <c r="AX453" s="13" t="s">
        <v>77</v>
      </c>
      <c r="AY453" s="262" t="s">
        <v>168</v>
      </c>
    </row>
    <row r="454" spans="1:51" s="13" customFormat="1" ht="12">
      <c r="A454" s="13"/>
      <c r="B454" s="252"/>
      <c r="C454" s="253"/>
      <c r="D454" s="241" t="s">
        <v>291</v>
      </c>
      <c r="E454" s="254" t="s">
        <v>1</v>
      </c>
      <c r="F454" s="255" t="s">
        <v>1245</v>
      </c>
      <c r="G454" s="253"/>
      <c r="H454" s="256">
        <v>0.467</v>
      </c>
      <c r="I454" s="257"/>
      <c r="J454" s="253"/>
      <c r="K454" s="253"/>
      <c r="L454" s="258"/>
      <c r="M454" s="259"/>
      <c r="N454" s="260"/>
      <c r="O454" s="260"/>
      <c r="P454" s="260"/>
      <c r="Q454" s="260"/>
      <c r="R454" s="260"/>
      <c r="S454" s="260"/>
      <c r="T454" s="261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2" t="s">
        <v>291</v>
      </c>
      <c r="AU454" s="262" t="s">
        <v>86</v>
      </c>
      <c r="AV454" s="13" t="s">
        <v>86</v>
      </c>
      <c r="AW454" s="13" t="s">
        <v>32</v>
      </c>
      <c r="AX454" s="13" t="s">
        <v>77</v>
      </c>
      <c r="AY454" s="262" t="s">
        <v>168</v>
      </c>
    </row>
    <row r="455" spans="1:51" s="13" customFormat="1" ht="12">
      <c r="A455" s="13"/>
      <c r="B455" s="252"/>
      <c r="C455" s="253"/>
      <c r="D455" s="241" t="s">
        <v>291</v>
      </c>
      <c r="E455" s="254" t="s">
        <v>1</v>
      </c>
      <c r="F455" s="255" t="s">
        <v>1246</v>
      </c>
      <c r="G455" s="253"/>
      <c r="H455" s="256">
        <v>0.808</v>
      </c>
      <c r="I455" s="257"/>
      <c r="J455" s="253"/>
      <c r="K455" s="253"/>
      <c r="L455" s="258"/>
      <c r="M455" s="259"/>
      <c r="N455" s="260"/>
      <c r="O455" s="260"/>
      <c r="P455" s="260"/>
      <c r="Q455" s="260"/>
      <c r="R455" s="260"/>
      <c r="S455" s="260"/>
      <c r="T455" s="261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2" t="s">
        <v>291</v>
      </c>
      <c r="AU455" s="262" t="s">
        <v>86</v>
      </c>
      <c r="AV455" s="13" t="s">
        <v>86</v>
      </c>
      <c r="AW455" s="13" t="s">
        <v>32</v>
      </c>
      <c r="AX455" s="13" t="s">
        <v>77</v>
      </c>
      <c r="AY455" s="262" t="s">
        <v>168</v>
      </c>
    </row>
    <row r="456" spans="1:51" s="13" customFormat="1" ht="12">
      <c r="A456" s="13"/>
      <c r="B456" s="252"/>
      <c r="C456" s="253"/>
      <c r="D456" s="241" t="s">
        <v>291</v>
      </c>
      <c r="E456" s="254" t="s">
        <v>1</v>
      </c>
      <c r="F456" s="255" t="s">
        <v>1247</v>
      </c>
      <c r="G456" s="253"/>
      <c r="H456" s="256">
        <v>0.755</v>
      </c>
      <c r="I456" s="257"/>
      <c r="J456" s="253"/>
      <c r="K456" s="253"/>
      <c r="L456" s="258"/>
      <c r="M456" s="259"/>
      <c r="N456" s="260"/>
      <c r="O456" s="260"/>
      <c r="P456" s="260"/>
      <c r="Q456" s="260"/>
      <c r="R456" s="260"/>
      <c r="S456" s="260"/>
      <c r="T456" s="261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2" t="s">
        <v>291</v>
      </c>
      <c r="AU456" s="262" t="s">
        <v>86</v>
      </c>
      <c r="AV456" s="13" t="s">
        <v>86</v>
      </c>
      <c r="AW456" s="13" t="s">
        <v>32</v>
      </c>
      <c r="AX456" s="13" t="s">
        <v>77</v>
      </c>
      <c r="AY456" s="262" t="s">
        <v>168</v>
      </c>
    </row>
    <row r="457" spans="1:51" s="15" customFormat="1" ht="12">
      <c r="A457" s="15"/>
      <c r="B457" s="274"/>
      <c r="C457" s="275"/>
      <c r="D457" s="241" t="s">
        <v>291</v>
      </c>
      <c r="E457" s="276" t="s">
        <v>1</v>
      </c>
      <c r="F457" s="277" t="s">
        <v>334</v>
      </c>
      <c r="G457" s="275"/>
      <c r="H457" s="276" t="s">
        <v>1</v>
      </c>
      <c r="I457" s="278"/>
      <c r="J457" s="275"/>
      <c r="K457" s="275"/>
      <c r="L457" s="279"/>
      <c r="M457" s="280"/>
      <c r="N457" s="281"/>
      <c r="O457" s="281"/>
      <c r="P457" s="281"/>
      <c r="Q457" s="281"/>
      <c r="R457" s="281"/>
      <c r="S457" s="281"/>
      <c r="T457" s="282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83" t="s">
        <v>291</v>
      </c>
      <c r="AU457" s="283" t="s">
        <v>86</v>
      </c>
      <c r="AV457" s="15" t="s">
        <v>84</v>
      </c>
      <c r="AW457" s="15" t="s">
        <v>32</v>
      </c>
      <c r="AX457" s="15" t="s">
        <v>77</v>
      </c>
      <c r="AY457" s="283" t="s">
        <v>168</v>
      </c>
    </row>
    <row r="458" spans="1:51" s="13" customFormat="1" ht="12">
      <c r="A458" s="13"/>
      <c r="B458" s="252"/>
      <c r="C458" s="253"/>
      <c r="D458" s="241" t="s">
        <v>291</v>
      </c>
      <c r="E458" s="254" t="s">
        <v>1</v>
      </c>
      <c r="F458" s="255" t="s">
        <v>1248</v>
      </c>
      <c r="G458" s="253"/>
      <c r="H458" s="256">
        <v>0.399</v>
      </c>
      <c r="I458" s="257"/>
      <c r="J458" s="253"/>
      <c r="K458" s="253"/>
      <c r="L458" s="258"/>
      <c r="M458" s="259"/>
      <c r="N458" s="260"/>
      <c r="O458" s="260"/>
      <c r="P458" s="260"/>
      <c r="Q458" s="260"/>
      <c r="R458" s="260"/>
      <c r="S458" s="260"/>
      <c r="T458" s="261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2" t="s">
        <v>291</v>
      </c>
      <c r="AU458" s="262" t="s">
        <v>86</v>
      </c>
      <c r="AV458" s="13" t="s">
        <v>86</v>
      </c>
      <c r="AW458" s="13" t="s">
        <v>32</v>
      </c>
      <c r="AX458" s="13" t="s">
        <v>77</v>
      </c>
      <c r="AY458" s="262" t="s">
        <v>168</v>
      </c>
    </row>
    <row r="459" spans="1:51" s="13" customFormat="1" ht="12">
      <c r="A459" s="13"/>
      <c r="B459" s="252"/>
      <c r="C459" s="253"/>
      <c r="D459" s="241" t="s">
        <v>291</v>
      </c>
      <c r="E459" s="254" t="s">
        <v>1</v>
      </c>
      <c r="F459" s="255" t="s">
        <v>1249</v>
      </c>
      <c r="G459" s="253"/>
      <c r="H459" s="256">
        <v>0.554</v>
      </c>
      <c r="I459" s="257"/>
      <c r="J459" s="253"/>
      <c r="K459" s="253"/>
      <c r="L459" s="258"/>
      <c r="M459" s="259"/>
      <c r="N459" s="260"/>
      <c r="O459" s="260"/>
      <c r="P459" s="260"/>
      <c r="Q459" s="260"/>
      <c r="R459" s="260"/>
      <c r="S459" s="260"/>
      <c r="T459" s="261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2" t="s">
        <v>291</v>
      </c>
      <c r="AU459" s="262" t="s">
        <v>86</v>
      </c>
      <c r="AV459" s="13" t="s">
        <v>86</v>
      </c>
      <c r="AW459" s="13" t="s">
        <v>32</v>
      </c>
      <c r="AX459" s="13" t="s">
        <v>77</v>
      </c>
      <c r="AY459" s="262" t="s">
        <v>168</v>
      </c>
    </row>
    <row r="460" spans="1:51" s="13" customFormat="1" ht="12">
      <c r="A460" s="13"/>
      <c r="B460" s="252"/>
      <c r="C460" s="253"/>
      <c r="D460" s="241" t="s">
        <v>291</v>
      </c>
      <c r="E460" s="254" t="s">
        <v>1</v>
      </c>
      <c r="F460" s="255" t="s">
        <v>1250</v>
      </c>
      <c r="G460" s="253"/>
      <c r="H460" s="256">
        <v>0.763</v>
      </c>
      <c r="I460" s="257"/>
      <c r="J460" s="253"/>
      <c r="K460" s="253"/>
      <c r="L460" s="258"/>
      <c r="M460" s="259"/>
      <c r="N460" s="260"/>
      <c r="O460" s="260"/>
      <c r="P460" s="260"/>
      <c r="Q460" s="260"/>
      <c r="R460" s="260"/>
      <c r="S460" s="260"/>
      <c r="T460" s="261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2" t="s">
        <v>291</v>
      </c>
      <c r="AU460" s="262" t="s">
        <v>86</v>
      </c>
      <c r="AV460" s="13" t="s">
        <v>86</v>
      </c>
      <c r="AW460" s="13" t="s">
        <v>32</v>
      </c>
      <c r="AX460" s="13" t="s">
        <v>77</v>
      </c>
      <c r="AY460" s="262" t="s">
        <v>168</v>
      </c>
    </row>
    <row r="461" spans="1:51" s="13" customFormat="1" ht="12">
      <c r="A461" s="13"/>
      <c r="B461" s="252"/>
      <c r="C461" s="253"/>
      <c r="D461" s="241" t="s">
        <v>291</v>
      </c>
      <c r="E461" s="254" t="s">
        <v>1</v>
      </c>
      <c r="F461" s="255" t="s">
        <v>1251</v>
      </c>
      <c r="G461" s="253"/>
      <c r="H461" s="256">
        <v>2.054</v>
      </c>
      <c r="I461" s="257"/>
      <c r="J461" s="253"/>
      <c r="K461" s="253"/>
      <c r="L461" s="258"/>
      <c r="M461" s="259"/>
      <c r="N461" s="260"/>
      <c r="O461" s="260"/>
      <c r="P461" s="260"/>
      <c r="Q461" s="260"/>
      <c r="R461" s="260"/>
      <c r="S461" s="260"/>
      <c r="T461" s="261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62" t="s">
        <v>291</v>
      </c>
      <c r="AU461" s="262" t="s">
        <v>86</v>
      </c>
      <c r="AV461" s="13" t="s">
        <v>86</v>
      </c>
      <c r="AW461" s="13" t="s">
        <v>32</v>
      </c>
      <c r="AX461" s="13" t="s">
        <v>77</v>
      </c>
      <c r="AY461" s="262" t="s">
        <v>168</v>
      </c>
    </row>
    <row r="462" spans="1:51" s="13" customFormat="1" ht="12">
      <c r="A462" s="13"/>
      <c r="B462" s="252"/>
      <c r="C462" s="253"/>
      <c r="D462" s="241" t="s">
        <v>291</v>
      </c>
      <c r="E462" s="254" t="s">
        <v>1</v>
      </c>
      <c r="F462" s="255" t="s">
        <v>1252</v>
      </c>
      <c r="G462" s="253"/>
      <c r="H462" s="256">
        <v>0.18</v>
      </c>
      <c r="I462" s="257"/>
      <c r="J462" s="253"/>
      <c r="K462" s="253"/>
      <c r="L462" s="258"/>
      <c r="M462" s="259"/>
      <c r="N462" s="260"/>
      <c r="O462" s="260"/>
      <c r="P462" s="260"/>
      <c r="Q462" s="260"/>
      <c r="R462" s="260"/>
      <c r="S462" s="260"/>
      <c r="T462" s="261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2" t="s">
        <v>291</v>
      </c>
      <c r="AU462" s="262" t="s">
        <v>86</v>
      </c>
      <c r="AV462" s="13" t="s">
        <v>86</v>
      </c>
      <c r="AW462" s="13" t="s">
        <v>32</v>
      </c>
      <c r="AX462" s="13" t="s">
        <v>77</v>
      </c>
      <c r="AY462" s="262" t="s">
        <v>168</v>
      </c>
    </row>
    <row r="463" spans="1:51" s="13" customFormat="1" ht="12">
      <c r="A463" s="13"/>
      <c r="B463" s="252"/>
      <c r="C463" s="253"/>
      <c r="D463" s="241" t="s">
        <v>291</v>
      </c>
      <c r="E463" s="254" t="s">
        <v>1</v>
      </c>
      <c r="F463" s="255" t="s">
        <v>1253</v>
      </c>
      <c r="G463" s="253"/>
      <c r="H463" s="256">
        <v>0.73</v>
      </c>
      <c r="I463" s="257"/>
      <c r="J463" s="253"/>
      <c r="K463" s="253"/>
      <c r="L463" s="258"/>
      <c r="M463" s="259"/>
      <c r="N463" s="260"/>
      <c r="O463" s="260"/>
      <c r="P463" s="260"/>
      <c r="Q463" s="260"/>
      <c r="R463" s="260"/>
      <c r="S463" s="260"/>
      <c r="T463" s="261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2" t="s">
        <v>291</v>
      </c>
      <c r="AU463" s="262" t="s">
        <v>86</v>
      </c>
      <c r="AV463" s="13" t="s">
        <v>86</v>
      </c>
      <c r="AW463" s="13" t="s">
        <v>32</v>
      </c>
      <c r="AX463" s="13" t="s">
        <v>77</v>
      </c>
      <c r="AY463" s="262" t="s">
        <v>168</v>
      </c>
    </row>
    <row r="464" spans="1:51" s="15" customFormat="1" ht="12">
      <c r="A464" s="15"/>
      <c r="B464" s="274"/>
      <c r="C464" s="275"/>
      <c r="D464" s="241" t="s">
        <v>291</v>
      </c>
      <c r="E464" s="276" t="s">
        <v>1</v>
      </c>
      <c r="F464" s="277" t="s">
        <v>338</v>
      </c>
      <c r="G464" s="275"/>
      <c r="H464" s="276" t="s">
        <v>1</v>
      </c>
      <c r="I464" s="278"/>
      <c r="J464" s="275"/>
      <c r="K464" s="275"/>
      <c r="L464" s="279"/>
      <c r="M464" s="280"/>
      <c r="N464" s="281"/>
      <c r="O464" s="281"/>
      <c r="P464" s="281"/>
      <c r="Q464" s="281"/>
      <c r="R464" s="281"/>
      <c r="S464" s="281"/>
      <c r="T464" s="282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83" t="s">
        <v>291</v>
      </c>
      <c r="AU464" s="283" t="s">
        <v>86</v>
      </c>
      <c r="AV464" s="15" t="s">
        <v>84</v>
      </c>
      <c r="AW464" s="15" t="s">
        <v>32</v>
      </c>
      <c r="AX464" s="15" t="s">
        <v>77</v>
      </c>
      <c r="AY464" s="283" t="s">
        <v>168</v>
      </c>
    </row>
    <row r="465" spans="1:51" s="13" customFormat="1" ht="12">
      <c r="A465" s="13"/>
      <c r="B465" s="252"/>
      <c r="C465" s="253"/>
      <c r="D465" s="241" t="s">
        <v>291</v>
      </c>
      <c r="E465" s="254" t="s">
        <v>1</v>
      </c>
      <c r="F465" s="255" t="s">
        <v>1254</v>
      </c>
      <c r="G465" s="253"/>
      <c r="H465" s="256">
        <v>0.713</v>
      </c>
      <c r="I465" s="257"/>
      <c r="J465" s="253"/>
      <c r="K465" s="253"/>
      <c r="L465" s="258"/>
      <c r="M465" s="259"/>
      <c r="N465" s="260"/>
      <c r="O465" s="260"/>
      <c r="P465" s="260"/>
      <c r="Q465" s="260"/>
      <c r="R465" s="260"/>
      <c r="S465" s="260"/>
      <c r="T465" s="261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2" t="s">
        <v>291</v>
      </c>
      <c r="AU465" s="262" t="s">
        <v>86</v>
      </c>
      <c r="AV465" s="13" t="s">
        <v>86</v>
      </c>
      <c r="AW465" s="13" t="s">
        <v>32</v>
      </c>
      <c r="AX465" s="13" t="s">
        <v>77</v>
      </c>
      <c r="AY465" s="262" t="s">
        <v>168</v>
      </c>
    </row>
    <row r="466" spans="1:51" s="13" customFormat="1" ht="12">
      <c r="A466" s="13"/>
      <c r="B466" s="252"/>
      <c r="C466" s="253"/>
      <c r="D466" s="241" t="s">
        <v>291</v>
      </c>
      <c r="E466" s="254" t="s">
        <v>1</v>
      </c>
      <c r="F466" s="255" t="s">
        <v>1255</v>
      </c>
      <c r="G466" s="253"/>
      <c r="H466" s="256">
        <v>0.809</v>
      </c>
      <c r="I466" s="257"/>
      <c r="J466" s="253"/>
      <c r="K466" s="253"/>
      <c r="L466" s="258"/>
      <c r="M466" s="259"/>
      <c r="N466" s="260"/>
      <c r="O466" s="260"/>
      <c r="P466" s="260"/>
      <c r="Q466" s="260"/>
      <c r="R466" s="260"/>
      <c r="S466" s="260"/>
      <c r="T466" s="261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2" t="s">
        <v>291</v>
      </c>
      <c r="AU466" s="262" t="s">
        <v>86</v>
      </c>
      <c r="AV466" s="13" t="s">
        <v>86</v>
      </c>
      <c r="AW466" s="13" t="s">
        <v>32</v>
      </c>
      <c r="AX466" s="13" t="s">
        <v>77</v>
      </c>
      <c r="AY466" s="262" t="s">
        <v>168</v>
      </c>
    </row>
    <row r="467" spans="1:51" s="13" customFormat="1" ht="12">
      <c r="A467" s="13"/>
      <c r="B467" s="252"/>
      <c r="C467" s="253"/>
      <c r="D467" s="241" t="s">
        <v>291</v>
      </c>
      <c r="E467" s="254" t="s">
        <v>1</v>
      </c>
      <c r="F467" s="255" t="s">
        <v>1256</v>
      </c>
      <c r="G467" s="253"/>
      <c r="H467" s="256">
        <v>0.39</v>
      </c>
      <c r="I467" s="257"/>
      <c r="J467" s="253"/>
      <c r="K467" s="253"/>
      <c r="L467" s="258"/>
      <c r="M467" s="259"/>
      <c r="N467" s="260"/>
      <c r="O467" s="260"/>
      <c r="P467" s="260"/>
      <c r="Q467" s="260"/>
      <c r="R467" s="260"/>
      <c r="S467" s="260"/>
      <c r="T467" s="261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2" t="s">
        <v>291</v>
      </c>
      <c r="AU467" s="262" t="s">
        <v>86</v>
      </c>
      <c r="AV467" s="13" t="s">
        <v>86</v>
      </c>
      <c r="AW467" s="13" t="s">
        <v>32</v>
      </c>
      <c r="AX467" s="13" t="s">
        <v>77</v>
      </c>
      <c r="AY467" s="262" t="s">
        <v>168</v>
      </c>
    </row>
    <row r="468" spans="1:51" s="13" customFormat="1" ht="12">
      <c r="A468" s="13"/>
      <c r="B468" s="252"/>
      <c r="C468" s="253"/>
      <c r="D468" s="241" t="s">
        <v>291</v>
      </c>
      <c r="E468" s="254" t="s">
        <v>1</v>
      </c>
      <c r="F468" s="255" t="s">
        <v>1257</v>
      </c>
      <c r="G468" s="253"/>
      <c r="H468" s="256">
        <v>1.188</v>
      </c>
      <c r="I468" s="257"/>
      <c r="J468" s="253"/>
      <c r="K468" s="253"/>
      <c r="L468" s="258"/>
      <c r="M468" s="259"/>
      <c r="N468" s="260"/>
      <c r="O468" s="260"/>
      <c r="P468" s="260"/>
      <c r="Q468" s="260"/>
      <c r="R468" s="260"/>
      <c r="S468" s="260"/>
      <c r="T468" s="261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2" t="s">
        <v>291</v>
      </c>
      <c r="AU468" s="262" t="s">
        <v>86</v>
      </c>
      <c r="AV468" s="13" t="s">
        <v>86</v>
      </c>
      <c r="AW468" s="13" t="s">
        <v>32</v>
      </c>
      <c r="AX468" s="13" t="s">
        <v>77</v>
      </c>
      <c r="AY468" s="262" t="s">
        <v>168</v>
      </c>
    </row>
    <row r="469" spans="1:51" s="15" customFormat="1" ht="12">
      <c r="A469" s="15"/>
      <c r="B469" s="274"/>
      <c r="C469" s="275"/>
      <c r="D469" s="241" t="s">
        <v>291</v>
      </c>
      <c r="E469" s="276" t="s">
        <v>1</v>
      </c>
      <c r="F469" s="277" t="s">
        <v>342</v>
      </c>
      <c r="G469" s="275"/>
      <c r="H469" s="276" t="s">
        <v>1</v>
      </c>
      <c r="I469" s="278"/>
      <c r="J469" s="275"/>
      <c r="K469" s="275"/>
      <c r="L469" s="279"/>
      <c r="M469" s="280"/>
      <c r="N469" s="281"/>
      <c r="O469" s="281"/>
      <c r="P469" s="281"/>
      <c r="Q469" s="281"/>
      <c r="R469" s="281"/>
      <c r="S469" s="281"/>
      <c r="T469" s="282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83" t="s">
        <v>291</v>
      </c>
      <c r="AU469" s="283" t="s">
        <v>86</v>
      </c>
      <c r="AV469" s="15" t="s">
        <v>84</v>
      </c>
      <c r="AW469" s="15" t="s">
        <v>32</v>
      </c>
      <c r="AX469" s="15" t="s">
        <v>77</v>
      </c>
      <c r="AY469" s="283" t="s">
        <v>168</v>
      </c>
    </row>
    <row r="470" spans="1:51" s="13" customFormat="1" ht="12">
      <c r="A470" s="13"/>
      <c r="B470" s="252"/>
      <c r="C470" s="253"/>
      <c r="D470" s="241" t="s">
        <v>291</v>
      </c>
      <c r="E470" s="254" t="s">
        <v>1</v>
      </c>
      <c r="F470" s="255" t="s">
        <v>1258</v>
      </c>
      <c r="G470" s="253"/>
      <c r="H470" s="256">
        <v>0.461</v>
      </c>
      <c r="I470" s="257"/>
      <c r="J470" s="253"/>
      <c r="K470" s="253"/>
      <c r="L470" s="258"/>
      <c r="M470" s="259"/>
      <c r="N470" s="260"/>
      <c r="O470" s="260"/>
      <c r="P470" s="260"/>
      <c r="Q470" s="260"/>
      <c r="R470" s="260"/>
      <c r="S470" s="260"/>
      <c r="T470" s="261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2" t="s">
        <v>291</v>
      </c>
      <c r="AU470" s="262" t="s">
        <v>86</v>
      </c>
      <c r="AV470" s="13" t="s">
        <v>86</v>
      </c>
      <c r="AW470" s="13" t="s">
        <v>32</v>
      </c>
      <c r="AX470" s="13" t="s">
        <v>77</v>
      </c>
      <c r="AY470" s="262" t="s">
        <v>168</v>
      </c>
    </row>
    <row r="471" spans="1:51" s="13" customFormat="1" ht="12">
      <c r="A471" s="13"/>
      <c r="B471" s="252"/>
      <c r="C471" s="253"/>
      <c r="D471" s="241" t="s">
        <v>291</v>
      </c>
      <c r="E471" s="254" t="s">
        <v>1</v>
      </c>
      <c r="F471" s="255" t="s">
        <v>1259</v>
      </c>
      <c r="G471" s="253"/>
      <c r="H471" s="256">
        <v>0.918</v>
      </c>
      <c r="I471" s="257"/>
      <c r="J471" s="253"/>
      <c r="K471" s="253"/>
      <c r="L471" s="258"/>
      <c r="M471" s="259"/>
      <c r="N471" s="260"/>
      <c r="O471" s="260"/>
      <c r="P471" s="260"/>
      <c r="Q471" s="260"/>
      <c r="R471" s="260"/>
      <c r="S471" s="260"/>
      <c r="T471" s="261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2" t="s">
        <v>291</v>
      </c>
      <c r="AU471" s="262" t="s">
        <v>86</v>
      </c>
      <c r="AV471" s="13" t="s">
        <v>86</v>
      </c>
      <c r="AW471" s="13" t="s">
        <v>32</v>
      </c>
      <c r="AX471" s="13" t="s">
        <v>77</v>
      </c>
      <c r="AY471" s="262" t="s">
        <v>168</v>
      </c>
    </row>
    <row r="472" spans="1:51" s="13" customFormat="1" ht="12">
      <c r="A472" s="13"/>
      <c r="B472" s="252"/>
      <c r="C472" s="253"/>
      <c r="D472" s="241" t="s">
        <v>291</v>
      </c>
      <c r="E472" s="254" t="s">
        <v>1</v>
      </c>
      <c r="F472" s="255" t="s">
        <v>1260</v>
      </c>
      <c r="G472" s="253"/>
      <c r="H472" s="256">
        <v>0.479</v>
      </c>
      <c r="I472" s="257"/>
      <c r="J472" s="253"/>
      <c r="K472" s="253"/>
      <c r="L472" s="258"/>
      <c r="M472" s="259"/>
      <c r="N472" s="260"/>
      <c r="O472" s="260"/>
      <c r="P472" s="260"/>
      <c r="Q472" s="260"/>
      <c r="R472" s="260"/>
      <c r="S472" s="260"/>
      <c r="T472" s="261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2" t="s">
        <v>291</v>
      </c>
      <c r="AU472" s="262" t="s">
        <v>86</v>
      </c>
      <c r="AV472" s="13" t="s">
        <v>86</v>
      </c>
      <c r="AW472" s="13" t="s">
        <v>32</v>
      </c>
      <c r="AX472" s="13" t="s">
        <v>77</v>
      </c>
      <c r="AY472" s="262" t="s">
        <v>168</v>
      </c>
    </row>
    <row r="473" spans="1:51" s="15" customFormat="1" ht="12">
      <c r="A473" s="15"/>
      <c r="B473" s="274"/>
      <c r="C473" s="275"/>
      <c r="D473" s="241" t="s">
        <v>291</v>
      </c>
      <c r="E473" s="276" t="s">
        <v>1</v>
      </c>
      <c r="F473" s="277" t="s">
        <v>346</v>
      </c>
      <c r="G473" s="275"/>
      <c r="H473" s="276" t="s">
        <v>1</v>
      </c>
      <c r="I473" s="278"/>
      <c r="J473" s="275"/>
      <c r="K473" s="275"/>
      <c r="L473" s="279"/>
      <c r="M473" s="280"/>
      <c r="N473" s="281"/>
      <c r="O473" s="281"/>
      <c r="P473" s="281"/>
      <c r="Q473" s="281"/>
      <c r="R473" s="281"/>
      <c r="S473" s="281"/>
      <c r="T473" s="282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83" t="s">
        <v>291</v>
      </c>
      <c r="AU473" s="283" t="s">
        <v>86</v>
      </c>
      <c r="AV473" s="15" t="s">
        <v>84</v>
      </c>
      <c r="AW473" s="15" t="s">
        <v>32</v>
      </c>
      <c r="AX473" s="15" t="s">
        <v>77</v>
      </c>
      <c r="AY473" s="283" t="s">
        <v>168</v>
      </c>
    </row>
    <row r="474" spans="1:51" s="13" customFormat="1" ht="12">
      <c r="A474" s="13"/>
      <c r="B474" s="252"/>
      <c r="C474" s="253"/>
      <c r="D474" s="241" t="s">
        <v>291</v>
      </c>
      <c r="E474" s="254" t="s">
        <v>1</v>
      </c>
      <c r="F474" s="255" t="s">
        <v>377</v>
      </c>
      <c r="G474" s="253"/>
      <c r="H474" s="256">
        <v>0.772</v>
      </c>
      <c r="I474" s="257"/>
      <c r="J474" s="253"/>
      <c r="K474" s="253"/>
      <c r="L474" s="258"/>
      <c r="M474" s="259"/>
      <c r="N474" s="260"/>
      <c r="O474" s="260"/>
      <c r="P474" s="260"/>
      <c r="Q474" s="260"/>
      <c r="R474" s="260"/>
      <c r="S474" s="260"/>
      <c r="T474" s="261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2" t="s">
        <v>291</v>
      </c>
      <c r="AU474" s="262" t="s">
        <v>86</v>
      </c>
      <c r="AV474" s="13" t="s">
        <v>86</v>
      </c>
      <c r="AW474" s="13" t="s">
        <v>32</v>
      </c>
      <c r="AX474" s="13" t="s">
        <v>77</v>
      </c>
      <c r="AY474" s="262" t="s">
        <v>168</v>
      </c>
    </row>
    <row r="475" spans="1:51" s="13" customFormat="1" ht="12">
      <c r="A475" s="13"/>
      <c r="B475" s="252"/>
      <c r="C475" s="253"/>
      <c r="D475" s="241" t="s">
        <v>291</v>
      </c>
      <c r="E475" s="254" t="s">
        <v>1</v>
      </c>
      <c r="F475" s="255" t="s">
        <v>1261</v>
      </c>
      <c r="G475" s="253"/>
      <c r="H475" s="256">
        <v>1.473</v>
      </c>
      <c r="I475" s="257"/>
      <c r="J475" s="253"/>
      <c r="K475" s="253"/>
      <c r="L475" s="258"/>
      <c r="M475" s="259"/>
      <c r="N475" s="260"/>
      <c r="O475" s="260"/>
      <c r="P475" s="260"/>
      <c r="Q475" s="260"/>
      <c r="R475" s="260"/>
      <c r="S475" s="260"/>
      <c r="T475" s="261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62" t="s">
        <v>291</v>
      </c>
      <c r="AU475" s="262" t="s">
        <v>86</v>
      </c>
      <c r="AV475" s="13" t="s">
        <v>86</v>
      </c>
      <c r="AW475" s="13" t="s">
        <v>32</v>
      </c>
      <c r="AX475" s="13" t="s">
        <v>77</v>
      </c>
      <c r="AY475" s="262" t="s">
        <v>168</v>
      </c>
    </row>
    <row r="476" spans="1:51" s="13" customFormat="1" ht="12">
      <c r="A476" s="13"/>
      <c r="B476" s="252"/>
      <c r="C476" s="253"/>
      <c r="D476" s="241" t="s">
        <v>291</v>
      </c>
      <c r="E476" s="254" t="s">
        <v>1</v>
      </c>
      <c r="F476" s="255" t="s">
        <v>1262</v>
      </c>
      <c r="G476" s="253"/>
      <c r="H476" s="256">
        <v>0.619</v>
      </c>
      <c r="I476" s="257"/>
      <c r="J476" s="253"/>
      <c r="K476" s="253"/>
      <c r="L476" s="258"/>
      <c r="M476" s="259"/>
      <c r="N476" s="260"/>
      <c r="O476" s="260"/>
      <c r="P476" s="260"/>
      <c r="Q476" s="260"/>
      <c r="R476" s="260"/>
      <c r="S476" s="260"/>
      <c r="T476" s="261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2" t="s">
        <v>291</v>
      </c>
      <c r="AU476" s="262" t="s">
        <v>86</v>
      </c>
      <c r="AV476" s="13" t="s">
        <v>86</v>
      </c>
      <c r="AW476" s="13" t="s">
        <v>32</v>
      </c>
      <c r="AX476" s="13" t="s">
        <v>77</v>
      </c>
      <c r="AY476" s="262" t="s">
        <v>168</v>
      </c>
    </row>
    <row r="477" spans="1:51" s="13" customFormat="1" ht="12">
      <c r="A477" s="13"/>
      <c r="B477" s="252"/>
      <c r="C477" s="253"/>
      <c r="D477" s="241" t="s">
        <v>291</v>
      </c>
      <c r="E477" s="254" t="s">
        <v>1</v>
      </c>
      <c r="F477" s="255" t="s">
        <v>1263</v>
      </c>
      <c r="G477" s="253"/>
      <c r="H477" s="256">
        <v>0.375</v>
      </c>
      <c r="I477" s="257"/>
      <c r="J477" s="253"/>
      <c r="K477" s="253"/>
      <c r="L477" s="258"/>
      <c r="M477" s="259"/>
      <c r="N477" s="260"/>
      <c r="O477" s="260"/>
      <c r="P477" s="260"/>
      <c r="Q477" s="260"/>
      <c r="R477" s="260"/>
      <c r="S477" s="260"/>
      <c r="T477" s="261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2" t="s">
        <v>291</v>
      </c>
      <c r="AU477" s="262" t="s">
        <v>86</v>
      </c>
      <c r="AV477" s="13" t="s">
        <v>86</v>
      </c>
      <c r="AW477" s="13" t="s">
        <v>32</v>
      </c>
      <c r="AX477" s="13" t="s">
        <v>77</v>
      </c>
      <c r="AY477" s="262" t="s">
        <v>168</v>
      </c>
    </row>
    <row r="478" spans="1:51" s="13" customFormat="1" ht="12">
      <c r="A478" s="13"/>
      <c r="B478" s="252"/>
      <c r="C478" s="253"/>
      <c r="D478" s="241" t="s">
        <v>291</v>
      </c>
      <c r="E478" s="254" t="s">
        <v>1</v>
      </c>
      <c r="F478" s="255" t="s">
        <v>566</v>
      </c>
      <c r="G478" s="253"/>
      <c r="H478" s="256">
        <v>1.5</v>
      </c>
      <c r="I478" s="257"/>
      <c r="J478" s="253"/>
      <c r="K478" s="253"/>
      <c r="L478" s="258"/>
      <c r="M478" s="259"/>
      <c r="N478" s="260"/>
      <c r="O478" s="260"/>
      <c r="P478" s="260"/>
      <c r="Q478" s="260"/>
      <c r="R478" s="260"/>
      <c r="S478" s="260"/>
      <c r="T478" s="261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2" t="s">
        <v>291</v>
      </c>
      <c r="AU478" s="262" t="s">
        <v>86</v>
      </c>
      <c r="AV478" s="13" t="s">
        <v>86</v>
      </c>
      <c r="AW478" s="13" t="s">
        <v>32</v>
      </c>
      <c r="AX478" s="13" t="s">
        <v>77</v>
      </c>
      <c r="AY478" s="262" t="s">
        <v>168</v>
      </c>
    </row>
    <row r="479" spans="1:51" s="14" customFormat="1" ht="12">
      <c r="A479" s="14"/>
      <c r="B479" s="263"/>
      <c r="C479" s="264"/>
      <c r="D479" s="241" t="s">
        <v>291</v>
      </c>
      <c r="E479" s="265" t="s">
        <v>1</v>
      </c>
      <c r="F479" s="266" t="s">
        <v>295</v>
      </c>
      <c r="G479" s="264"/>
      <c r="H479" s="267">
        <v>17.121</v>
      </c>
      <c r="I479" s="268"/>
      <c r="J479" s="264"/>
      <c r="K479" s="264"/>
      <c r="L479" s="269"/>
      <c r="M479" s="270"/>
      <c r="N479" s="271"/>
      <c r="O479" s="271"/>
      <c r="P479" s="271"/>
      <c r="Q479" s="271"/>
      <c r="R479" s="271"/>
      <c r="S479" s="271"/>
      <c r="T479" s="272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73" t="s">
        <v>291</v>
      </c>
      <c r="AU479" s="273" t="s">
        <v>86</v>
      </c>
      <c r="AV479" s="14" t="s">
        <v>189</v>
      </c>
      <c r="AW479" s="14" t="s">
        <v>32</v>
      </c>
      <c r="AX479" s="14" t="s">
        <v>84</v>
      </c>
      <c r="AY479" s="273" t="s">
        <v>168</v>
      </c>
    </row>
    <row r="480" spans="1:65" s="2" customFormat="1" ht="33" customHeight="1">
      <c r="A480" s="39"/>
      <c r="B480" s="40"/>
      <c r="C480" s="228" t="s">
        <v>572</v>
      </c>
      <c r="D480" s="228" t="s">
        <v>171</v>
      </c>
      <c r="E480" s="229" t="s">
        <v>1264</v>
      </c>
      <c r="F480" s="230" t="s">
        <v>1265</v>
      </c>
      <c r="G480" s="231" t="s">
        <v>798</v>
      </c>
      <c r="H480" s="232">
        <v>80</v>
      </c>
      <c r="I480" s="233"/>
      <c r="J480" s="234">
        <f>ROUND(I480*H480,2)</f>
        <v>0</v>
      </c>
      <c r="K480" s="230" t="s">
        <v>175</v>
      </c>
      <c r="L480" s="45"/>
      <c r="M480" s="235" t="s">
        <v>1</v>
      </c>
      <c r="N480" s="236" t="s">
        <v>42</v>
      </c>
      <c r="O480" s="92"/>
      <c r="P480" s="237">
        <f>O480*H480</f>
        <v>0</v>
      </c>
      <c r="Q480" s="237">
        <v>0.04843</v>
      </c>
      <c r="R480" s="237">
        <f>Q480*H480</f>
        <v>3.8744</v>
      </c>
      <c r="S480" s="237">
        <v>0</v>
      </c>
      <c r="T480" s="238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9" t="s">
        <v>189</v>
      </c>
      <c r="AT480" s="239" t="s">
        <v>171</v>
      </c>
      <c r="AU480" s="239" t="s">
        <v>86</v>
      </c>
      <c r="AY480" s="18" t="s">
        <v>168</v>
      </c>
      <c r="BE480" s="240">
        <f>IF(N480="základní",J480,0)</f>
        <v>0</v>
      </c>
      <c r="BF480" s="240">
        <f>IF(N480="snížená",J480,0)</f>
        <v>0</v>
      </c>
      <c r="BG480" s="240">
        <f>IF(N480="zákl. přenesená",J480,0)</f>
        <v>0</v>
      </c>
      <c r="BH480" s="240">
        <f>IF(N480="sníž. přenesená",J480,0)</f>
        <v>0</v>
      </c>
      <c r="BI480" s="240">
        <f>IF(N480="nulová",J480,0)</f>
        <v>0</v>
      </c>
      <c r="BJ480" s="18" t="s">
        <v>84</v>
      </c>
      <c r="BK480" s="240">
        <f>ROUND(I480*H480,2)</f>
        <v>0</v>
      </c>
      <c r="BL480" s="18" t="s">
        <v>189</v>
      </c>
      <c r="BM480" s="239" t="s">
        <v>1266</v>
      </c>
    </row>
    <row r="481" spans="1:51" s="15" customFormat="1" ht="12">
      <c r="A481" s="15"/>
      <c r="B481" s="274"/>
      <c r="C481" s="275"/>
      <c r="D481" s="241" t="s">
        <v>291</v>
      </c>
      <c r="E481" s="276" t="s">
        <v>1</v>
      </c>
      <c r="F481" s="277" t="s">
        <v>1267</v>
      </c>
      <c r="G481" s="275"/>
      <c r="H481" s="276" t="s">
        <v>1</v>
      </c>
      <c r="I481" s="278"/>
      <c r="J481" s="275"/>
      <c r="K481" s="275"/>
      <c r="L481" s="279"/>
      <c r="M481" s="280"/>
      <c r="N481" s="281"/>
      <c r="O481" s="281"/>
      <c r="P481" s="281"/>
      <c r="Q481" s="281"/>
      <c r="R481" s="281"/>
      <c r="S481" s="281"/>
      <c r="T481" s="282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83" t="s">
        <v>291</v>
      </c>
      <c r="AU481" s="283" t="s">
        <v>86</v>
      </c>
      <c r="AV481" s="15" t="s">
        <v>84</v>
      </c>
      <c r="AW481" s="15" t="s">
        <v>32</v>
      </c>
      <c r="AX481" s="15" t="s">
        <v>77</v>
      </c>
      <c r="AY481" s="283" t="s">
        <v>168</v>
      </c>
    </row>
    <row r="482" spans="1:51" s="13" customFormat="1" ht="12">
      <c r="A482" s="13"/>
      <c r="B482" s="252"/>
      <c r="C482" s="253"/>
      <c r="D482" s="241" t="s">
        <v>291</v>
      </c>
      <c r="E482" s="254" t="s">
        <v>1</v>
      </c>
      <c r="F482" s="255" t="s">
        <v>1268</v>
      </c>
      <c r="G482" s="253"/>
      <c r="H482" s="256">
        <v>80</v>
      </c>
      <c r="I482" s="257"/>
      <c r="J482" s="253"/>
      <c r="K482" s="253"/>
      <c r="L482" s="258"/>
      <c r="M482" s="259"/>
      <c r="N482" s="260"/>
      <c r="O482" s="260"/>
      <c r="P482" s="260"/>
      <c r="Q482" s="260"/>
      <c r="R482" s="260"/>
      <c r="S482" s="260"/>
      <c r="T482" s="261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2" t="s">
        <v>291</v>
      </c>
      <c r="AU482" s="262" t="s">
        <v>86</v>
      </c>
      <c r="AV482" s="13" t="s">
        <v>86</v>
      </c>
      <c r="AW482" s="13" t="s">
        <v>32</v>
      </c>
      <c r="AX482" s="13" t="s">
        <v>84</v>
      </c>
      <c r="AY482" s="262" t="s">
        <v>168</v>
      </c>
    </row>
    <row r="483" spans="1:65" s="2" customFormat="1" ht="24.15" customHeight="1">
      <c r="A483" s="39"/>
      <c r="B483" s="40"/>
      <c r="C483" s="228" t="s">
        <v>352</v>
      </c>
      <c r="D483" s="228" t="s">
        <v>171</v>
      </c>
      <c r="E483" s="229" t="s">
        <v>1269</v>
      </c>
      <c r="F483" s="230" t="s">
        <v>1270</v>
      </c>
      <c r="G483" s="231" t="s">
        <v>203</v>
      </c>
      <c r="H483" s="232">
        <v>11.917</v>
      </c>
      <c r="I483" s="233"/>
      <c r="J483" s="234">
        <f>ROUND(I483*H483,2)</f>
        <v>0</v>
      </c>
      <c r="K483" s="230" t="s">
        <v>175</v>
      </c>
      <c r="L483" s="45"/>
      <c r="M483" s="235" t="s">
        <v>1</v>
      </c>
      <c r="N483" s="236" t="s">
        <v>42</v>
      </c>
      <c r="O483" s="92"/>
      <c r="P483" s="237">
        <f>O483*H483</f>
        <v>0</v>
      </c>
      <c r="Q483" s="237">
        <v>0.21828</v>
      </c>
      <c r="R483" s="237">
        <f>Q483*H483</f>
        <v>2.60124276</v>
      </c>
      <c r="S483" s="237">
        <v>0</v>
      </c>
      <c r="T483" s="238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9" t="s">
        <v>189</v>
      </c>
      <c r="AT483" s="239" t="s">
        <v>171</v>
      </c>
      <c r="AU483" s="239" t="s">
        <v>86</v>
      </c>
      <c r="AY483" s="18" t="s">
        <v>168</v>
      </c>
      <c r="BE483" s="240">
        <f>IF(N483="základní",J483,0)</f>
        <v>0</v>
      </c>
      <c r="BF483" s="240">
        <f>IF(N483="snížená",J483,0)</f>
        <v>0</v>
      </c>
      <c r="BG483" s="240">
        <f>IF(N483="zákl. přenesená",J483,0)</f>
        <v>0</v>
      </c>
      <c r="BH483" s="240">
        <f>IF(N483="sníž. přenesená",J483,0)</f>
        <v>0</v>
      </c>
      <c r="BI483" s="240">
        <f>IF(N483="nulová",J483,0)</f>
        <v>0</v>
      </c>
      <c r="BJ483" s="18" t="s">
        <v>84</v>
      </c>
      <c r="BK483" s="240">
        <f>ROUND(I483*H483,2)</f>
        <v>0</v>
      </c>
      <c r="BL483" s="18" t="s">
        <v>189</v>
      </c>
      <c r="BM483" s="239" t="s">
        <v>1271</v>
      </c>
    </row>
    <row r="484" spans="1:47" s="2" customFormat="1" ht="12">
      <c r="A484" s="39"/>
      <c r="B484" s="40"/>
      <c r="C484" s="41"/>
      <c r="D484" s="241" t="s">
        <v>178</v>
      </c>
      <c r="E484" s="41"/>
      <c r="F484" s="242" t="s">
        <v>1272</v>
      </c>
      <c r="G484" s="41"/>
      <c r="H484" s="41"/>
      <c r="I484" s="243"/>
      <c r="J484" s="41"/>
      <c r="K484" s="41"/>
      <c r="L484" s="45"/>
      <c r="M484" s="244"/>
      <c r="N484" s="245"/>
      <c r="O484" s="92"/>
      <c r="P484" s="92"/>
      <c r="Q484" s="92"/>
      <c r="R484" s="92"/>
      <c r="S484" s="92"/>
      <c r="T484" s="93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178</v>
      </c>
      <c r="AU484" s="18" t="s">
        <v>86</v>
      </c>
    </row>
    <row r="485" spans="1:51" s="15" customFormat="1" ht="12">
      <c r="A485" s="15"/>
      <c r="B485" s="274"/>
      <c r="C485" s="275"/>
      <c r="D485" s="241" t="s">
        <v>291</v>
      </c>
      <c r="E485" s="276" t="s">
        <v>1</v>
      </c>
      <c r="F485" s="277" t="s">
        <v>1179</v>
      </c>
      <c r="G485" s="275"/>
      <c r="H485" s="276" t="s">
        <v>1</v>
      </c>
      <c r="I485" s="278"/>
      <c r="J485" s="275"/>
      <c r="K485" s="275"/>
      <c r="L485" s="279"/>
      <c r="M485" s="280"/>
      <c r="N485" s="281"/>
      <c r="O485" s="281"/>
      <c r="P485" s="281"/>
      <c r="Q485" s="281"/>
      <c r="R485" s="281"/>
      <c r="S485" s="281"/>
      <c r="T485" s="282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83" t="s">
        <v>291</v>
      </c>
      <c r="AU485" s="283" t="s">
        <v>86</v>
      </c>
      <c r="AV485" s="15" t="s">
        <v>84</v>
      </c>
      <c r="AW485" s="15" t="s">
        <v>32</v>
      </c>
      <c r="AX485" s="15" t="s">
        <v>77</v>
      </c>
      <c r="AY485" s="283" t="s">
        <v>168</v>
      </c>
    </row>
    <row r="486" spans="1:51" s="15" customFormat="1" ht="12">
      <c r="A486" s="15"/>
      <c r="B486" s="274"/>
      <c r="C486" s="275"/>
      <c r="D486" s="241" t="s">
        <v>291</v>
      </c>
      <c r="E486" s="276" t="s">
        <v>1</v>
      </c>
      <c r="F486" s="277" t="s">
        <v>1273</v>
      </c>
      <c r="G486" s="275"/>
      <c r="H486" s="276" t="s">
        <v>1</v>
      </c>
      <c r="I486" s="278"/>
      <c r="J486" s="275"/>
      <c r="K486" s="275"/>
      <c r="L486" s="279"/>
      <c r="M486" s="280"/>
      <c r="N486" s="281"/>
      <c r="O486" s="281"/>
      <c r="P486" s="281"/>
      <c r="Q486" s="281"/>
      <c r="R486" s="281"/>
      <c r="S486" s="281"/>
      <c r="T486" s="282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83" t="s">
        <v>291</v>
      </c>
      <c r="AU486" s="283" t="s">
        <v>86</v>
      </c>
      <c r="AV486" s="15" t="s">
        <v>84</v>
      </c>
      <c r="AW486" s="15" t="s">
        <v>32</v>
      </c>
      <c r="AX486" s="15" t="s">
        <v>77</v>
      </c>
      <c r="AY486" s="283" t="s">
        <v>168</v>
      </c>
    </row>
    <row r="487" spans="1:51" s="13" customFormat="1" ht="12">
      <c r="A487" s="13"/>
      <c r="B487" s="252"/>
      <c r="C487" s="253"/>
      <c r="D487" s="241" t="s">
        <v>291</v>
      </c>
      <c r="E487" s="254" t="s">
        <v>1</v>
      </c>
      <c r="F487" s="255" t="s">
        <v>1274</v>
      </c>
      <c r="G487" s="253"/>
      <c r="H487" s="256">
        <v>11.917</v>
      </c>
      <c r="I487" s="257"/>
      <c r="J487" s="253"/>
      <c r="K487" s="253"/>
      <c r="L487" s="258"/>
      <c r="M487" s="259"/>
      <c r="N487" s="260"/>
      <c r="O487" s="260"/>
      <c r="P487" s="260"/>
      <c r="Q487" s="260"/>
      <c r="R487" s="260"/>
      <c r="S487" s="260"/>
      <c r="T487" s="261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62" t="s">
        <v>291</v>
      </c>
      <c r="AU487" s="262" t="s">
        <v>86</v>
      </c>
      <c r="AV487" s="13" t="s">
        <v>86</v>
      </c>
      <c r="AW487" s="13" t="s">
        <v>32</v>
      </c>
      <c r="AX487" s="13" t="s">
        <v>84</v>
      </c>
      <c r="AY487" s="262" t="s">
        <v>168</v>
      </c>
    </row>
    <row r="488" spans="1:65" s="2" customFormat="1" ht="16.5" customHeight="1">
      <c r="A488" s="39"/>
      <c r="B488" s="40"/>
      <c r="C488" s="228" t="s">
        <v>622</v>
      </c>
      <c r="D488" s="228" t="s">
        <v>171</v>
      </c>
      <c r="E488" s="229" t="s">
        <v>1275</v>
      </c>
      <c r="F488" s="230" t="s">
        <v>1276</v>
      </c>
      <c r="G488" s="231" t="s">
        <v>289</v>
      </c>
      <c r="H488" s="232">
        <v>24.89</v>
      </c>
      <c r="I488" s="233"/>
      <c r="J488" s="234">
        <f>ROUND(I488*H488,2)</f>
        <v>0</v>
      </c>
      <c r="K488" s="230" t="s">
        <v>175</v>
      </c>
      <c r="L488" s="45"/>
      <c r="M488" s="235" t="s">
        <v>1</v>
      </c>
      <c r="N488" s="236" t="s">
        <v>42</v>
      </c>
      <c r="O488" s="92"/>
      <c r="P488" s="237">
        <f>O488*H488</f>
        <v>0</v>
      </c>
      <c r="Q488" s="237">
        <v>2.50187</v>
      </c>
      <c r="R488" s="237">
        <f>Q488*H488</f>
        <v>62.271544299999995</v>
      </c>
      <c r="S488" s="237">
        <v>0</v>
      </c>
      <c r="T488" s="238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9" t="s">
        <v>189</v>
      </c>
      <c r="AT488" s="239" t="s">
        <v>171</v>
      </c>
      <c r="AU488" s="239" t="s">
        <v>86</v>
      </c>
      <c r="AY488" s="18" t="s">
        <v>168</v>
      </c>
      <c r="BE488" s="240">
        <f>IF(N488="základní",J488,0)</f>
        <v>0</v>
      </c>
      <c r="BF488" s="240">
        <f>IF(N488="snížená",J488,0)</f>
        <v>0</v>
      </c>
      <c r="BG488" s="240">
        <f>IF(N488="zákl. přenesená",J488,0)</f>
        <v>0</v>
      </c>
      <c r="BH488" s="240">
        <f>IF(N488="sníž. přenesená",J488,0)</f>
        <v>0</v>
      </c>
      <c r="BI488" s="240">
        <f>IF(N488="nulová",J488,0)</f>
        <v>0</v>
      </c>
      <c r="BJ488" s="18" t="s">
        <v>84</v>
      </c>
      <c r="BK488" s="240">
        <f>ROUND(I488*H488,2)</f>
        <v>0</v>
      </c>
      <c r="BL488" s="18" t="s">
        <v>189</v>
      </c>
      <c r="BM488" s="239" t="s">
        <v>1277</v>
      </c>
    </row>
    <row r="489" spans="1:51" s="15" customFormat="1" ht="12">
      <c r="A489" s="15"/>
      <c r="B489" s="274"/>
      <c r="C489" s="275"/>
      <c r="D489" s="241" t="s">
        <v>291</v>
      </c>
      <c r="E489" s="276" t="s">
        <v>1</v>
      </c>
      <c r="F489" s="277" t="s">
        <v>1278</v>
      </c>
      <c r="G489" s="275"/>
      <c r="H489" s="276" t="s">
        <v>1</v>
      </c>
      <c r="I489" s="278"/>
      <c r="J489" s="275"/>
      <c r="K489" s="275"/>
      <c r="L489" s="279"/>
      <c r="M489" s="280"/>
      <c r="N489" s="281"/>
      <c r="O489" s="281"/>
      <c r="P489" s="281"/>
      <c r="Q489" s="281"/>
      <c r="R489" s="281"/>
      <c r="S489" s="281"/>
      <c r="T489" s="282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T489" s="283" t="s">
        <v>291</v>
      </c>
      <c r="AU489" s="283" t="s">
        <v>86</v>
      </c>
      <c r="AV489" s="15" t="s">
        <v>84</v>
      </c>
      <c r="AW489" s="15" t="s">
        <v>32</v>
      </c>
      <c r="AX489" s="15" t="s">
        <v>77</v>
      </c>
      <c r="AY489" s="283" t="s">
        <v>168</v>
      </c>
    </row>
    <row r="490" spans="1:51" s="13" customFormat="1" ht="12">
      <c r="A490" s="13"/>
      <c r="B490" s="252"/>
      <c r="C490" s="253"/>
      <c r="D490" s="241" t="s">
        <v>291</v>
      </c>
      <c r="E490" s="254" t="s">
        <v>1</v>
      </c>
      <c r="F490" s="255" t="s">
        <v>1279</v>
      </c>
      <c r="G490" s="253"/>
      <c r="H490" s="256">
        <v>17.19</v>
      </c>
      <c r="I490" s="257"/>
      <c r="J490" s="253"/>
      <c r="K490" s="253"/>
      <c r="L490" s="258"/>
      <c r="M490" s="259"/>
      <c r="N490" s="260"/>
      <c r="O490" s="260"/>
      <c r="P490" s="260"/>
      <c r="Q490" s="260"/>
      <c r="R490" s="260"/>
      <c r="S490" s="260"/>
      <c r="T490" s="261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2" t="s">
        <v>291</v>
      </c>
      <c r="AU490" s="262" t="s">
        <v>86</v>
      </c>
      <c r="AV490" s="13" t="s">
        <v>86</v>
      </c>
      <c r="AW490" s="13" t="s">
        <v>32</v>
      </c>
      <c r="AX490" s="13" t="s">
        <v>77</v>
      </c>
      <c r="AY490" s="262" t="s">
        <v>168</v>
      </c>
    </row>
    <row r="491" spans="1:51" s="13" customFormat="1" ht="12">
      <c r="A491" s="13"/>
      <c r="B491" s="252"/>
      <c r="C491" s="253"/>
      <c r="D491" s="241" t="s">
        <v>291</v>
      </c>
      <c r="E491" s="254" t="s">
        <v>1</v>
      </c>
      <c r="F491" s="255" t="s">
        <v>1280</v>
      </c>
      <c r="G491" s="253"/>
      <c r="H491" s="256">
        <v>7.7</v>
      </c>
      <c r="I491" s="257"/>
      <c r="J491" s="253"/>
      <c r="K491" s="253"/>
      <c r="L491" s="258"/>
      <c r="M491" s="259"/>
      <c r="N491" s="260"/>
      <c r="O491" s="260"/>
      <c r="P491" s="260"/>
      <c r="Q491" s="260"/>
      <c r="R491" s="260"/>
      <c r="S491" s="260"/>
      <c r="T491" s="261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62" t="s">
        <v>291</v>
      </c>
      <c r="AU491" s="262" t="s">
        <v>86</v>
      </c>
      <c r="AV491" s="13" t="s">
        <v>86</v>
      </c>
      <c r="AW491" s="13" t="s">
        <v>32</v>
      </c>
      <c r="AX491" s="13" t="s">
        <v>77</v>
      </c>
      <c r="AY491" s="262" t="s">
        <v>168</v>
      </c>
    </row>
    <row r="492" spans="1:51" s="14" customFormat="1" ht="12">
      <c r="A492" s="14"/>
      <c r="B492" s="263"/>
      <c r="C492" s="264"/>
      <c r="D492" s="241" t="s">
        <v>291</v>
      </c>
      <c r="E492" s="265" t="s">
        <v>1</v>
      </c>
      <c r="F492" s="266" t="s">
        <v>295</v>
      </c>
      <c r="G492" s="264"/>
      <c r="H492" s="267">
        <v>24.89</v>
      </c>
      <c r="I492" s="268"/>
      <c r="J492" s="264"/>
      <c r="K492" s="264"/>
      <c r="L492" s="269"/>
      <c r="M492" s="270"/>
      <c r="N492" s="271"/>
      <c r="O492" s="271"/>
      <c r="P492" s="271"/>
      <c r="Q492" s="271"/>
      <c r="R492" s="271"/>
      <c r="S492" s="271"/>
      <c r="T492" s="272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73" t="s">
        <v>291</v>
      </c>
      <c r="AU492" s="273" t="s">
        <v>86</v>
      </c>
      <c r="AV492" s="14" t="s">
        <v>189</v>
      </c>
      <c r="AW492" s="14" t="s">
        <v>32</v>
      </c>
      <c r="AX492" s="14" t="s">
        <v>84</v>
      </c>
      <c r="AY492" s="273" t="s">
        <v>168</v>
      </c>
    </row>
    <row r="493" spans="1:65" s="2" customFormat="1" ht="24.15" customHeight="1">
      <c r="A493" s="39"/>
      <c r="B493" s="40"/>
      <c r="C493" s="228" t="s">
        <v>643</v>
      </c>
      <c r="D493" s="228" t="s">
        <v>171</v>
      </c>
      <c r="E493" s="229" t="s">
        <v>1281</v>
      </c>
      <c r="F493" s="230" t="s">
        <v>1282</v>
      </c>
      <c r="G493" s="231" t="s">
        <v>203</v>
      </c>
      <c r="H493" s="232">
        <v>199.12</v>
      </c>
      <c r="I493" s="233"/>
      <c r="J493" s="234">
        <f>ROUND(I493*H493,2)</f>
        <v>0</v>
      </c>
      <c r="K493" s="230" t="s">
        <v>175</v>
      </c>
      <c r="L493" s="45"/>
      <c r="M493" s="235" t="s">
        <v>1</v>
      </c>
      <c r="N493" s="236" t="s">
        <v>42</v>
      </c>
      <c r="O493" s="92"/>
      <c r="P493" s="237">
        <f>O493*H493</f>
        <v>0</v>
      </c>
      <c r="Q493" s="237">
        <v>0.00275</v>
      </c>
      <c r="R493" s="237">
        <f>Q493*H493</f>
        <v>0.54758</v>
      </c>
      <c r="S493" s="237">
        <v>0</v>
      </c>
      <c r="T493" s="238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39" t="s">
        <v>189</v>
      </c>
      <c r="AT493" s="239" t="s">
        <v>171</v>
      </c>
      <c r="AU493" s="239" t="s">
        <v>86</v>
      </c>
      <c r="AY493" s="18" t="s">
        <v>168</v>
      </c>
      <c r="BE493" s="240">
        <f>IF(N493="základní",J493,0)</f>
        <v>0</v>
      </c>
      <c r="BF493" s="240">
        <f>IF(N493="snížená",J493,0)</f>
        <v>0</v>
      </c>
      <c r="BG493" s="240">
        <f>IF(N493="zákl. přenesená",J493,0)</f>
        <v>0</v>
      </c>
      <c r="BH493" s="240">
        <f>IF(N493="sníž. přenesená",J493,0)</f>
        <v>0</v>
      </c>
      <c r="BI493" s="240">
        <f>IF(N493="nulová",J493,0)</f>
        <v>0</v>
      </c>
      <c r="BJ493" s="18" t="s">
        <v>84</v>
      </c>
      <c r="BK493" s="240">
        <f>ROUND(I493*H493,2)</f>
        <v>0</v>
      </c>
      <c r="BL493" s="18" t="s">
        <v>189</v>
      </c>
      <c r="BM493" s="239" t="s">
        <v>1283</v>
      </c>
    </row>
    <row r="494" spans="1:51" s="15" customFormat="1" ht="12">
      <c r="A494" s="15"/>
      <c r="B494" s="274"/>
      <c r="C494" s="275"/>
      <c r="D494" s="241" t="s">
        <v>291</v>
      </c>
      <c r="E494" s="276" t="s">
        <v>1</v>
      </c>
      <c r="F494" s="277" t="s">
        <v>1278</v>
      </c>
      <c r="G494" s="275"/>
      <c r="H494" s="276" t="s">
        <v>1</v>
      </c>
      <c r="I494" s="278"/>
      <c r="J494" s="275"/>
      <c r="K494" s="275"/>
      <c r="L494" s="279"/>
      <c r="M494" s="280"/>
      <c r="N494" s="281"/>
      <c r="O494" s="281"/>
      <c r="P494" s="281"/>
      <c r="Q494" s="281"/>
      <c r="R494" s="281"/>
      <c r="S494" s="281"/>
      <c r="T494" s="282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T494" s="283" t="s">
        <v>291</v>
      </c>
      <c r="AU494" s="283" t="s">
        <v>86</v>
      </c>
      <c r="AV494" s="15" t="s">
        <v>84</v>
      </c>
      <c r="AW494" s="15" t="s">
        <v>32</v>
      </c>
      <c r="AX494" s="15" t="s">
        <v>77</v>
      </c>
      <c r="AY494" s="283" t="s">
        <v>168</v>
      </c>
    </row>
    <row r="495" spans="1:51" s="13" customFormat="1" ht="12">
      <c r="A495" s="13"/>
      <c r="B495" s="252"/>
      <c r="C495" s="253"/>
      <c r="D495" s="241" t="s">
        <v>291</v>
      </c>
      <c r="E495" s="254" t="s">
        <v>1</v>
      </c>
      <c r="F495" s="255" t="s">
        <v>1284</v>
      </c>
      <c r="G495" s="253"/>
      <c r="H495" s="256">
        <v>137.52</v>
      </c>
      <c r="I495" s="257"/>
      <c r="J495" s="253"/>
      <c r="K495" s="253"/>
      <c r="L495" s="258"/>
      <c r="M495" s="259"/>
      <c r="N495" s="260"/>
      <c r="O495" s="260"/>
      <c r="P495" s="260"/>
      <c r="Q495" s="260"/>
      <c r="R495" s="260"/>
      <c r="S495" s="260"/>
      <c r="T495" s="261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62" t="s">
        <v>291</v>
      </c>
      <c r="AU495" s="262" t="s">
        <v>86</v>
      </c>
      <c r="AV495" s="13" t="s">
        <v>86</v>
      </c>
      <c r="AW495" s="13" t="s">
        <v>32</v>
      </c>
      <c r="AX495" s="13" t="s">
        <v>77</v>
      </c>
      <c r="AY495" s="262" t="s">
        <v>168</v>
      </c>
    </row>
    <row r="496" spans="1:51" s="13" customFormat="1" ht="12">
      <c r="A496" s="13"/>
      <c r="B496" s="252"/>
      <c r="C496" s="253"/>
      <c r="D496" s="241" t="s">
        <v>291</v>
      </c>
      <c r="E496" s="254" t="s">
        <v>1</v>
      </c>
      <c r="F496" s="255" t="s">
        <v>1285</v>
      </c>
      <c r="G496" s="253"/>
      <c r="H496" s="256">
        <v>61.6</v>
      </c>
      <c r="I496" s="257"/>
      <c r="J496" s="253"/>
      <c r="K496" s="253"/>
      <c r="L496" s="258"/>
      <c r="M496" s="259"/>
      <c r="N496" s="260"/>
      <c r="O496" s="260"/>
      <c r="P496" s="260"/>
      <c r="Q496" s="260"/>
      <c r="R496" s="260"/>
      <c r="S496" s="260"/>
      <c r="T496" s="261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2" t="s">
        <v>291</v>
      </c>
      <c r="AU496" s="262" t="s">
        <v>86</v>
      </c>
      <c r="AV496" s="13" t="s">
        <v>86</v>
      </c>
      <c r="AW496" s="13" t="s">
        <v>32</v>
      </c>
      <c r="AX496" s="13" t="s">
        <v>77</v>
      </c>
      <c r="AY496" s="262" t="s">
        <v>168</v>
      </c>
    </row>
    <row r="497" spans="1:51" s="14" customFormat="1" ht="12">
      <c r="A497" s="14"/>
      <c r="B497" s="263"/>
      <c r="C497" s="264"/>
      <c r="D497" s="241" t="s">
        <v>291</v>
      </c>
      <c r="E497" s="265" t="s">
        <v>1</v>
      </c>
      <c r="F497" s="266" t="s">
        <v>295</v>
      </c>
      <c r="G497" s="264"/>
      <c r="H497" s="267">
        <v>199.12</v>
      </c>
      <c r="I497" s="268"/>
      <c r="J497" s="264"/>
      <c r="K497" s="264"/>
      <c r="L497" s="269"/>
      <c r="M497" s="270"/>
      <c r="N497" s="271"/>
      <c r="O497" s="271"/>
      <c r="P497" s="271"/>
      <c r="Q497" s="271"/>
      <c r="R497" s="271"/>
      <c r="S497" s="271"/>
      <c r="T497" s="272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73" t="s">
        <v>291</v>
      </c>
      <c r="AU497" s="273" t="s">
        <v>86</v>
      </c>
      <c r="AV497" s="14" t="s">
        <v>189</v>
      </c>
      <c r="AW497" s="14" t="s">
        <v>32</v>
      </c>
      <c r="AX497" s="14" t="s">
        <v>84</v>
      </c>
      <c r="AY497" s="273" t="s">
        <v>168</v>
      </c>
    </row>
    <row r="498" spans="1:65" s="2" customFormat="1" ht="24.15" customHeight="1">
      <c r="A498" s="39"/>
      <c r="B498" s="40"/>
      <c r="C498" s="228" t="s">
        <v>647</v>
      </c>
      <c r="D498" s="228" t="s">
        <v>171</v>
      </c>
      <c r="E498" s="229" t="s">
        <v>1286</v>
      </c>
      <c r="F498" s="230" t="s">
        <v>1287</v>
      </c>
      <c r="G498" s="231" t="s">
        <v>203</v>
      </c>
      <c r="H498" s="232">
        <v>199.12</v>
      </c>
      <c r="I498" s="233"/>
      <c r="J498" s="234">
        <f>ROUND(I498*H498,2)</f>
        <v>0</v>
      </c>
      <c r="K498" s="230" t="s">
        <v>175</v>
      </c>
      <c r="L498" s="45"/>
      <c r="M498" s="235" t="s">
        <v>1</v>
      </c>
      <c r="N498" s="236" t="s">
        <v>42</v>
      </c>
      <c r="O498" s="92"/>
      <c r="P498" s="237">
        <f>O498*H498</f>
        <v>0</v>
      </c>
      <c r="Q498" s="237">
        <v>0</v>
      </c>
      <c r="R498" s="237">
        <f>Q498*H498</f>
        <v>0</v>
      </c>
      <c r="S498" s="237">
        <v>0</v>
      </c>
      <c r="T498" s="238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39" t="s">
        <v>189</v>
      </c>
      <c r="AT498" s="239" t="s">
        <v>171</v>
      </c>
      <c r="AU498" s="239" t="s">
        <v>86</v>
      </c>
      <c r="AY498" s="18" t="s">
        <v>168</v>
      </c>
      <c r="BE498" s="240">
        <f>IF(N498="základní",J498,0)</f>
        <v>0</v>
      </c>
      <c r="BF498" s="240">
        <f>IF(N498="snížená",J498,0)</f>
        <v>0</v>
      </c>
      <c r="BG498" s="240">
        <f>IF(N498="zákl. přenesená",J498,0)</f>
        <v>0</v>
      </c>
      <c r="BH498" s="240">
        <f>IF(N498="sníž. přenesená",J498,0)</f>
        <v>0</v>
      </c>
      <c r="BI498" s="240">
        <f>IF(N498="nulová",J498,0)</f>
        <v>0</v>
      </c>
      <c r="BJ498" s="18" t="s">
        <v>84</v>
      </c>
      <c r="BK498" s="240">
        <f>ROUND(I498*H498,2)</f>
        <v>0</v>
      </c>
      <c r="BL498" s="18" t="s">
        <v>189</v>
      </c>
      <c r="BM498" s="239" t="s">
        <v>1288</v>
      </c>
    </row>
    <row r="499" spans="1:65" s="2" customFormat="1" ht="16.5" customHeight="1">
      <c r="A499" s="39"/>
      <c r="B499" s="40"/>
      <c r="C499" s="228" t="s">
        <v>654</v>
      </c>
      <c r="D499" s="228" t="s">
        <v>171</v>
      </c>
      <c r="E499" s="229" t="s">
        <v>1289</v>
      </c>
      <c r="F499" s="230" t="s">
        <v>1290</v>
      </c>
      <c r="G499" s="231" t="s">
        <v>311</v>
      </c>
      <c r="H499" s="232">
        <v>2.558</v>
      </c>
      <c r="I499" s="233"/>
      <c r="J499" s="234">
        <f>ROUND(I499*H499,2)</f>
        <v>0</v>
      </c>
      <c r="K499" s="230" t="s">
        <v>175</v>
      </c>
      <c r="L499" s="45"/>
      <c r="M499" s="235" t="s">
        <v>1</v>
      </c>
      <c r="N499" s="236" t="s">
        <v>42</v>
      </c>
      <c r="O499" s="92"/>
      <c r="P499" s="237">
        <f>O499*H499</f>
        <v>0</v>
      </c>
      <c r="Q499" s="237">
        <v>1.04922</v>
      </c>
      <c r="R499" s="237">
        <f>Q499*H499</f>
        <v>2.68390476</v>
      </c>
      <c r="S499" s="237">
        <v>0</v>
      </c>
      <c r="T499" s="238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39" t="s">
        <v>189</v>
      </c>
      <c r="AT499" s="239" t="s">
        <v>171</v>
      </c>
      <c r="AU499" s="239" t="s">
        <v>86</v>
      </c>
      <c r="AY499" s="18" t="s">
        <v>168</v>
      </c>
      <c r="BE499" s="240">
        <f>IF(N499="základní",J499,0)</f>
        <v>0</v>
      </c>
      <c r="BF499" s="240">
        <f>IF(N499="snížená",J499,0)</f>
        <v>0</v>
      </c>
      <c r="BG499" s="240">
        <f>IF(N499="zákl. přenesená",J499,0)</f>
        <v>0</v>
      </c>
      <c r="BH499" s="240">
        <f>IF(N499="sníž. přenesená",J499,0)</f>
        <v>0</v>
      </c>
      <c r="BI499" s="240">
        <f>IF(N499="nulová",J499,0)</f>
        <v>0</v>
      </c>
      <c r="BJ499" s="18" t="s">
        <v>84</v>
      </c>
      <c r="BK499" s="240">
        <f>ROUND(I499*H499,2)</f>
        <v>0</v>
      </c>
      <c r="BL499" s="18" t="s">
        <v>189</v>
      </c>
      <c r="BM499" s="239" t="s">
        <v>1291</v>
      </c>
    </row>
    <row r="500" spans="1:51" s="15" customFormat="1" ht="12">
      <c r="A500" s="15"/>
      <c r="B500" s="274"/>
      <c r="C500" s="275"/>
      <c r="D500" s="241" t="s">
        <v>291</v>
      </c>
      <c r="E500" s="276" t="s">
        <v>1</v>
      </c>
      <c r="F500" s="277" t="s">
        <v>1292</v>
      </c>
      <c r="G500" s="275"/>
      <c r="H500" s="276" t="s">
        <v>1</v>
      </c>
      <c r="I500" s="278"/>
      <c r="J500" s="275"/>
      <c r="K500" s="275"/>
      <c r="L500" s="279"/>
      <c r="M500" s="280"/>
      <c r="N500" s="281"/>
      <c r="O500" s="281"/>
      <c r="P500" s="281"/>
      <c r="Q500" s="281"/>
      <c r="R500" s="281"/>
      <c r="S500" s="281"/>
      <c r="T500" s="282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83" t="s">
        <v>291</v>
      </c>
      <c r="AU500" s="283" t="s">
        <v>86</v>
      </c>
      <c r="AV500" s="15" t="s">
        <v>84</v>
      </c>
      <c r="AW500" s="15" t="s">
        <v>32</v>
      </c>
      <c r="AX500" s="15" t="s">
        <v>77</v>
      </c>
      <c r="AY500" s="283" t="s">
        <v>168</v>
      </c>
    </row>
    <row r="501" spans="1:51" s="13" customFormat="1" ht="12">
      <c r="A501" s="13"/>
      <c r="B501" s="252"/>
      <c r="C501" s="253"/>
      <c r="D501" s="241" t="s">
        <v>291</v>
      </c>
      <c r="E501" s="254" t="s">
        <v>1</v>
      </c>
      <c r="F501" s="255" t="s">
        <v>1293</v>
      </c>
      <c r="G501" s="253"/>
      <c r="H501" s="256">
        <v>2.558</v>
      </c>
      <c r="I501" s="257"/>
      <c r="J501" s="253"/>
      <c r="K501" s="253"/>
      <c r="L501" s="258"/>
      <c r="M501" s="259"/>
      <c r="N501" s="260"/>
      <c r="O501" s="260"/>
      <c r="P501" s="260"/>
      <c r="Q501" s="260"/>
      <c r="R501" s="260"/>
      <c r="S501" s="260"/>
      <c r="T501" s="261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62" t="s">
        <v>291</v>
      </c>
      <c r="AU501" s="262" t="s">
        <v>86</v>
      </c>
      <c r="AV501" s="13" t="s">
        <v>86</v>
      </c>
      <c r="AW501" s="13" t="s">
        <v>32</v>
      </c>
      <c r="AX501" s="13" t="s">
        <v>84</v>
      </c>
      <c r="AY501" s="262" t="s">
        <v>168</v>
      </c>
    </row>
    <row r="502" spans="1:65" s="2" customFormat="1" ht="24.15" customHeight="1">
      <c r="A502" s="39"/>
      <c r="B502" s="40"/>
      <c r="C502" s="228" t="s">
        <v>658</v>
      </c>
      <c r="D502" s="228" t="s">
        <v>171</v>
      </c>
      <c r="E502" s="229" t="s">
        <v>1294</v>
      </c>
      <c r="F502" s="230" t="s">
        <v>1295</v>
      </c>
      <c r="G502" s="231" t="s">
        <v>798</v>
      </c>
      <c r="H502" s="232">
        <v>107</v>
      </c>
      <c r="I502" s="233"/>
      <c r="J502" s="234">
        <f>ROUND(I502*H502,2)</f>
        <v>0</v>
      </c>
      <c r="K502" s="230" t="s">
        <v>175</v>
      </c>
      <c r="L502" s="45"/>
      <c r="M502" s="235" t="s">
        <v>1</v>
      </c>
      <c r="N502" s="236" t="s">
        <v>42</v>
      </c>
      <c r="O502" s="92"/>
      <c r="P502" s="237">
        <f>O502*H502</f>
        <v>0</v>
      </c>
      <c r="Q502" s="237">
        <v>0.02588</v>
      </c>
      <c r="R502" s="237">
        <f>Q502*H502</f>
        <v>2.76916</v>
      </c>
      <c r="S502" s="237">
        <v>0</v>
      </c>
      <c r="T502" s="238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39" t="s">
        <v>189</v>
      </c>
      <c r="AT502" s="239" t="s">
        <v>171</v>
      </c>
      <c r="AU502" s="239" t="s">
        <v>86</v>
      </c>
      <c r="AY502" s="18" t="s">
        <v>168</v>
      </c>
      <c r="BE502" s="240">
        <f>IF(N502="základní",J502,0)</f>
        <v>0</v>
      </c>
      <c r="BF502" s="240">
        <f>IF(N502="snížená",J502,0)</f>
        <v>0</v>
      </c>
      <c r="BG502" s="240">
        <f>IF(N502="zákl. přenesená",J502,0)</f>
        <v>0</v>
      </c>
      <c r="BH502" s="240">
        <f>IF(N502="sníž. přenesená",J502,0)</f>
        <v>0</v>
      </c>
      <c r="BI502" s="240">
        <f>IF(N502="nulová",J502,0)</f>
        <v>0</v>
      </c>
      <c r="BJ502" s="18" t="s">
        <v>84</v>
      </c>
      <c r="BK502" s="240">
        <f>ROUND(I502*H502,2)</f>
        <v>0</v>
      </c>
      <c r="BL502" s="18" t="s">
        <v>189</v>
      </c>
      <c r="BM502" s="239" t="s">
        <v>1296</v>
      </c>
    </row>
    <row r="503" spans="1:51" s="13" customFormat="1" ht="12">
      <c r="A503" s="13"/>
      <c r="B503" s="252"/>
      <c r="C503" s="253"/>
      <c r="D503" s="241" t="s">
        <v>291</v>
      </c>
      <c r="E503" s="254" t="s">
        <v>1</v>
      </c>
      <c r="F503" s="255" t="s">
        <v>1297</v>
      </c>
      <c r="G503" s="253"/>
      <c r="H503" s="256">
        <v>11</v>
      </c>
      <c r="I503" s="257"/>
      <c r="J503" s="253"/>
      <c r="K503" s="253"/>
      <c r="L503" s="258"/>
      <c r="M503" s="259"/>
      <c r="N503" s="260"/>
      <c r="O503" s="260"/>
      <c r="P503" s="260"/>
      <c r="Q503" s="260"/>
      <c r="R503" s="260"/>
      <c r="S503" s="260"/>
      <c r="T503" s="261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62" t="s">
        <v>291</v>
      </c>
      <c r="AU503" s="262" t="s">
        <v>86</v>
      </c>
      <c r="AV503" s="13" t="s">
        <v>86</v>
      </c>
      <c r="AW503" s="13" t="s">
        <v>32</v>
      </c>
      <c r="AX503" s="13" t="s">
        <v>77</v>
      </c>
      <c r="AY503" s="262" t="s">
        <v>168</v>
      </c>
    </row>
    <row r="504" spans="1:51" s="13" customFormat="1" ht="12">
      <c r="A504" s="13"/>
      <c r="B504" s="252"/>
      <c r="C504" s="253"/>
      <c r="D504" s="241" t="s">
        <v>291</v>
      </c>
      <c r="E504" s="254" t="s">
        <v>1</v>
      </c>
      <c r="F504" s="255" t="s">
        <v>1298</v>
      </c>
      <c r="G504" s="253"/>
      <c r="H504" s="256">
        <v>23</v>
      </c>
      <c r="I504" s="257"/>
      <c r="J504" s="253"/>
      <c r="K504" s="253"/>
      <c r="L504" s="258"/>
      <c r="M504" s="259"/>
      <c r="N504" s="260"/>
      <c r="O504" s="260"/>
      <c r="P504" s="260"/>
      <c r="Q504" s="260"/>
      <c r="R504" s="260"/>
      <c r="S504" s="260"/>
      <c r="T504" s="261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2" t="s">
        <v>291</v>
      </c>
      <c r="AU504" s="262" t="s">
        <v>86</v>
      </c>
      <c r="AV504" s="13" t="s">
        <v>86</v>
      </c>
      <c r="AW504" s="13" t="s">
        <v>32</v>
      </c>
      <c r="AX504" s="13" t="s">
        <v>77</v>
      </c>
      <c r="AY504" s="262" t="s">
        <v>168</v>
      </c>
    </row>
    <row r="505" spans="1:51" s="13" customFormat="1" ht="12">
      <c r="A505" s="13"/>
      <c r="B505" s="252"/>
      <c r="C505" s="253"/>
      <c r="D505" s="241" t="s">
        <v>291</v>
      </c>
      <c r="E505" s="254" t="s">
        <v>1</v>
      </c>
      <c r="F505" s="255" t="s">
        <v>1299</v>
      </c>
      <c r="G505" s="253"/>
      <c r="H505" s="256">
        <v>1</v>
      </c>
      <c r="I505" s="257"/>
      <c r="J505" s="253"/>
      <c r="K505" s="253"/>
      <c r="L505" s="258"/>
      <c r="M505" s="259"/>
      <c r="N505" s="260"/>
      <c r="O505" s="260"/>
      <c r="P505" s="260"/>
      <c r="Q505" s="260"/>
      <c r="R505" s="260"/>
      <c r="S505" s="260"/>
      <c r="T505" s="261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62" t="s">
        <v>291</v>
      </c>
      <c r="AU505" s="262" t="s">
        <v>86</v>
      </c>
      <c r="AV505" s="13" t="s">
        <v>86</v>
      </c>
      <c r="AW505" s="13" t="s">
        <v>32</v>
      </c>
      <c r="AX505" s="13" t="s">
        <v>77</v>
      </c>
      <c r="AY505" s="262" t="s">
        <v>168</v>
      </c>
    </row>
    <row r="506" spans="1:51" s="13" customFormat="1" ht="12">
      <c r="A506" s="13"/>
      <c r="B506" s="252"/>
      <c r="C506" s="253"/>
      <c r="D506" s="241" t="s">
        <v>291</v>
      </c>
      <c r="E506" s="254" t="s">
        <v>1</v>
      </c>
      <c r="F506" s="255" t="s">
        <v>1300</v>
      </c>
      <c r="G506" s="253"/>
      <c r="H506" s="256">
        <v>10</v>
      </c>
      <c r="I506" s="257"/>
      <c r="J506" s="253"/>
      <c r="K506" s="253"/>
      <c r="L506" s="258"/>
      <c r="M506" s="259"/>
      <c r="N506" s="260"/>
      <c r="O506" s="260"/>
      <c r="P506" s="260"/>
      <c r="Q506" s="260"/>
      <c r="R506" s="260"/>
      <c r="S506" s="260"/>
      <c r="T506" s="261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2" t="s">
        <v>291</v>
      </c>
      <c r="AU506" s="262" t="s">
        <v>86</v>
      </c>
      <c r="AV506" s="13" t="s">
        <v>86</v>
      </c>
      <c r="AW506" s="13" t="s">
        <v>32</v>
      </c>
      <c r="AX506" s="13" t="s">
        <v>77</v>
      </c>
      <c r="AY506" s="262" t="s">
        <v>168</v>
      </c>
    </row>
    <row r="507" spans="1:51" s="13" customFormat="1" ht="12">
      <c r="A507" s="13"/>
      <c r="B507" s="252"/>
      <c r="C507" s="253"/>
      <c r="D507" s="241" t="s">
        <v>291</v>
      </c>
      <c r="E507" s="254" t="s">
        <v>1</v>
      </c>
      <c r="F507" s="255" t="s">
        <v>1301</v>
      </c>
      <c r="G507" s="253"/>
      <c r="H507" s="256">
        <v>15</v>
      </c>
      <c r="I507" s="257"/>
      <c r="J507" s="253"/>
      <c r="K507" s="253"/>
      <c r="L507" s="258"/>
      <c r="M507" s="259"/>
      <c r="N507" s="260"/>
      <c r="O507" s="260"/>
      <c r="P507" s="260"/>
      <c r="Q507" s="260"/>
      <c r="R507" s="260"/>
      <c r="S507" s="260"/>
      <c r="T507" s="261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62" t="s">
        <v>291</v>
      </c>
      <c r="AU507" s="262" t="s">
        <v>86</v>
      </c>
      <c r="AV507" s="13" t="s">
        <v>86</v>
      </c>
      <c r="AW507" s="13" t="s">
        <v>32</v>
      </c>
      <c r="AX507" s="13" t="s">
        <v>77</v>
      </c>
      <c r="AY507" s="262" t="s">
        <v>168</v>
      </c>
    </row>
    <row r="508" spans="1:51" s="13" customFormat="1" ht="12">
      <c r="A508" s="13"/>
      <c r="B508" s="252"/>
      <c r="C508" s="253"/>
      <c r="D508" s="241" t="s">
        <v>291</v>
      </c>
      <c r="E508" s="254" t="s">
        <v>1</v>
      </c>
      <c r="F508" s="255" t="s">
        <v>1302</v>
      </c>
      <c r="G508" s="253"/>
      <c r="H508" s="256">
        <v>9</v>
      </c>
      <c r="I508" s="257"/>
      <c r="J508" s="253"/>
      <c r="K508" s="253"/>
      <c r="L508" s="258"/>
      <c r="M508" s="259"/>
      <c r="N508" s="260"/>
      <c r="O508" s="260"/>
      <c r="P508" s="260"/>
      <c r="Q508" s="260"/>
      <c r="R508" s="260"/>
      <c r="S508" s="260"/>
      <c r="T508" s="261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62" t="s">
        <v>291</v>
      </c>
      <c r="AU508" s="262" t="s">
        <v>86</v>
      </c>
      <c r="AV508" s="13" t="s">
        <v>86</v>
      </c>
      <c r="AW508" s="13" t="s">
        <v>32</v>
      </c>
      <c r="AX508" s="13" t="s">
        <v>77</v>
      </c>
      <c r="AY508" s="262" t="s">
        <v>168</v>
      </c>
    </row>
    <row r="509" spans="1:51" s="13" customFormat="1" ht="12">
      <c r="A509" s="13"/>
      <c r="B509" s="252"/>
      <c r="C509" s="253"/>
      <c r="D509" s="241" t="s">
        <v>291</v>
      </c>
      <c r="E509" s="254" t="s">
        <v>1</v>
      </c>
      <c r="F509" s="255" t="s">
        <v>1303</v>
      </c>
      <c r="G509" s="253"/>
      <c r="H509" s="256">
        <v>13</v>
      </c>
      <c r="I509" s="257"/>
      <c r="J509" s="253"/>
      <c r="K509" s="253"/>
      <c r="L509" s="258"/>
      <c r="M509" s="259"/>
      <c r="N509" s="260"/>
      <c r="O509" s="260"/>
      <c r="P509" s="260"/>
      <c r="Q509" s="260"/>
      <c r="R509" s="260"/>
      <c r="S509" s="260"/>
      <c r="T509" s="261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62" t="s">
        <v>291</v>
      </c>
      <c r="AU509" s="262" t="s">
        <v>86</v>
      </c>
      <c r="AV509" s="13" t="s">
        <v>86</v>
      </c>
      <c r="AW509" s="13" t="s">
        <v>32</v>
      </c>
      <c r="AX509" s="13" t="s">
        <v>77</v>
      </c>
      <c r="AY509" s="262" t="s">
        <v>168</v>
      </c>
    </row>
    <row r="510" spans="1:51" s="13" customFormat="1" ht="12">
      <c r="A510" s="13"/>
      <c r="B510" s="252"/>
      <c r="C510" s="253"/>
      <c r="D510" s="241" t="s">
        <v>291</v>
      </c>
      <c r="E510" s="254" t="s">
        <v>1</v>
      </c>
      <c r="F510" s="255" t="s">
        <v>1304</v>
      </c>
      <c r="G510" s="253"/>
      <c r="H510" s="256">
        <v>15</v>
      </c>
      <c r="I510" s="257"/>
      <c r="J510" s="253"/>
      <c r="K510" s="253"/>
      <c r="L510" s="258"/>
      <c r="M510" s="259"/>
      <c r="N510" s="260"/>
      <c r="O510" s="260"/>
      <c r="P510" s="260"/>
      <c r="Q510" s="260"/>
      <c r="R510" s="260"/>
      <c r="S510" s="260"/>
      <c r="T510" s="261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2" t="s">
        <v>291</v>
      </c>
      <c r="AU510" s="262" t="s">
        <v>86</v>
      </c>
      <c r="AV510" s="13" t="s">
        <v>86</v>
      </c>
      <c r="AW510" s="13" t="s">
        <v>32</v>
      </c>
      <c r="AX510" s="13" t="s">
        <v>77</v>
      </c>
      <c r="AY510" s="262" t="s">
        <v>168</v>
      </c>
    </row>
    <row r="511" spans="1:51" s="13" customFormat="1" ht="12">
      <c r="A511" s="13"/>
      <c r="B511" s="252"/>
      <c r="C511" s="253"/>
      <c r="D511" s="241" t="s">
        <v>291</v>
      </c>
      <c r="E511" s="254" t="s">
        <v>1</v>
      </c>
      <c r="F511" s="255" t="s">
        <v>1305</v>
      </c>
      <c r="G511" s="253"/>
      <c r="H511" s="256">
        <v>10</v>
      </c>
      <c r="I511" s="257"/>
      <c r="J511" s="253"/>
      <c r="K511" s="253"/>
      <c r="L511" s="258"/>
      <c r="M511" s="259"/>
      <c r="N511" s="260"/>
      <c r="O511" s="260"/>
      <c r="P511" s="260"/>
      <c r="Q511" s="260"/>
      <c r="R511" s="260"/>
      <c r="S511" s="260"/>
      <c r="T511" s="261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2" t="s">
        <v>291</v>
      </c>
      <c r="AU511" s="262" t="s">
        <v>86</v>
      </c>
      <c r="AV511" s="13" t="s">
        <v>86</v>
      </c>
      <c r="AW511" s="13" t="s">
        <v>32</v>
      </c>
      <c r="AX511" s="13" t="s">
        <v>77</v>
      </c>
      <c r="AY511" s="262" t="s">
        <v>168</v>
      </c>
    </row>
    <row r="512" spans="1:51" s="14" customFormat="1" ht="12">
      <c r="A512" s="14"/>
      <c r="B512" s="263"/>
      <c r="C512" s="264"/>
      <c r="D512" s="241" t="s">
        <v>291</v>
      </c>
      <c r="E512" s="265" t="s">
        <v>1</v>
      </c>
      <c r="F512" s="266" t="s">
        <v>295</v>
      </c>
      <c r="G512" s="264"/>
      <c r="H512" s="267">
        <v>107</v>
      </c>
      <c r="I512" s="268"/>
      <c r="J512" s="264"/>
      <c r="K512" s="264"/>
      <c r="L512" s="269"/>
      <c r="M512" s="270"/>
      <c r="N512" s="271"/>
      <c r="O512" s="271"/>
      <c r="P512" s="271"/>
      <c r="Q512" s="271"/>
      <c r="R512" s="271"/>
      <c r="S512" s="271"/>
      <c r="T512" s="272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73" t="s">
        <v>291</v>
      </c>
      <c r="AU512" s="273" t="s">
        <v>86</v>
      </c>
      <c r="AV512" s="14" t="s">
        <v>189</v>
      </c>
      <c r="AW512" s="14" t="s">
        <v>32</v>
      </c>
      <c r="AX512" s="14" t="s">
        <v>84</v>
      </c>
      <c r="AY512" s="273" t="s">
        <v>168</v>
      </c>
    </row>
    <row r="513" spans="1:65" s="2" customFormat="1" ht="24.15" customHeight="1">
      <c r="A513" s="39"/>
      <c r="B513" s="40"/>
      <c r="C513" s="298" t="s">
        <v>662</v>
      </c>
      <c r="D513" s="298" t="s">
        <v>1306</v>
      </c>
      <c r="E513" s="299" t="s">
        <v>1307</v>
      </c>
      <c r="F513" s="300" t="s">
        <v>1308</v>
      </c>
      <c r="G513" s="301" t="s">
        <v>798</v>
      </c>
      <c r="H513" s="302">
        <v>11.22</v>
      </c>
      <c r="I513" s="303"/>
      <c r="J513" s="304">
        <f>ROUND(I513*H513,2)</f>
        <v>0</v>
      </c>
      <c r="K513" s="300" t="s">
        <v>175</v>
      </c>
      <c r="L513" s="305"/>
      <c r="M513" s="306" t="s">
        <v>1</v>
      </c>
      <c r="N513" s="307" t="s">
        <v>42</v>
      </c>
      <c r="O513" s="92"/>
      <c r="P513" s="237">
        <f>O513*H513</f>
        <v>0</v>
      </c>
      <c r="Q513" s="237">
        <v>0.055</v>
      </c>
      <c r="R513" s="237">
        <f>Q513*H513</f>
        <v>0.6171000000000001</v>
      </c>
      <c r="S513" s="237">
        <v>0</v>
      </c>
      <c r="T513" s="238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39" t="s">
        <v>326</v>
      </c>
      <c r="AT513" s="239" t="s">
        <v>1306</v>
      </c>
      <c r="AU513" s="239" t="s">
        <v>86</v>
      </c>
      <c r="AY513" s="18" t="s">
        <v>168</v>
      </c>
      <c r="BE513" s="240">
        <f>IF(N513="základní",J513,0)</f>
        <v>0</v>
      </c>
      <c r="BF513" s="240">
        <f>IF(N513="snížená",J513,0)</f>
        <v>0</v>
      </c>
      <c r="BG513" s="240">
        <f>IF(N513="zákl. přenesená",J513,0)</f>
        <v>0</v>
      </c>
      <c r="BH513" s="240">
        <f>IF(N513="sníž. přenesená",J513,0)</f>
        <v>0</v>
      </c>
      <c r="BI513" s="240">
        <f>IF(N513="nulová",J513,0)</f>
        <v>0</v>
      </c>
      <c r="BJ513" s="18" t="s">
        <v>84</v>
      </c>
      <c r="BK513" s="240">
        <f>ROUND(I513*H513,2)</f>
        <v>0</v>
      </c>
      <c r="BL513" s="18" t="s">
        <v>189</v>
      </c>
      <c r="BM513" s="239" t="s">
        <v>1309</v>
      </c>
    </row>
    <row r="514" spans="1:51" s="13" customFormat="1" ht="12">
      <c r="A514" s="13"/>
      <c r="B514" s="252"/>
      <c r="C514" s="253"/>
      <c r="D514" s="241" t="s">
        <v>291</v>
      </c>
      <c r="E514" s="254" t="s">
        <v>1</v>
      </c>
      <c r="F514" s="255" t="s">
        <v>1297</v>
      </c>
      <c r="G514" s="253"/>
      <c r="H514" s="256">
        <v>11</v>
      </c>
      <c r="I514" s="257"/>
      <c r="J514" s="253"/>
      <c r="K514" s="253"/>
      <c r="L514" s="258"/>
      <c r="M514" s="259"/>
      <c r="N514" s="260"/>
      <c r="O514" s="260"/>
      <c r="P514" s="260"/>
      <c r="Q514" s="260"/>
      <c r="R514" s="260"/>
      <c r="S514" s="260"/>
      <c r="T514" s="261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2" t="s">
        <v>291</v>
      </c>
      <c r="AU514" s="262" t="s">
        <v>86</v>
      </c>
      <c r="AV514" s="13" t="s">
        <v>86</v>
      </c>
      <c r="AW514" s="13" t="s">
        <v>32</v>
      </c>
      <c r="AX514" s="13" t="s">
        <v>84</v>
      </c>
      <c r="AY514" s="262" t="s">
        <v>168</v>
      </c>
    </row>
    <row r="515" spans="1:51" s="13" customFormat="1" ht="12">
      <c r="A515" s="13"/>
      <c r="B515" s="252"/>
      <c r="C515" s="253"/>
      <c r="D515" s="241" t="s">
        <v>291</v>
      </c>
      <c r="E515" s="253"/>
      <c r="F515" s="255" t="s">
        <v>1310</v>
      </c>
      <c r="G515" s="253"/>
      <c r="H515" s="256">
        <v>11.22</v>
      </c>
      <c r="I515" s="257"/>
      <c r="J515" s="253"/>
      <c r="K515" s="253"/>
      <c r="L515" s="258"/>
      <c r="M515" s="259"/>
      <c r="N515" s="260"/>
      <c r="O515" s="260"/>
      <c r="P515" s="260"/>
      <c r="Q515" s="260"/>
      <c r="R515" s="260"/>
      <c r="S515" s="260"/>
      <c r="T515" s="261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62" t="s">
        <v>291</v>
      </c>
      <c r="AU515" s="262" t="s">
        <v>86</v>
      </c>
      <c r="AV515" s="13" t="s">
        <v>86</v>
      </c>
      <c r="AW515" s="13" t="s">
        <v>4</v>
      </c>
      <c r="AX515" s="13" t="s">
        <v>84</v>
      </c>
      <c r="AY515" s="262" t="s">
        <v>168</v>
      </c>
    </row>
    <row r="516" spans="1:65" s="2" customFormat="1" ht="24.15" customHeight="1">
      <c r="A516" s="39"/>
      <c r="B516" s="40"/>
      <c r="C516" s="298" t="s">
        <v>586</v>
      </c>
      <c r="D516" s="298" t="s">
        <v>1306</v>
      </c>
      <c r="E516" s="299" t="s">
        <v>1311</v>
      </c>
      <c r="F516" s="300" t="s">
        <v>1312</v>
      </c>
      <c r="G516" s="301" t="s">
        <v>798</v>
      </c>
      <c r="H516" s="302">
        <v>23.46</v>
      </c>
      <c r="I516" s="303"/>
      <c r="J516" s="304">
        <f>ROUND(I516*H516,2)</f>
        <v>0</v>
      </c>
      <c r="K516" s="300" t="s">
        <v>175</v>
      </c>
      <c r="L516" s="305"/>
      <c r="M516" s="306" t="s">
        <v>1</v>
      </c>
      <c r="N516" s="307" t="s">
        <v>42</v>
      </c>
      <c r="O516" s="92"/>
      <c r="P516" s="237">
        <f>O516*H516</f>
        <v>0</v>
      </c>
      <c r="Q516" s="237">
        <v>0.041</v>
      </c>
      <c r="R516" s="237">
        <f>Q516*H516</f>
        <v>0.96186</v>
      </c>
      <c r="S516" s="237">
        <v>0</v>
      </c>
      <c r="T516" s="238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39" t="s">
        <v>326</v>
      </c>
      <c r="AT516" s="239" t="s">
        <v>1306</v>
      </c>
      <c r="AU516" s="239" t="s">
        <v>86</v>
      </c>
      <c r="AY516" s="18" t="s">
        <v>168</v>
      </c>
      <c r="BE516" s="240">
        <f>IF(N516="základní",J516,0)</f>
        <v>0</v>
      </c>
      <c r="BF516" s="240">
        <f>IF(N516="snížená",J516,0)</f>
        <v>0</v>
      </c>
      <c r="BG516" s="240">
        <f>IF(N516="zákl. přenesená",J516,0)</f>
        <v>0</v>
      </c>
      <c r="BH516" s="240">
        <f>IF(N516="sníž. přenesená",J516,0)</f>
        <v>0</v>
      </c>
      <c r="BI516" s="240">
        <f>IF(N516="nulová",J516,0)</f>
        <v>0</v>
      </c>
      <c r="BJ516" s="18" t="s">
        <v>84</v>
      </c>
      <c r="BK516" s="240">
        <f>ROUND(I516*H516,2)</f>
        <v>0</v>
      </c>
      <c r="BL516" s="18" t="s">
        <v>189</v>
      </c>
      <c r="BM516" s="239" t="s">
        <v>1313</v>
      </c>
    </row>
    <row r="517" spans="1:51" s="13" customFormat="1" ht="12">
      <c r="A517" s="13"/>
      <c r="B517" s="252"/>
      <c r="C517" s="253"/>
      <c r="D517" s="241" t="s">
        <v>291</v>
      </c>
      <c r="E517" s="254" t="s">
        <v>1</v>
      </c>
      <c r="F517" s="255" t="s">
        <v>1298</v>
      </c>
      <c r="G517" s="253"/>
      <c r="H517" s="256">
        <v>23</v>
      </c>
      <c r="I517" s="257"/>
      <c r="J517" s="253"/>
      <c r="K517" s="253"/>
      <c r="L517" s="258"/>
      <c r="M517" s="259"/>
      <c r="N517" s="260"/>
      <c r="O517" s="260"/>
      <c r="P517" s="260"/>
      <c r="Q517" s="260"/>
      <c r="R517" s="260"/>
      <c r="S517" s="260"/>
      <c r="T517" s="261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62" t="s">
        <v>291</v>
      </c>
      <c r="AU517" s="262" t="s">
        <v>86</v>
      </c>
      <c r="AV517" s="13" t="s">
        <v>86</v>
      </c>
      <c r="AW517" s="13" t="s">
        <v>32</v>
      </c>
      <c r="AX517" s="13" t="s">
        <v>84</v>
      </c>
      <c r="AY517" s="262" t="s">
        <v>168</v>
      </c>
    </row>
    <row r="518" spans="1:51" s="13" customFormat="1" ht="12">
      <c r="A518" s="13"/>
      <c r="B518" s="252"/>
      <c r="C518" s="253"/>
      <c r="D518" s="241" t="s">
        <v>291</v>
      </c>
      <c r="E518" s="253"/>
      <c r="F518" s="255" t="s">
        <v>1314</v>
      </c>
      <c r="G518" s="253"/>
      <c r="H518" s="256">
        <v>23.46</v>
      </c>
      <c r="I518" s="257"/>
      <c r="J518" s="253"/>
      <c r="K518" s="253"/>
      <c r="L518" s="258"/>
      <c r="M518" s="259"/>
      <c r="N518" s="260"/>
      <c r="O518" s="260"/>
      <c r="P518" s="260"/>
      <c r="Q518" s="260"/>
      <c r="R518" s="260"/>
      <c r="S518" s="260"/>
      <c r="T518" s="261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62" t="s">
        <v>291</v>
      </c>
      <c r="AU518" s="262" t="s">
        <v>86</v>
      </c>
      <c r="AV518" s="13" t="s">
        <v>86</v>
      </c>
      <c r="AW518" s="13" t="s">
        <v>4</v>
      </c>
      <c r="AX518" s="13" t="s">
        <v>84</v>
      </c>
      <c r="AY518" s="262" t="s">
        <v>168</v>
      </c>
    </row>
    <row r="519" spans="1:65" s="2" customFormat="1" ht="24.15" customHeight="1">
      <c r="A519" s="39"/>
      <c r="B519" s="40"/>
      <c r="C519" s="298" t="s">
        <v>675</v>
      </c>
      <c r="D519" s="298" t="s">
        <v>1306</v>
      </c>
      <c r="E519" s="299" t="s">
        <v>1315</v>
      </c>
      <c r="F519" s="300" t="s">
        <v>1316</v>
      </c>
      <c r="G519" s="301" t="s">
        <v>798</v>
      </c>
      <c r="H519" s="302">
        <v>1.02</v>
      </c>
      <c r="I519" s="303"/>
      <c r="J519" s="304">
        <f>ROUND(I519*H519,2)</f>
        <v>0</v>
      </c>
      <c r="K519" s="300" t="s">
        <v>175</v>
      </c>
      <c r="L519" s="305"/>
      <c r="M519" s="306" t="s">
        <v>1</v>
      </c>
      <c r="N519" s="307" t="s">
        <v>42</v>
      </c>
      <c r="O519" s="92"/>
      <c r="P519" s="237">
        <f>O519*H519</f>
        <v>0</v>
      </c>
      <c r="Q519" s="237">
        <v>0.036</v>
      </c>
      <c r="R519" s="237">
        <f>Q519*H519</f>
        <v>0.036719999999999996</v>
      </c>
      <c r="S519" s="237">
        <v>0</v>
      </c>
      <c r="T519" s="238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39" t="s">
        <v>326</v>
      </c>
      <c r="AT519" s="239" t="s">
        <v>1306</v>
      </c>
      <c r="AU519" s="239" t="s">
        <v>86</v>
      </c>
      <c r="AY519" s="18" t="s">
        <v>168</v>
      </c>
      <c r="BE519" s="240">
        <f>IF(N519="základní",J519,0)</f>
        <v>0</v>
      </c>
      <c r="BF519" s="240">
        <f>IF(N519="snížená",J519,0)</f>
        <v>0</v>
      </c>
      <c r="BG519" s="240">
        <f>IF(N519="zákl. přenesená",J519,0)</f>
        <v>0</v>
      </c>
      <c r="BH519" s="240">
        <f>IF(N519="sníž. přenesená",J519,0)</f>
        <v>0</v>
      </c>
      <c r="BI519" s="240">
        <f>IF(N519="nulová",J519,0)</f>
        <v>0</v>
      </c>
      <c r="BJ519" s="18" t="s">
        <v>84</v>
      </c>
      <c r="BK519" s="240">
        <f>ROUND(I519*H519,2)</f>
        <v>0</v>
      </c>
      <c r="BL519" s="18" t="s">
        <v>189</v>
      </c>
      <c r="BM519" s="239" t="s">
        <v>1317</v>
      </c>
    </row>
    <row r="520" spans="1:51" s="13" customFormat="1" ht="12">
      <c r="A520" s="13"/>
      <c r="B520" s="252"/>
      <c r="C520" s="253"/>
      <c r="D520" s="241" t="s">
        <v>291</v>
      </c>
      <c r="E520" s="254" t="s">
        <v>1</v>
      </c>
      <c r="F520" s="255" t="s">
        <v>1299</v>
      </c>
      <c r="G520" s="253"/>
      <c r="H520" s="256">
        <v>1</v>
      </c>
      <c r="I520" s="257"/>
      <c r="J520" s="253"/>
      <c r="K520" s="253"/>
      <c r="L520" s="258"/>
      <c r="M520" s="259"/>
      <c r="N520" s="260"/>
      <c r="O520" s="260"/>
      <c r="P520" s="260"/>
      <c r="Q520" s="260"/>
      <c r="R520" s="260"/>
      <c r="S520" s="260"/>
      <c r="T520" s="261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62" t="s">
        <v>291</v>
      </c>
      <c r="AU520" s="262" t="s">
        <v>86</v>
      </c>
      <c r="AV520" s="13" t="s">
        <v>86</v>
      </c>
      <c r="AW520" s="13" t="s">
        <v>32</v>
      </c>
      <c r="AX520" s="13" t="s">
        <v>84</v>
      </c>
      <c r="AY520" s="262" t="s">
        <v>168</v>
      </c>
    </row>
    <row r="521" spans="1:51" s="13" customFormat="1" ht="12">
      <c r="A521" s="13"/>
      <c r="B521" s="252"/>
      <c r="C521" s="253"/>
      <c r="D521" s="241" t="s">
        <v>291</v>
      </c>
      <c r="E521" s="253"/>
      <c r="F521" s="255" t="s">
        <v>1318</v>
      </c>
      <c r="G521" s="253"/>
      <c r="H521" s="256">
        <v>1.02</v>
      </c>
      <c r="I521" s="257"/>
      <c r="J521" s="253"/>
      <c r="K521" s="253"/>
      <c r="L521" s="258"/>
      <c r="M521" s="259"/>
      <c r="N521" s="260"/>
      <c r="O521" s="260"/>
      <c r="P521" s="260"/>
      <c r="Q521" s="260"/>
      <c r="R521" s="260"/>
      <c r="S521" s="260"/>
      <c r="T521" s="261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62" t="s">
        <v>291</v>
      </c>
      <c r="AU521" s="262" t="s">
        <v>86</v>
      </c>
      <c r="AV521" s="13" t="s">
        <v>86</v>
      </c>
      <c r="AW521" s="13" t="s">
        <v>4</v>
      </c>
      <c r="AX521" s="13" t="s">
        <v>84</v>
      </c>
      <c r="AY521" s="262" t="s">
        <v>168</v>
      </c>
    </row>
    <row r="522" spans="1:65" s="2" customFormat="1" ht="24.15" customHeight="1">
      <c r="A522" s="39"/>
      <c r="B522" s="40"/>
      <c r="C522" s="298" t="s">
        <v>683</v>
      </c>
      <c r="D522" s="298" t="s">
        <v>1306</v>
      </c>
      <c r="E522" s="299" t="s">
        <v>1319</v>
      </c>
      <c r="F522" s="300" t="s">
        <v>1320</v>
      </c>
      <c r="G522" s="301" t="s">
        <v>798</v>
      </c>
      <c r="H522" s="302">
        <v>10.2</v>
      </c>
      <c r="I522" s="303"/>
      <c r="J522" s="304">
        <f>ROUND(I522*H522,2)</f>
        <v>0</v>
      </c>
      <c r="K522" s="300" t="s">
        <v>1</v>
      </c>
      <c r="L522" s="305"/>
      <c r="M522" s="306" t="s">
        <v>1</v>
      </c>
      <c r="N522" s="307" t="s">
        <v>42</v>
      </c>
      <c r="O522" s="92"/>
      <c r="P522" s="237">
        <f>O522*H522</f>
        <v>0</v>
      </c>
      <c r="Q522" s="237">
        <v>0.083</v>
      </c>
      <c r="R522" s="237">
        <f>Q522*H522</f>
        <v>0.8466</v>
      </c>
      <c r="S522" s="237">
        <v>0</v>
      </c>
      <c r="T522" s="238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9" t="s">
        <v>326</v>
      </c>
      <c r="AT522" s="239" t="s">
        <v>1306</v>
      </c>
      <c r="AU522" s="239" t="s">
        <v>86</v>
      </c>
      <c r="AY522" s="18" t="s">
        <v>168</v>
      </c>
      <c r="BE522" s="240">
        <f>IF(N522="základní",J522,0)</f>
        <v>0</v>
      </c>
      <c r="BF522" s="240">
        <f>IF(N522="snížená",J522,0)</f>
        <v>0</v>
      </c>
      <c r="BG522" s="240">
        <f>IF(N522="zákl. přenesená",J522,0)</f>
        <v>0</v>
      </c>
      <c r="BH522" s="240">
        <f>IF(N522="sníž. přenesená",J522,0)</f>
        <v>0</v>
      </c>
      <c r="BI522" s="240">
        <f>IF(N522="nulová",J522,0)</f>
        <v>0</v>
      </c>
      <c r="BJ522" s="18" t="s">
        <v>84</v>
      </c>
      <c r="BK522" s="240">
        <f>ROUND(I522*H522,2)</f>
        <v>0</v>
      </c>
      <c r="BL522" s="18" t="s">
        <v>189</v>
      </c>
      <c r="BM522" s="239" t="s">
        <v>1321</v>
      </c>
    </row>
    <row r="523" spans="1:51" s="13" customFormat="1" ht="12">
      <c r="A523" s="13"/>
      <c r="B523" s="252"/>
      <c r="C523" s="253"/>
      <c r="D523" s="241" t="s">
        <v>291</v>
      </c>
      <c r="E523" s="254" t="s">
        <v>1</v>
      </c>
      <c r="F523" s="255" t="s">
        <v>1300</v>
      </c>
      <c r="G523" s="253"/>
      <c r="H523" s="256">
        <v>10</v>
      </c>
      <c r="I523" s="257"/>
      <c r="J523" s="253"/>
      <c r="K523" s="253"/>
      <c r="L523" s="258"/>
      <c r="M523" s="259"/>
      <c r="N523" s="260"/>
      <c r="O523" s="260"/>
      <c r="P523" s="260"/>
      <c r="Q523" s="260"/>
      <c r="R523" s="260"/>
      <c r="S523" s="260"/>
      <c r="T523" s="261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2" t="s">
        <v>291</v>
      </c>
      <c r="AU523" s="262" t="s">
        <v>86</v>
      </c>
      <c r="AV523" s="13" t="s">
        <v>86</v>
      </c>
      <c r="AW523" s="13" t="s">
        <v>32</v>
      </c>
      <c r="AX523" s="13" t="s">
        <v>84</v>
      </c>
      <c r="AY523" s="262" t="s">
        <v>168</v>
      </c>
    </row>
    <row r="524" spans="1:51" s="13" customFormat="1" ht="12">
      <c r="A524" s="13"/>
      <c r="B524" s="252"/>
      <c r="C524" s="253"/>
      <c r="D524" s="241" t="s">
        <v>291</v>
      </c>
      <c r="E524" s="253"/>
      <c r="F524" s="255" t="s">
        <v>1322</v>
      </c>
      <c r="G524" s="253"/>
      <c r="H524" s="256">
        <v>10.2</v>
      </c>
      <c r="I524" s="257"/>
      <c r="J524" s="253"/>
      <c r="K524" s="253"/>
      <c r="L524" s="258"/>
      <c r="M524" s="259"/>
      <c r="N524" s="260"/>
      <c r="O524" s="260"/>
      <c r="P524" s="260"/>
      <c r="Q524" s="260"/>
      <c r="R524" s="260"/>
      <c r="S524" s="260"/>
      <c r="T524" s="261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62" t="s">
        <v>291</v>
      </c>
      <c r="AU524" s="262" t="s">
        <v>86</v>
      </c>
      <c r="AV524" s="13" t="s">
        <v>86</v>
      </c>
      <c r="AW524" s="13" t="s">
        <v>4</v>
      </c>
      <c r="AX524" s="13" t="s">
        <v>84</v>
      </c>
      <c r="AY524" s="262" t="s">
        <v>168</v>
      </c>
    </row>
    <row r="525" spans="1:65" s="2" customFormat="1" ht="24.15" customHeight="1">
      <c r="A525" s="39"/>
      <c r="B525" s="40"/>
      <c r="C525" s="298" t="s">
        <v>695</v>
      </c>
      <c r="D525" s="298" t="s">
        <v>1306</v>
      </c>
      <c r="E525" s="299" t="s">
        <v>1323</v>
      </c>
      <c r="F525" s="300" t="s">
        <v>1324</v>
      </c>
      <c r="G525" s="301" t="s">
        <v>798</v>
      </c>
      <c r="H525" s="302">
        <v>15.3</v>
      </c>
      <c r="I525" s="303"/>
      <c r="J525" s="304">
        <f>ROUND(I525*H525,2)</f>
        <v>0</v>
      </c>
      <c r="K525" s="300" t="s">
        <v>1</v>
      </c>
      <c r="L525" s="305"/>
      <c r="M525" s="306" t="s">
        <v>1</v>
      </c>
      <c r="N525" s="307" t="s">
        <v>42</v>
      </c>
      <c r="O525" s="92"/>
      <c r="P525" s="237">
        <f>O525*H525</f>
        <v>0</v>
      </c>
      <c r="Q525" s="237">
        <v>0.064</v>
      </c>
      <c r="R525" s="237">
        <f>Q525*H525</f>
        <v>0.9792000000000001</v>
      </c>
      <c r="S525" s="237">
        <v>0</v>
      </c>
      <c r="T525" s="238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9" t="s">
        <v>326</v>
      </c>
      <c r="AT525" s="239" t="s">
        <v>1306</v>
      </c>
      <c r="AU525" s="239" t="s">
        <v>86</v>
      </c>
      <c r="AY525" s="18" t="s">
        <v>168</v>
      </c>
      <c r="BE525" s="240">
        <f>IF(N525="základní",J525,0)</f>
        <v>0</v>
      </c>
      <c r="BF525" s="240">
        <f>IF(N525="snížená",J525,0)</f>
        <v>0</v>
      </c>
      <c r="BG525" s="240">
        <f>IF(N525="zákl. přenesená",J525,0)</f>
        <v>0</v>
      </c>
      <c r="BH525" s="240">
        <f>IF(N525="sníž. přenesená",J525,0)</f>
        <v>0</v>
      </c>
      <c r="BI525" s="240">
        <f>IF(N525="nulová",J525,0)</f>
        <v>0</v>
      </c>
      <c r="BJ525" s="18" t="s">
        <v>84</v>
      </c>
      <c r="BK525" s="240">
        <f>ROUND(I525*H525,2)</f>
        <v>0</v>
      </c>
      <c r="BL525" s="18" t="s">
        <v>189</v>
      </c>
      <c r="BM525" s="239" t="s">
        <v>1325</v>
      </c>
    </row>
    <row r="526" spans="1:51" s="13" customFormat="1" ht="12">
      <c r="A526" s="13"/>
      <c r="B526" s="252"/>
      <c r="C526" s="253"/>
      <c r="D526" s="241" t="s">
        <v>291</v>
      </c>
      <c r="E526" s="254" t="s">
        <v>1</v>
      </c>
      <c r="F526" s="255" t="s">
        <v>1301</v>
      </c>
      <c r="G526" s="253"/>
      <c r="H526" s="256">
        <v>15</v>
      </c>
      <c r="I526" s="257"/>
      <c r="J526" s="253"/>
      <c r="K526" s="253"/>
      <c r="L526" s="258"/>
      <c r="M526" s="259"/>
      <c r="N526" s="260"/>
      <c r="O526" s="260"/>
      <c r="P526" s="260"/>
      <c r="Q526" s="260"/>
      <c r="R526" s="260"/>
      <c r="S526" s="260"/>
      <c r="T526" s="261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62" t="s">
        <v>291</v>
      </c>
      <c r="AU526" s="262" t="s">
        <v>86</v>
      </c>
      <c r="AV526" s="13" t="s">
        <v>86</v>
      </c>
      <c r="AW526" s="13" t="s">
        <v>32</v>
      </c>
      <c r="AX526" s="13" t="s">
        <v>84</v>
      </c>
      <c r="AY526" s="262" t="s">
        <v>168</v>
      </c>
    </row>
    <row r="527" spans="1:51" s="13" customFormat="1" ht="12">
      <c r="A527" s="13"/>
      <c r="B527" s="252"/>
      <c r="C527" s="253"/>
      <c r="D527" s="241" t="s">
        <v>291</v>
      </c>
      <c r="E527" s="253"/>
      <c r="F527" s="255" t="s">
        <v>1326</v>
      </c>
      <c r="G527" s="253"/>
      <c r="H527" s="256">
        <v>15.3</v>
      </c>
      <c r="I527" s="257"/>
      <c r="J527" s="253"/>
      <c r="K527" s="253"/>
      <c r="L527" s="258"/>
      <c r="M527" s="259"/>
      <c r="N527" s="260"/>
      <c r="O527" s="260"/>
      <c r="P527" s="260"/>
      <c r="Q527" s="260"/>
      <c r="R527" s="260"/>
      <c r="S527" s="260"/>
      <c r="T527" s="261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2" t="s">
        <v>291</v>
      </c>
      <c r="AU527" s="262" t="s">
        <v>86</v>
      </c>
      <c r="AV527" s="13" t="s">
        <v>86</v>
      </c>
      <c r="AW527" s="13" t="s">
        <v>4</v>
      </c>
      <c r="AX527" s="13" t="s">
        <v>84</v>
      </c>
      <c r="AY527" s="262" t="s">
        <v>168</v>
      </c>
    </row>
    <row r="528" spans="1:65" s="2" customFormat="1" ht="24.15" customHeight="1">
      <c r="A528" s="39"/>
      <c r="B528" s="40"/>
      <c r="C528" s="298" t="s">
        <v>699</v>
      </c>
      <c r="D528" s="298" t="s">
        <v>1306</v>
      </c>
      <c r="E528" s="299" t="s">
        <v>1327</v>
      </c>
      <c r="F528" s="300" t="s">
        <v>1328</v>
      </c>
      <c r="G528" s="301" t="s">
        <v>798</v>
      </c>
      <c r="H528" s="302">
        <v>13.26</v>
      </c>
      <c r="I528" s="303"/>
      <c r="J528" s="304">
        <f>ROUND(I528*H528,2)</f>
        <v>0</v>
      </c>
      <c r="K528" s="300" t="s">
        <v>1</v>
      </c>
      <c r="L528" s="305"/>
      <c r="M528" s="306" t="s">
        <v>1</v>
      </c>
      <c r="N528" s="307" t="s">
        <v>42</v>
      </c>
      <c r="O528" s="92"/>
      <c r="P528" s="237">
        <f>O528*H528</f>
        <v>0</v>
      </c>
      <c r="Q528" s="237">
        <v>0.041</v>
      </c>
      <c r="R528" s="237">
        <f>Q528*H528</f>
        <v>0.54366</v>
      </c>
      <c r="S528" s="237">
        <v>0</v>
      </c>
      <c r="T528" s="238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9" t="s">
        <v>326</v>
      </c>
      <c r="AT528" s="239" t="s">
        <v>1306</v>
      </c>
      <c r="AU528" s="239" t="s">
        <v>86</v>
      </c>
      <c r="AY528" s="18" t="s">
        <v>168</v>
      </c>
      <c r="BE528" s="240">
        <f>IF(N528="základní",J528,0)</f>
        <v>0</v>
      </c>
      <c r="BF528" s="240">
        <f>IF(N528="snížená",J528,0)</f>
        <v>0</v>
      </c>
      <c r="BG528" s="240">
        <f>IF(N528="zákl. přenesená",J528,0)</f>
        <v>0</v>
      </c>
      <c r="BH528" s="240">
        <f>IF(N528="sníž. přenesená",J528,0)</f>
        <v>0</v>
      </c>
      <c r="BI528" s="240">
        <f>IF(N528="nulová",J528,0)</f>
        <v>0</v>
      </c>
      <c r="BJ528" s="18" t="s">
        <v>84</v>
      </c>
      <c r="BK528" s="240">
        <f>ROUND(I528*H528,2)</f>
        <v>0</v>
      </c>
      <c r="BL528" s="18" t="s">
        <v>189</v>
      </c>
      <c r="BM528" s="239" t="s">
        <v>1329</v>
      </c>
    </row>
    <row r="529" spans="1:51" s="13" customFormat="1" ht="12">
      <c r="A529" s="13"/>
      <c r="B529" s="252"/>
      <c r="C529" s="253"/>
      <c r="D529" s="241" t="s">
        <v>291</v>
      </c>
      <c r="E529" s="254" t="s">
        <v>1</v>
      </c>
      <c r="F529" s="255" t="s">
        <v>1303</v>
      </c>
      <c r="G529" s="253"/>
      <c r="H529" s="256">
        <v>13</v>
      </c>
      <c r="I529" s="257"/>
      <c r="J529" s="253"/>
      <c r="K529" s="253"/>
      <c r="L529" s="258"/>
      <c r="M529" s="259"/>
      <c r="N529" s="260"/>
      <c r="O529" s="260"/>
      <c r="P529" s="260"/>
      <c r="Q529" s="260"/>
      <c r="R529" s="260"/>
      <c r="S529" s="260"/>
      <c r="T529" s="261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62" t="s">
        <v>291</v>
      </c>
      <c r="AU529" s="262" t="s">
        <v>86</v>
      </c>
      <c r="AV529" s="13" t="s">
        <v>86</v>
      </c>
      <c r="AW529" s="13" t="s">
        <v>32</v>
      </c>
      <c r="AX529" s="13" t="s">
        <v>84</v>
      </c>
      <c r="AY529" s="262" t="s">
        <v>168</v>
      </c>
    </row>
    <row r="530" spans="1:51" s="13" customFormat="1" ht="12">
      <c r="A530" s="13"/>
      <c r="B530" s="252"/>
      <c r="C530" s="253"/>
      <c r="D530" s="241" t="s">
        <v>291</v>
      </c>
      <c r="E530" s="253"/>
      <c r="F530" s="255" t="s">
        <v>1330</v>
      </c>
      <c r="G530" s="253"/>
      <c r="H530" s="256">
        <v>13.26</v>
      </c>
      <c r="I530" s="257"/>
      <c r="J530" s="253"/>
      <c r="K530" s="253"/>
      <c r="L530" s="258"/>
      <c r="M530" s="259"/>
      <c r="N530" s="260"/>
      <c r="O530" s="260"/>
      <c r="P530" s="260"/>
      <c r="Q530" s="260"/>
      <c r="R530" s="260"/>
      <c r="S530" s="260"/>
      <c r="T530" s="261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62" t="s">
        <v>291</v>
      </c>
      <c r="AU530" s="262" t="s">
        <v>86</v>
      </c>
      <c r="AV530" s="13" t="s">
        <v>86</v>
      </c>
      <c r="AW530" s="13" t="s">
        <v>4</v>
      </c>
      <c r="AX530" s="13" t="s">
        <v>84</v>
      </c>
      <c r="AY530" s="262" t="s">
        <v>168</v>
      </c>
    </row>
    <row r="531" spans="1:65" s="2" customFormat="1" ht="16.5" customHeight="1">
      <c r="A531" s="39"/>
      <c r="B531" s="40"/>
      <c r="C531" s="298" t="s">
        <v>705</v>
      </c>
      <c r="D531" s="298" t="s">
        <v>1306</v>
      </c>
      <c r="E531" s="299" t="s">
        <v>1331</v>
      </c>
      <c r="F531" s="300" t="s">
        <v>1332</v>
      </c>
      <c r="G531" s="301" t="s">
        <v>798</v>
      </c>
      <c r="H531" s="302">
        <v>15.3</v>
      </c>
      <c r="I531" s="303"/>
      <c r="J531" s="304">
        <f>ROUND(I531*H531,2)</f>
        <v>0</v>
      </c>
      <c r="K531" s="300" t="s">
        <v>175</v>
      </c>
      <c r="L531" s="305"/>
      <c r="M531" s="306" t="s">
        <v>1</v>
      </c>
      <c r="N531" s="307" t="s">
        <v>42</v>
      </c>
      <c r="O531" s="92"/>
      <c r="P531" s="237">
        <f>O531*H531</f>
        <v>0</v>
      </c>
      <c r="Q531" s="237">
        <v>0.056</v>
      </c>
      <c r="R531" s="237">
        <f>Q531*H531</f>
        <v>0.8568</v>
      </c>
      <c r="S531" s="237">
        <v>0</v>
      </c>
      <c r="T531" s="238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39" t="s">
        <v>326</v>
      </c>
      <c r="AT531" s="239" t="s">
        <v>1306</v>
      </c>
      <c r="AU531" s="239" t="s">
        <v>86</v>
      </c>
      <c r="AY531" s="18" t="s">
        <v>168</v>
      </c>
      <c r="BE531" s="240">
        <f>IF(N531="základní",J531,0)</f>
        <v>0</v>
      </c>
      <c r="BF531" s="240">
        <f>IF(N531="snížená",J531,0)</f>
        <v>0</v>
      </c>
      <c r="BG531" s="240">
        <f>IF(N531="zákl. přenesená",J531,0)</f>
        <v>0</v>
      </c>
      <c r="BH531" s="240">
        <f>IF(N531="sníž. přenesená",J531,0)</f>
        <v>0</v>
      </c>
      <c r="BI531" s="240">
        <f>IF(N531="nulová",J531,0)</f>
        <v>0</v>
      </c>
      <c r="BJ531" s="18" t="s">
        <v>84</v>
      </c>
      <c r="BK531" s="240">
        <f>ROUND(I531*H531,2)</f>
        <v>0</v>
      </c>
      <c r="BL531" s="18" t="s">
        <v>189</v>
      </c>
      <c r="BM531" s="239" t="s">
        <v>1333</v>
      </c>
    </row>
    <row r="532" spans="1:51" s="13" customFormat="1" ht="12">
      <c r="A532" s="13"/>
      <c r="B532" s="252"/>
      <c r="C532" s="253"/>
      <c r="D532" s="241" t="s">
        <v>291</v>
      </c>
      <c r="E532" s="254" t="s">
        <v>1</v>
      </c>
      <c r="F532" s="255" t="s">
        <v>1304</v>
      </c>
      <c r="G532" s="253"/>
      <c r="H532" s="256">
        <v>15</v>
      </c>
      <c r="I532" s="257"/>
      <c r="J532" s="253"/>
      <c r="K532" s="253"/>
      <c r="L532" s="258"/>
      <c r="M532" s="259"/>
      <c r="N532" s="260"/>
      <c r="O532" s="260"/>
      <c r="P532" s="260"/>
      <c r="Q532" s="260"/>
      <c r="R532" s="260"/>
      <c r="S532" s="260"/>
      <c r="T532" s="261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62" t="s">
        <v>291</v>
      </c>
      <c r="AU532" s="262" t="s">
        <v>86</v>
      </c>
      <c r="AV532" s="13" t="s">
        <v>86</v>
      </c>
      <c r="AW532" s="13" t="s">
        <v>32</v>
      </c>
      <c r="AX532" s="13" t="s">
        <v>84</v>
      </c>
      <c r="AY532" s="262" t="s">
        <v>168</v>
      </c>
    </row>
    <row r="533" spans="1:51" s="13" customFormat="1" ht="12">
      <c r="A533" s="13"/>
      <c r="B533" s="252"/>
      <c r="C533" s="253"/>
      <c r="D533" s="241" t="s">
        <v>291</v>
      </c>
      <c r="E533" s="253"/>
      <c r="F533" s="255" t="s">
        <v>1326</v>
      </c>
      <c r="G533" s="253"/>
      <c r="H533" s="256">
        <v>15.3</v>
      </c>
      <c r="I533" s="257"/>
      <c r="J533" s="253"/>
      <c r="K533" s="253"/>
      <c r="L533" s="258"/>
      <c r="M533" s="259"/>
      <c r="N533" s="260"/>
      <c r="O533" s="260"/>
      <c r="P533" s="260"/>
      <c r="Q533" s="260"/>
      <c r="R533" s="260"/>
      <c r="S533" s="260"/>
      <c r="T533" s="261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62" t="s">
        <v>291</v>
      </c>
      <c r="AU533" s="262" t="s">
        <v>86</v>
      </c>
      <c r="AV533" s="13" t="s">
        <v>86</v>
      </c>
      <c r="AW533" s="13" t="s">
        <v>4</v>
      </c>
      <c r="AX533" s="13" t="s">
        <v>84</v>
      </c>
      <c r="AY533" s="262" t="s">
        <v>168</v>
      </c>
    </row>
    <row r="534" spans="1:65" s="2" customFormat="1" ht="16.5" customHeight="1">
      <c r="A534" s="39"/>
      <c r="B534" s="40"/>
      <c r="C534" s="298" t="s">
        <v>709</v>
      </c>
      <c r="D534" s="298" t="s">
        <v>1306</v>
      </c>
      <c r="E534" s="299" t="s">
        <v>1334</v>
      </c>
      <c r="F534" s="300" t="s">
        <v>1335</v>
      </c>
      <c r="G534" s="301" t="s">
        <v>798</v>
      </c>
      <c r="H534" s="302">
        <v>10.2</v>
      </c>
      <c r="I534" s="303"/>
      <c r="J534" s="304">
        <f>ROUND(I534*H534,2)</f>
        <v>0</v>
      </c>
      <c r="K534" s="300" t="s">
        <v>175</v>
      </c>
      <c r="L534" s="305"/>
      <c r="M534" s="306" t="s">
        <v>1</v>
      </c>
      <c r="N534" s="307" t="s">
        <v>42</v>
      </c>
      <c r="O534" s="92"/>
      <c r="P534" s="237">
        <f>O534*H534</f>
        <v>0</v>
      </c>
      <c r="Q534" s="237">
        <v>0.07</v>
      </c>
      <c r="R534" s="237">
        <f>Q534*H534</f>
        <v>0.714</v>
      </c>
      <c r="S534" s="237">
        <v>0</v>
      </c>
      <c r="T534" s="238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39" t="s">
        <v>326</v>
      </c>
      <c r="AT534" s="239" t="s">
        <v>1306</v>
      </c>
      <c r="AU534" s="239" t="s">
        <v>86</v>
      </c>
      <c r="AY534" s="18" t="s">
        <v>168</v>
      </c>
      <c r="BE534" s="240">
        <f>IF(N534="základní",J534,0)</f>
        <v>0</v>
      </c>
      <c r="BF534" s="240">
        <f>IF(N534="snížená",J534,0)</f>
        <v>0</v>
      </c>
      <c r="BG534" s="240">
        <f>IF(N534="zákl. přenesená",J534,0)</f>
        <v>0</v>
      </c>
      <c r="BH534" s="240">
        <f>IF(N534="sníž. přenesená",J534,0)</f>
        <v>0</v>
      </c>
      <c r="BI534" s="240">
        <f>IF(N534="nulová",J534,0)</f>
        <v>0</v>
      </c>
      <c r="BJ534" s="18" t="s">
        <v>84</v>
      </c>
      <c r="BK534" s="240">
        <f>ROUND(I534*H534,2)</f>
        <v>0</v>
      </c>
      <c r="BL534" s="18" t="s">
        <v>189</v>
      </c>
      <c r="BM534" s="239" t="s">
        <v>1336</v>
      </c>
    </row>
    <row r="535" spans="1:51" s="13" customFormat="1" ht="12">
      <c r="A535" s="13"/>
      <c r="B535" s="252"/>
      <c r="C535" s="253"/>
      <c r="D535" s="241" t="s">
        <v>291</v>
      </c>
      <c r="E535" s="254" t="s">
        <v>1</v>
      </c>
      <c r="F535" s="255" t="s">
        <v>1305</v>
      </c>
      <c r="G535" s="253"/>
      <c r="H535" s="256">
        <v>10</v>
      </c>
      <c r="I535" s="257"/>
      <c r="J535" s="253"/>
      <c r="K535" s="253"/>
      <c r="L535" s="258"/>
      <c r="M535" s="259"/>
      <c r="N535" s="260"/>
      <c r="O535" s="260"/>
      <c r="P535" s="260"/>
      <c r="Q535" s="260"/>
      <c r="R535" s="260"/>
      <c r="S535" s="260"/>
      <c r="T535" s="261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62" t="s">
        <v>291</v>
      </c>
      <c r="AU535" s="262" t="s">
        <v>86</v>
      </c>
      <c r="AV535" s="13" t="s">
        <v>86</v>
      </c>
      <c r="AW535" s="13" t="s">
        <v>32</v>
      </c>
      <c r="AX535" s="13" t="s">
        <v>84</v>
      </c>
      <c r="AY535" s="262" t="s">
        <v>168</v>
      </c>
    </row>
    <row r="536" spans="1:51" s="13" customFormat="1" ht="12">
      <c r="A536" s="13"/>
      <c r="B536" s="252"/>
      <c r="C536" s="253"/>
      <c r="D536" s="241" t="s">
        <v>291</v>
      </c>
      <c r="E536" s="253"/>
      <c r="F536" s="255" t="s">
        <v>1322</v>
      </c>
      <c r="G536" s="253"/>
      <c r="H536" s="256">
        <v>10.2</v>
      </c>
      <c r="I536" s="257"/>
      <c r="J536" s="253"/>
      <c r="K536" s="253"/>
      <c r="L536" s="258"/>
      <c r="M536" s="259"/>
      <c r="N536" s="260"/>
      <c r="O536" s="260"/>
      <c r="P536" s="260"/>
      <c r="Q536" s="260"/>
      <c r="R536" s="260"/>
      <c r="S536" s="260"/>
      <c r="T536" s="261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62" t="s">
        <v>291</v>
      </c>
      <c r="AU536" s="262" t="s">
        <v>86</v>
      </c>
      <c r="AV536" s="13" t="s">
        <v>86</v>
      </c>
      <c r="AW536" s="13" t="s">
        <v>4</v>
      </c>
      <c r="AX536" s="13" t="s">
        <v>84</v>
      </c>
      <c r="AY536" s="262" t="s">
        <v>168</v>
      </c>
    </row>
    <row r="537" spans="1:65" s="2" customFormat="1" ht="24.15" customHeight="1">
      <c r="A537" s="39"/>
      <c r="B537" s="40"/>
      <c r="C537" s="298" t="s">
        <v>713</v>
      </c>
      <c r="D537" s="298" t="s">
        <v>1306</v>
      </c>
      <c r="E537" s="299" t="s">
        <v>1337</v>
      </c>
      <c r="F537" s="300" t="s">
        <v>1338</v>
      </c>
      <c r="G537" s="301" t="s">
        <v>798</v>
      </c>
      <c r="H537" s="302">
        <v>9.18</v>
      </c>
      <c r="I537" s="303"/>
      <c r="J537" s="304">
        <f>ROUND(I537*H537,2)</f>
        <v>0</v>
      </c>
      <c r="K537" s="300" t="s">
        <v>1</v>
      </c>
      <c r="L537" s="305"/>
      <c r="M537" s="306" t="s">
        <v>1</v>
      </c>
      <c r="N537" s="307" t="s">
        <v>42</v>
      </c>
      <c r="O537" s="92"/>
      <c r="P537" s="237">
        <f>O537*H537</f>
        <v>0</v>
      </c>
      <c r="Q537" s="237">
        <v>0.067</v>
      </c>
      <c r="R537" s="237">
        <f>Q537*H537</f>
        <v>0.61506</v>
      </c>
      <c r="S537" s="237">
        <v>0</v>
      </c>
      <c r="T537" s="238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39" t="s">
        <v>326</v>
      </c>
      <c r="AT537" s="239" t="s">
        <v>1306</v>
      </c>
      <c r="AU537" s="239" t="s">
        <v>86</v>
      </c>
      <c r="AY537" s="18" t="s">
        <v>168</v>
      </c>
      <c r="BE537" s="240">
        <f>IF(N537="základní",J537,0)</f>
        <v>0</v>
      </c>
      <c r="BF537" s="240">
        <f>IF(N537="snížená",J537,0)</f>
        <v>0</v>
      </c>
      <c r="BG537" s="240">
        <f>IF(N537="zákl. přenesená",J537,0)</f>
        <v>0</v>
      </c>
      <c r="BH537" s="240">
        <f>IF(N537="sníž. přenesená",J537,0)</f>
        <v>0</v>
      </c>
      <c r="BI537" s="240">
        <f>IF(N537="nulová",J537,0)</f>
        <v>0</v>
      </c>
      <c r="BJ537" s="18" t="s">
        <v>84</v>
      </c>
      <c r="BK537" s="240">
        <f>ROUND(I537*H537,2)</f>
        <v>0</v>
      </c>
      <c r="BL537" s="18" t="s">
        <v>189</v>
      </c>
      <c r="BM537" s="239" t="s">
        <v>1339</v>
      </c>
    </row>
    <row r="538" spans="1:51" s="13" customFormat="1" ht="12">
      <c r="A538" s="13"/>
      <c r="B538" s="252"/>
      <c r="C538" s="253"/>
      <c r="D538" s="241" t="s">
        <v>291</v>
      </c>
      <c r="E538" s="254" t="s">
        <v>1</v>
      </c>
      <c r="F538" s="255" t="s">
        <v>1340</v>
      </c>
      <c r="G538" s="253"/>
      <c r="H538" s="256">
        <v>9</v>
      </c>
      <c r="I538" s="257"/>
      <c r="J538" s="253"/>
      <c r="K538" s="253"/>
      <c r="L538" s="258"/>
      <c r="M538" s="259"/>
      <c r="N538" s="260"/>
      <c r="O538" s="260"/>
      <c r="P538" s="260"/>
      <c r="Q538" s="260"/>
      <c r="R538" s="260"/>
      <c r="S538" s="260"/>
      <c r="T538" s="261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62" t="s">
        <v>291</v>
      </c>
      <c r="AU538" s="262" t="s">
        <v>86</v>
      </c>
      <c r="AV538" s="13" t="s">
        <v>86</v>
      </c>
      <c r="AW538" s="13" t="s">
        <v>32</v>
      </c>
      <c r="AX538" s="13" t="s">
        <v>84</v>
      </c>
      <c r="AY538" s="262" t="s">
        <v>168</v>
      </c>
    </row>
    <row r="539" spans="1:51" s="13" customFormat="1" ht="12">
      <c r="A539" s="13"/>
      <c r="B539" s="252"/>
      <c r="C539" s="253"/>
      <c r="D539" s="241" t="s">
        <v>291</v>
      </c>
      <c r="E539" s="253"/>
      <c r="F539" s="255" t="s">
        <v>1341</v>
      </c>
      <c r="G539" s="253"/>
      <c r="H539" s="256">
        <v>9.18</v>
      </c>
      <c r="I539" s="257"/>
      <c r="J539" s="253"/>
      <c r="K539" s="253"/>
      <c r="L539" s="258"/>
      <c r="M539" s="259"/>
      <c r="N539" s="260"/>
      <c r="O539" s="260"/>
      <c r="P539" s="260"/>
      <c r="Q539" s="260"/>
      <c r="R539" s="260"/>
      <c r="S539" s="260"/>
      <c r="T539" s="261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62" t="s">
        <v>291</v>
      </c>
      <c r="AU539" s="262" t="s">
        <v>86</v>
      </c>
      <c r="AV539" s="13" t="s">
        <v>86</v>
      </c>
      <c r="AW539" s="13" t="s">
        <v>4</v>
      </c>
      <c r="AX539" s="13" t="s">
        <v>84</v>
      </c>
      <c r="AY539" s="262" t="s">
        <v>168</v>
      </c>
    </row>
    <row r="540" spans="1:65" s="2" customFormat="1" ht="24.15" customHeight="1">
      <c r="A540" s="39"/>
      <c r="B540" s="40"/>
      <c r="C540" s="228" t="s">
        <v>718</v>
      </c>
      <c r="D540" s="228" t="s">
        <v>171</v>
      </c>
      <c r="E540" s="229" t="s">
        <v>1342</v>
      </c>
      <c r="F540" s="230" t="s">
        <v>1343</v>
      </c>
      <c r="G540" s="231" t="s">
        <v>798</v>
      </c>
      <c r="H540" s="232">
        <v>7</v>
      </c>
      <c r="I540" s="233"/>
      <c r="J540" s="234">
        <f>ROUND(I540*H540,2)</f>
        <v>0</v>
      </c>
      <c r="K540" s="230" t="s">
        <v>175</v>
      </c>
      <c r="L540" s="45"/>
      <c r="M540" s="235" t="s">
        <v>1</v>
      </c>
      <c r="N540" s="236" t="s">
        <v>42</v>
      </c>
      <c r="O540" s="92"/>
      <c r="P540" s="237">
        <f>O540*H540</f>
        <v>0</v>
      </c>
      <c r="Q540" s="237">
        <v>0.0303</v>
      </c>
      <c r="R540" s="237">
        <f>Q540*H540</f>
        <v>0.2121</v>
      </c>
      <c r="S540" s="237">
        <v>0</v>
      </c>
      <c r="T540" s="238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39" t="s">
        <v>189</v>
      </c>
      <c r="AT540" s="239" t="s">
        <v>171</v>
      </c>
      <c r="AU540" s="239" t="s">
        <v>86</v>
      </c>
      <c r="AY540" s="18" t="s">
        <v>168</v>
      </c>
      <c r="BE540" s="240">
        <f>IF(N540="základní",J540,0)</f>
        <v>0</v>
      </c>
      <c r="BF540" s="240">
        <f>IF(N540="snížená",J540,0)</f>
        <v>0</v>
      </c>
      <c r="BG540" s="240">
        <f>IF(N540="zákl. přenesená",J540,0)</f>
        <v>0</v>
      </c>
      <c r="BH540" s="240">
        <f>IF(N540="sníž. přenesená",J540,0)</f>
        <v>0</v>
      </c>
      <c r="BI540" s="240">
        <f>IF(N540="nulová",J540,0)</f>
        <v>0</v>
      </c>
      <c r="BJ540" s="18" t="s">
        <v>84</v>
      </c>
      <c r="BK540" s="240">
        <f>ROUND(I540*H540,2)</f>
        <v>0</v>
      </c>
      <c r="BL540" s="18" t="s">
        <v>189</v>
      </c>
      <c r="BM540" s="239" t="s">
        <v>1344</v>
      </c>
    </row>
    <row r="541" spans="1:51" s="13" customFormat="1" ht="12">
      <c r="A541" s="13"/>
      <c r="B541" s="252"/>
      <c r="C541" s="253"/>
      <c r="D541" s="241" t="s">
        <v>291</v>
      </c>
      <c r="E541" s="254" t="s">
        <v>1</v>
      </c>
      <c r="F541" s="255" t="s">
        <v>1345</v>
      </c>
      <c r="G541" s="253"/>
      <c r="H541" s="256">
        <v>7</v>
      </c>
      <c r="I541" s="257"/>
      <c r="J541" s="253"/>
      <c r="K541" s="253"/>
      <c r="L541" s="258"/>
      <c r="M541" s="259"/>
      <c r="N541" s="260"/>
      <c r="O541" s="260"/>
      <c r="P541" s="260"/>
      <c r="Q541" s="260"/>
      <c r="R541" s="260"/>
      <c r="S541" s="260"/>
      <c r="T541" s="261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2" t="s">
        <v>291</v>
      </c>
      <c r="AU541" s="262" t="s">
        <v>86</v>
      </c>
      <c r="AV541" s="13" t="s">
        <v>86</v>
      </c>
      <c r="AW541" s="13" t="s">
        <v>32</v>
      </c>
      <c r="AX541" s="13" t="s">
        <v>77</v>
      </c>
      <c r="AY541" s="262" t="s">
        <v>168</v>
      </c>
    </row>
    <row r="542" spans="1:51" s="14" customFormat="1" ht="12">
      <c r="A542" s="14"/>
      <c r="B542" s="263"/>
      <c r="C542" s="264"/>
      <c r="D542" s="241" t="s">
        <v>291</v>
      </c>
      <c r="E542" s="265" t="s">
        <v>1</v>
      </c>
      <c r="F542" s="266" t="s">
        <v>295</v>
      </c>
      <c r="G542" s="264"/>
      <c r="H542" s="267">
        <v>7</v>
      </c>
      <c r="I542" s="268"/>
      <c r="J542" s="264"/>
      <c r="K542" s="264"/>
      <c r="L542" s="269"/>
      <c r="M542" s="270"/>
      <c r="N542" s="271"/>
      <c r="O542" s="271"/>
      <c r="P542" s="271"/>
      <c r="Q542" s="271"/>
      <c r="R542" s="271"/>
      <c r="S542" s="271"/>
      <c r="T542" s="272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73" t="s">
        <v>291</v>
      </c>
      <c r="AU542" s="273" t="s">
        <v>86</v>
      </c>
      <c r="AV542" s="14" t="s">
        <v>189</v>
      </c>
      <c r="AW542" s="14" t="s">
        <v>32</v>
      </c>
      <c r="AX542" s="14" t="s">
        <v>84</v>
      </c>
      <c r="AY542" s="273" t="s">
        <v>168</v>
      </c>
    </row>
    <row r="543" spans="1:65" s="2" customFormat="1" ht="24.15" customHeight="1">
      <c r="A543" s="39"/>
      <c r="B543" s="40"/>
      <c r="C543" s="298" t="s">
        <v>722</v>
      </c>
      <c r="D543" s="298" t="s">
        <v>1306</v>
      </c>
      <c r="E543" s="299" t="s">
        <v>1346</v>
      </c>
      <c r="F543" s="300" t="s">
        <v>1347</v>
      </c>
      <c r="G543" s="301" t="s">
        <v>798</v>
      </c>
      <c r="H543" s="302">
        <v>7.14</v>
      </c>
      <c r="I543" s="303"/>
      <c r="J543" s="304">
        <f>ROUND(I543*H543,2)</f>
        <v>0</v>
      </c>
      <c r="K543" s="300" t="s">
        <v>1</v>
      </c>
      <c r="L543" s="305"/>
      <c r="M543" s="306" t="s">
        <v>1</v>
      </c>
      <c r="N543" s="307" t="s">
        <v>42</v>
      </c>
      <c r="O543" s="92"/>
      <c r="P543" s="237">
        <f>O543*H543</f>
        <v>0</v>
      </c>
      <c r="Q543" s="237">
        <v>0.103</v>
      </c>
      <c r="R543" s="237">
        <f>Q543*H543</f>
        <v>0.73542</v>
      </c>
      <c r="S543" s="237">
        <v>0</v>
      </c>
      <c r="T543" s="238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39" t="s">
        <v>326</v>
      </c>
      <c r="AT543" s="239" t="s">
        <v>1306</v>
      </c>
      <c r="AU543" s="239" t="s">
        <v>86</v>
      </c>
      <c r="AY543" s="18" t="s">
        <v>168</v>
      </c>
      <c r="BE543" s="240">
        <f>IF(N543="základní",J543,0)</f>
        <v>0</v>
      </c>
      <c r="BF543" s="240">
        <f>IF(N543="snížená",J543,0)</f>
        <v>0</v>
      </c>
      <c r="BG543" s="240">
        <f>IF(N543="zákl. přenesená",J543,0)</f>
        <v>0</v>
      </c>
      <c r="BH543" s="240">
        <f>IF(N543="sníž. přenesená",J543,0)</f>
        <v>0</v>
      </c>
      <c r="BI543" s="240">
        <f>IF(N543="nulová",J543,0)</f>
        <v>0</v>
      </c>
      <c r="BJ543" s="18" t="s">
        <v>84</v>
      </c>
      <c r="BK543" s="240">
        <f>ROUND(I543*H543,2)</f>
        <v>0</v>
      </c>
      <c r="BL543" s="18" t="s">
        <v>189</v>
      </c>
      <c r="BM543" s="239" t="s">
        <v>1348</v>
      </c>
    </row>
    <row r="544" spans="1:51" s="13" customFormat="1" ht="12">
      <c r="A544" s="13"/>
      <c r="B544" s="252"/>
      <c r="C544" s="253"/>
      <c r="D544" s="241" t="s">
        <v>291</v>
      </c>
      <c r="E544" s="254" t="s">
        <v>1</v>
      </c>
      <c r="F544" s="255" t="s">
        <v>1345</v>
      </c>
      <c r="G544" s="253"/>
      <c r="H544" s="256">
        <v>7</v>
      </c>
      <c r="I544" s="257"/>
      <c r="J544" s="253"/>
      <c r="K544" s="253"/>
      <c r="L544" s="258"/>
      <c r="M544" s="259"/>
      <c r="N544" s="260"/>
      <c r="O544" s="260"/>
      <c r="P544" s="260"/>
      <c r="Q544" s="260"/>
      <c r="R544" s="260"/>
      <c r="S544" s="260"/>
      <c r="T544" s="261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62" t="s">
        <v>291</v>
      </c>
      <c r="AU544" s="262" t="s">
        <v>86</v>
      </c>
      <c r="AV544" s="13" t="s">
        <v>86</v>
      </c>
      <c r="AW544" s="13" t="s">
        <v>32</v>
      </c>
      <c r="AX544" s="13" t="s">
        <v>84</v>
      </c>
      <c r="AY544" s="262" t="s">
        <v>168</v>
      </c>
    </row>
    <row r="545" spans="1:51" s="13" customFormat="1" ht="12">
      <c r="A545" s="13"/>
      <c r="B545" s="252"/>
      <c r="C545" s="253"/>
      <c r="D545" s="241" t="s">
        <v>291</v>
      </c>
      <c r="E545" s="253"/>
      <c r="F545" s="255" t="s">
        <v>1349</v>
      </c>
      <c r="G545" s="253"/>
      <c r="H545" s="256">
        <v>7.14</v>
      </c>
      <c r="I545" s="257"/>
      <c r="J545" s="253"/>
      <c r="K545" s="253"/>
      <c r="L545" s="258"/>
      <c r="M545" s="259"/>
      <c r="N545" s="260"/>
      <c r="O545" s="260"/>
      <c r="P545" s="260"/>
      <c r="Q545" s="260"/>
      <c r="R545" s="260"/>
      <c r="S545" s="260"/>
      <c r="T545" s="261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62" t="s">
        <v>291</v>
      </c>
      <c r="AU545" s="262" t="s">
        <v>86</v>
      </c>
      <c r="AV545" s="13" t="s">
        <v>86</v>
      </c>
      <c r="AW545" s="13" t="s">
        <v>4</v>
      </c>
      <c r="AX545" s="13" t="s">
        <v>84</v>
      </c>
      <c r="AY545" s="262" t="s">
        <v>168</v>
      </c>
    </row>
    <row r="546" spans="1:65" s="2" customFormat="1" ht="21.75" customHeight="1">
      <c r="A546" s="39"/>
      <c r="B546" s="40"/>
      <c r="C546" s="228" t="s">
        <v>727</v>
      </c>
      <c r="D546" s="228" t="s">
        <v>171</v>
      </c>
      <c r="E546" s="229" t="s">
        <v>1350</v>
      </c>
      <c r="F546" s="230" t="s">
        <v>1351</v>
      </c>
      <c r="G546" s="231" t="s">
        <v>798</v>
      </c>
      <c r="H546" s="232">
        <v>7</v>
      </c>
      <c r="I546" s="233"/>
      <c r="J546" s="234">
        <f>ROUND(I546*H546,2)</f>
        <v>0</v>
      </c>
      <c r="K546" s="230" t="s">
        <v>175</v>
      </c>
      <c r="L546" s="45"/>
      <c r="M546" s="235" t="s">
        <v>1</v>
      </c>
      <c r="N546" s="236" t="s">
        <v>42</v>
      </c>
      <c r="O546" s="92"/>
      <c r="P546" s="237">
        <f>O546*H546</f>
        <v>0</v>
      </c>
      <c r="Q546" s="237">
        <v>0.01794</v>
      </c>
      <c r="R546" s="237">
        <f>Q546*H546</f>
        <v>0.12558</v>
      </c>
      <c r="S546" s="237">
        <v>0</v>
      </c>
      <c r="T546" s="238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39" t="s">
        <v>189</v>
      </c>
      <c r="AT546" s="239" t="s">
        <v>171</v>
      </c>
      <c r="AU546" s="239" t="s">
        <v>86</v>
      </c>
      <c r="AY546" s="18" t="s">
        <v>168</v>
      </c>
      <c r="BE546" s="240">
        <f>IF(N546="základní",J546,0)</f>
        <v>0</v>
      </c>
      <c r="BF546" s="240">
        <f>IF(N546="snížená",J546,0)</f>
        <v>0</v>
      </c>
      <c r="BG546" s="240">
        <f>IF(N546="zákl. přenesená",J546,0)</f>
        <v>0</v>
      </c>
      <c r="BH546" s="240">
        <f>IF(N546="sníž. přenesená",J546,0)</f>
        <v>0</v>
      </c>
      <c r="BI546" s="240">
        <f>IF(N546="nulová",J546,0)</f>
        <v>0</v>
      </c>
      <c r="BJ546" s="18" t="s">
        <v>84</v>
      </c>
      <c r="BK546" s="240">
        <f>ROUND(I546*H546,2)</f>
        <v>0</v>
      </c>
      <c r="BL546" s="18" t="s">
        <v>189</v>
      </c>
      <c r="BM546" s="239" t="s">
        <v>1352</v>
      </c>
    </row>
    <row r="547" spans="1:51" s="13" customFormat="1" ht="12">
      <c r="A547" s="13"/>
      <c r="B547" s="252"/>
      <c r="C547" s="253"/>
      <c r="D547" s="241" t="s">
        <v>291</v>
      </c>
      <c r="E547" s="254" t="s">
        <v>1</v>
      </c>
      <c r="F547" s="255" t="s">
        <v>1353</v>
      </c>
      <c r="G547" s="253"/>
      <c r="H547" s="256">
        <v>7</v>
      </c>
      <c r="I547" s="257"/>
      <c r="J547" s="253"/>
      <c r="K547" s="253"/>
      <c r="L547" s="258"/>
      <c r="M547" s="259"/>
      <c r="N547" s="260"/>
      <c r="O547" s="260"/>
      <c r="P547" s="260"/>
      <c r="Q547" s="260"/>
      <c r="R547" s="260"/>
      <c r="S547" s="260"/>
      <c r="T547" s="261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62" t="s">
        <v>291</v>
      </c>
      <c r="AU547" s="262" t="s">
        <v>86</v>
      </c>
      <c r="AV547" s="13" t="s">
        <v>86</v>
      </c>
      <c r="AW547" s="13" t="s">
        <v>32</v>
      </c>
      <c r="AX547" s="13" t="s">
        <v>84</v>
      </c>
      <c r="AY547" s="262" t="s">
        <v>168</v>
      </c>
    </row>
    <row r="548" spans="1:65" s="2" customFormat="1" ht="21.75" customHeight="1">
      <c r="A548" s="39"/>
      <c r="B548" s="40"/>
      <c r="C548" s="228" t="s">
        <v>733</v>
      </c>
      <c r="D548" s="228" t="s">
        <v>171</v>
      </c>
      <c r="E548" s="229" t="s">
        <v>1354</v>
      </c>
      <c r="F548" s="230" t="s">
        <v>1355</v>
      </c>
      <c r="G548" s="231" t="s">
        <v>798</v>
      </c>
      <c r="H548" s="232">
        <v>29</v>
      </c>
      <c r="I548" s="233"/>
      <c r="J548" s="234">
        <f>ROUND(I548*H548,2)</f>
        <v>0</v>
      </c>
      <c r="K548" s="230" t="s">
        <v>175</v>
      </c>
      <c r="L548" s="45"/>
      <c r="M548" s="235" t="s">
        <v>1</v>
      </c>
      <c r="N548" s="236" t="s">
        <v>42</v>
      </c>
      <c r="O548" s="92"/>
      <c r="P548" s="237">
        <f>O548*H548</f>
        <v>0</v>
      </c>
      <c r="Q548" s="237">
        <v>0.02278</v>
      </c>
      <c r="R548" s="237">
        <f>Q548*H548</f>
        <v>0.6606200000000001</v>
      </c>
      <c r="S548" s="237">
        <v>0</v>
      </c>
      <c r="T548" s="238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39" t="s">
        <v>189</v>
      </c>
      <c r="AT548" s="239" t="s">
        <v>171</v>
      </c>
      <c r="AU548" s="239" t="s">
        <v>86</v>
      </c>
      <c r="AY548" s="18" t="s">
        <v>168</v>
      </c>
      <c r="BE548" s="240">
        <f>IF(N548="základní",J548,0)</f>
        <v>0</v>
      </c>
      <c r="BF548" s="240">
        <f>IF(N548="snížená",J548,0)</f>
        <v>0</v>
      </c>
      <c r="BG548" s="240">
        <f>IF(N548="zákl. přenesená",J548,0)</f>
        <v>0</v>
      </c>
      <c r="BH548" s="240">
        <f>IF(N548="sníž. přenesená",J548,0)</f>
        <v>0</v>
      </c>
      <c r="BI548" s="240">
        <f>IF(N548="nulová",J548,0)</f>
        <v>0</v>
      </c>
      <c r="BJ548" s="18" t="s">
        <v>84</v>
      </c>
      <c r="BK548" s="240">
        <f>ROUND(I548*H548,2)</f>
        <v>0</v>
      </c>
      <c r="BL548" s="18" t="s">
        <v>189</v>
      </c>
      <c r="BM548" s="239" t="s">
        <v>1356</v>
      </c>
    </row>
    <row r="549" spans="1:51" s="13" customFormat="1" ht="12">
      <c r="A549" s="13"/>
      <c r="B549" s="252"/>
      <c r="C549" s="253"/>
      <c r="D549" s="241" t="s">
        <v>291</v>
      </c>
      <c r="E549" s="254" t="s">
        <v>1</v>
      </c>
      <c r="F549" s="255" t="s">
        <v>1357</v>
      </c>
      <c r="G549" s="253"/>
      <c r="H549" s="256">
        <v>29</v>
      </c>
      <c r="I549" s="257"/>
      <c r="J549" s="253"/>
      <c r="K549" s="253"/>
      <c r="L549" s="258"/>
      <c r="M549" s="259"/>
      <c r="N549" s="260"/>
      <c r="O549" s="260"/>
      <c r="P549" s="260"/>
      <c r="Q549" s="260"/>
      <c r="R549" s="260"/>
      <c r="S549" s="260"/>
      <c r="T549" s="261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2" t="s">
        <v>291</v>
      </c>
      <c r="AU549" s="262" t="s">
        <v>86</v>
      </c>
      <c r="AV549" s="13" t="s">
        <v>86</v>
      </c>
      <c r="AW549" s="13" t="s">
        <v>32</v>
      </c>
      <c r="AX549" s="13" t="s">
        <v>84</v>
      </c>
      <c r="AY549" s="262" t="s">
        <v>168</v>
      </c>
    </row>
    <row r="550" spans="1:65" s="2" customFormat="1" ht="21.75" customHeight="1">
      <c r="A550" s="39"/>
      <c r="B550" s="40"/>
      <c r="C550" s="228" t="s">
        <v>740</v>
      </c>
      <c r="D550" s="228" t="s">
        <v>171</v>
      </c>
      <c r="E550" s="229" t="s">
        <v>1358</v>
      </c>
      <c r="F550" s="230" t="s">
        <v>1359</v>
      </c>
      <c r="G550" s="231" t="s">
        <v>798</v>
      </c>
      <c r="H550" s="232">
        <v>20</v>
      </c>
      <c r="I550" s="233"/>
      <c r="J550" s="234">
        <f>ROUND(I550*H550,2)</f>
        <v>0</v>
      </c>
      <c r="K550" s="230" t="s">
        <v>175</v>
      </c>
      <c r="L550" s="45"/>
      <c r="M550" s="235" t="s">
        <v>1</v>
      </c>
      <c r="N550" s="236" t="s">
        <v>42</v>
      </c>
      <c r="O550" s="92"/>
      <c r="P550" s="237">
        <f>O550*H550</f>
        <v>0</v>
      </c>
      <c r="Q550" s="237">
        <v>0.02711</v>
      </c>
      <c r="R550" s="237">
        <f>Q550*H550</f>
        <v>0.5422</v>
      </c>
      <c r="S550" s="237">
        <v>0</v>
      </c>
      <c r="T550" s="238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39" t="s">
        <v>189</v>
      </c>
      <c r="AT550" s="239" t="s">
        <v>171</v>
      </c>
      <c r="AU550" s="239" t="s">
        <v>86</v>
      </c>
      <c r="AY550" s="18" t="s">
        <v>168</v>
      </c>
      <c r="BE550" s="240">
        <f>IF(N550="základní",J550,0)</f>
        <v>0</v>
      </c>
      <c r="BF550" s="240">
        <f>IF(N550="snížená",J550,0)</f>
        <v>0</v>
      </c>
      <c r="BG550" s="240">
        <f>IF(N550="zákl. přenesená",J550,0)</f>
        <v>0</v>
      </c>
      <c r="BH550" s="240">
        <f>IF(N550="sníž. přenesená",J550,0)</f>
        <v>0</v>
      </c>
      <c r="BI550" s="240">
        <f>IF(N550="nulová",J550,0)</f>
        <v>0</v>
      </c>
      <c r="BJ550" s="18" t="s">
        <v>84</v>
      </c>
      <c r="BK550" s="240">
        <f>ROUND(I550*H550,2)</f>
        <v>0</v>
      </c>
      <c r="BL550" s="18" t="s">
        <v>189</v>
      </c>
      <c r="BM550" s="239" t="s">
        <v>1360</v>
      </c>
    </row>
    <row r="551" spans="1:51" s="13" customFormat="1" ht="12">
      <c r="A551" s="13"/>
      <c r="B551" s="252"/>
      <c r="C551" s="253"/>
      <c r="D551" s="241" t="s">
        <v>291</v>
      </c>
      <c r="E551" s="254" t="s">
        <v>1</v>
      </c>
      <c r="F551" s="255" t="s">
        <v>1361</v>
      </c>
      <c r="G551" s="253"/>
      <c r="H551" s="256">
        <v>20</v>
      </c>
      <c r="I551" s="257"/>
      <c r="J551" s="253"/>
      <c r="K551" s="253"/>
      <c r="L551" s="258"/>
      <c r="M551" s="259"/>
      <c r="N551" s="260"/>
      <c r="O551" s="260"/>
      <c r="P551" s="260"/>
      <c r="Q551" s="260"/>
      <c r="R551" s="260"/>
      <c r="S551" s="260"/>
      <c r="T551" s="261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62" t="s">
        <v>291</v>
      </c>
      <c r="AU551" s="262" t="s">
        <v>86</v>
      </c>
      <c r="AV551" s="13" t="s">
        <v>86</v>
      </c>
      <c r="AW551" s="13" t="s">
        <v>32</v>
      </c>
      <c r="AX551" s="13" t="s">
        <v>84</v>
      </c>
      <c r="AY551" s="262" t="s">
        <v>168</v>
      </c>
    </row>
    <row r="552" spans="1:65" s="2" customFormat="1" ht="21.75" customHeight="1">
      <c r="A552" s="39"/>
      <c r="B552" s="40"/>
      <c r="C552" s="228" t="s">
        <v>747</v>
      </c>
      <c r="D552" s="228" t="s">
        <v>171</v>
      </c>
      <c r="E552" s="229" t="s">
        <v>1362</v>
      </c>
      <c r="F552" s="230" t="s">
        <v>1363</v>
      </c>
      <c r="G552" s="231" t="s">
        <v>798</v>
      </c>
      <c r="H552" s="232">
        <v>30</v>
      </c>
      <c r="I552" s="233"/>
      <c r="J552" s="234">
        <f>ROUND(I552*H552,2)</f>
        <v>0</v>
      </c>
      <c r="K552" s="230" t="s">
        <v>175</v>
      </c>
      <c r="L552" s="45"/>
      <c r="M552" s="235" t="s">
        <v>1</v>
      </c>
      <c r="N552" s="236" t="s">
        <v>42</v>
      </c>
      <c r="O552" s="92"/>
      <c r="P552" s="237">
        <f>O552*H552</f>
        <v>0</v>
      </c>
      <c r="Q552" s="237">
        <v>0.02693</v>
      </c>
      <c r="R552" s="237">
        <f>Q552*H552</f>
        <v>0.8079</v>
      </c>
      <c r="S552" s="237">
        <v>0</v>
      </c>
      <c r="T552" s="238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39" t="s">
        <v>189</v>
      </c>
      <c r="AT552" s="239" t="s">
        <v>171</v>
      </c>
      <c r="AU552" s="239" t="s">
        <v>86</v>
      </c>
      <c r="AY552" s="18" t="s">
        <v>168</v>
      </c>
      <c r="BE552" s="240">
        <f>IF(N552="základní",J552,0)</f>
        <v>0</v>
      </c>
      <c r="BF552" s="240">
        <f>IF(N552="snížená",J552,0)</f>
        <v>0</v>
      </c>
      <c r="BG552" s="240">
        <f>IF(N552="zákl. přenesená",J552,0)</f>
        <v>0</v>
      </c>
      <c r="BH552" s="240">
        <f>IF(N552="sníž. přenesená",J552,0)</f>
        <v>0</v>
      </c>
      <c r="BI552" s="240">
        <f>IF(N552="nulová",J552,0)</f>
        <v>0</v>
      </c>
      <c r="BJ552" s="18" t="s">
        <v>84</v>
      </c>
      <c r="BK552" s="240">
        <f>ROUND(I552*H552,2)</f>
        <v>0</v>
      </c>
      <c r="BL552" s="18" t="s">
        <v>189</v>
      </c>
      <c r="BM552" s="239" t="s">
        <v>1364</v>
      </c>
    </row>
    <row r="553" spans="1:51" s="13" customFormat="1" ht="12">
      <c r="A553" s="13"/>
      <c r="B553" s="252"/>
      <c r="C553" s="253"/>
      <c r="D553" s="241" t="s">
        <v>291</v>
      </c>
      <c r="E553" s="254" t="s">
        <v>1</v>
      </c>
      <c r="F553" s="255" t="s">
        <v>1365</v>
      </c>
      <c r="G553" s="253"/>
      <c r="H553" s="256">
        <v>30</v>
      </c>
      <c r="I553" s="257"/>
      <c r="J553" s="253"/>
      <c r="K553" s="253"/>
      <c r="L553" s="258"/>
      <c r="M553" s="259"/>
      <c r="N553" s="260"/>
      <c r="O553" s="260"/>
      <c r="P553" s="260"/>
      <c r="Q553" s="260"/>
      <c r="R553" s="260"/>
      <c r="S553" s="260"/>
      <c r="T553" s="261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62" t="s">
        <v>291</v>
      </c>
      <c r="AU553" s="262" t="s">
        <v>86</v>
      </c>
      <c r="AV553" s="13" t="s">
        <v>86</v>
      </c>
      <c r="AW553" s="13" t="s">
        <v>32</v>
      </c>
      <c r="AX553" s="13" t="s">
        <v>84</v>
      </c>
      <c r="AY553" s="262" t="s">
        <v>168</v>
      </c>
    </row>
    <row r="554" spans="1:65" s="2" customFormat="1" ht="33" customHeight="1">
      <c r="A554" s="39"/>
      <c r="B554" s="40"/>
      <c r="C554" s="228" t="s">
        <v>761</v>
      </c>
      <c r="D554" s="228" t="s">
        <v>171</v>
      </c>
      <c r="E554" s="229" t="s">
        <v>1366</v>
      </c>
      <c r="F554" s="230" t="s">
        <v>1367</v>
      </c>
      <c r="G554" s="231" t="s">
        <v>311</v>
      </c>
      <c r="H554" s="232">
        <v>0.14</v>
      </c>
      <c r="I554" s="233"/>
      <c r="J554" s="234">
        <f>ROUND(I554*H554,2)</f>
        <v>0</v>
      </c>
      <c r="K554" s="230" t="s">
        <v>175</v>
      </c>
      <c r="L554" s="45"/>
      <c r="M554" s="235" t="s">
        <v>1</v>
      </c>
      <c r="N554" s="236" t="s">
        <v>42</v>
      </c>
      <c r="O554" s="92"/>
      <c r="P554" s="237">
        <f>O554*H554</f>
        <v>0</v>
      </c>
      <c r="Q554" s="237">
        <v>0.01954</v>
      </c>
      <c r="R554" s="237">
        <f>Q554*H554</f>
        <v>0.0027356</v>
      </c>
      <c r="S554" s="237">
        <v>0</v>
      </c>
      <c r="T554" s="238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39" t="s">
        <v>189</v>
      </c>
      <c r="AT554" s="239" t="s">
        <v>171</v>
      </c>
      <c r="AU554" s="239" t="s">
        <v>86</v>
      </c>
      <c r="AY554" s="18" t="s">
        <v>168</v>
      </c>
      <c r="BE554" s="240">
        <f>IF(N554="základní",J554,0)</f>
        <v>0</v>
      </c>
      <c r="BF554" s="240">
        <f>IF(N554="snížená",J554,0)</f>
        <v>0</v>
      </c>
      <c r="BG554" s="240">
        <f>IF(N554="zákl. přenesená",J554,0)</f>
        <v>0</v>
      </c>
      <c r="BH554" s="240">
        <f>IF(N554="sníž. přenesená",J554,0)</f>
        <v>0</v>
      </c>
      <c r="BI554" s="240">
        <f>IF(N554="nulová",J554,0)</f>
        <v>0</v>
      </c>
      <c r="BJ554" s="18" t="s">
        <v>84</v>
      </c>
      <c r="BK554" s="240">
        <f>ROUND(I554*H554,2)</f>
        <v>0</v>
      </c>
      <c r="BL554" s="18" t="s">
        <v>189</v>
      </c>
      <c r="BM554" s="239" t="s">
        <v>1368</v>
      </c>
    </row>
    <row r="555" spans="1:51" s="13" customFormat="1" ht="12">
      <c r="A555" s="13"/>
      <c r="B555" s="252"/>
      <c r="C555" s="253"/>
      <c r="D555" s="241" t="s">
        <v>291</v>
      </c>
      <c r="E555" s="254" t="s">
        <v>1</v>
      </c>
      <c r="F555" s="255" t="s">
        <v>1369</v>
      </c>
      <c r="G555" s="253"/>
      <c r="H555" s="256">
        <v>0.14</v>
      </c>
      <c r="I555" s="257"/>
      <c r="J555" s="253"/>
      <c r="K555" s="253"/>
      <c r="L555" s="258"/>
      <c r="M555" s="259"/>
      <c r="N555" s="260"/>
      <c r="O555" s="260"/>
      <c r="P555" s="260"/>
      <c r="Q555" s="260"/>
      <c r="R555" s="260"/>
      <c r="S555" s="260"/>
      <c r="T555" s="261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62" t="s">
        <v>291</v>
      </c>
      <c r="AU555" s="262" t="s">
        <v>86</v>
      </c>
      <c r="AV555" s="13" t="s">
        <v>86</v>
      </c>
      <c r="AW555" s="13" t="s">
        <v>32</v>
      </c>
      <c r="AX555" s="13" t="s">
        <v>84</v>
      </c>
      <c r="AY555" s="262" t="s">
        <v>168</v>
      </c>
    </row>
    <row r="556" spans="1:65" s="2" customFormat="1" ht="24.15" customHeight="1">
      <c r="A556" s="39"/>
      <c r="B556" s="40"/>
      <c r="C556" s="298" t="s">
        <v>766</v>
      </c>
      <c r="D556" s="298" t="s">
        <v>1306</v>
      </c>
      <c r="E556" s="299" t="s">
        <v>1370</v>
      </c>
      <c r="F556" s="300" t="s">
        <v>1371</v>
      </c>
      <c r="G556" s="301" t="s">
        <v>311</v>
      </c>
      <c r="H556" s="302">
        <v>0.151</v>
      </c>
      <c r="I556" s="303"/>
      <c r="J556" s="304">
        <f>ROUND(I556*H556,2)</f>
        <v>0</v>
      </c>
      <c r="K556" s="300" t="s">
        <v>175</v>
      </c>
      <c r="L556" s="305"/>
      <c r="M556" s="306" t="s">
        <v>1</v>
      </c>
      <c r="N556" s="307" t="s">
        <v>42</v>
      </c>
      <c r="O556" s="92"/>
      <c r="P556" s="237">
        <f>O556*H556</f>
        <v>0</v>
      </c>
      <c r="Q556" s="237">
        <v>1</v>
      </c>
      <c r="R556" s="237">
        <f>Q556*H556</f>
        <v>0.151</v>
      </c>
      <c r="S556" s="237">
        <v>0</v>
      </c>
      <c r="T556" s="238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39" t="s">
        <v>326</v>
      </c>
      <c r="AT556" s="239" t="s">
        <v>1306</v>
      </c>
      <c r="AU556" s="239" t="s">
        <v>86</v>
      </c>
      <c r="AY556" s="18" t="s">
        <v>168</v>
      </c>
      <c r="BE556" s="240">
        <f>IF(N556="základní",J556,0)</f>
        <v>0</v>
      </c>
      <c r="BF556" s="240">
        <f>IF(N556="snížená",J556,0)</f>
        <v>0</v>
      </c>
      <c r="BG556" s="240">
        <f>IF(N556="zákl. přenesená",J556,0)</f>
        <v>0</v>
      </c>
      <c r="BH556" s="240">
        <f>IF(N556="sníž. přenesená",J556,0)</f>
        <v>0</v>
      </c>
      <c r="BI556" s="240">
        <f>IF(N556="nulová",J556,0)</f>
        <v>0</v>
      </c>
      <c r="BJ556" s="18" t="s">
        <v>84</v>
      </c>
      <c r="BK556" s="240">
        <f>ROUND(I556*H556,2)</f>
        <v>0</v>
      </c>
      <c r="BL556" s="18" t="s">
        <v>189</v>
      </c>
      <c r="BM556" s="239" t="s">
        <v>1372</v>
      </c>
    </row>
    <row r="557" spans="1:51" s="13" customFormat="1" ht="12">
      <c r="A557" s="13"/>
      <c r="B557" s="252"/>
      <c r="C557" s="253"/>
      <c r="D557" s="241" t="s">
        <v>291</v>
      </c>
      <c r="E557" s="254" t="s">
        <v>1</v>
      </c>
      <c r="F557" s="255" t="s">
        <v>1373</v>
      </c>
      <c r="G557" s="253"/>
      <c r="H557" s="256">
        <v>0.151</v>
      </c>
      <c r="I557" s="257"/>
      <c r="J557" s="253"/>
      <c r="K557" s="253"/>
      <c r="L557" s="258"/>
      <c r="M557" s="259"/>
      <c r="N557" s="260"/>
      <c r="O557" s="260"/>
      <c r="P557" s="260"/>
      <c r="Q557" s="260"/>
      <c r="R557" s="260"/>
      <c r="S557" s="260"/>
      <c r="T557" s="261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62" t="s">
        <v>291</v>
      </c>
      <c r="AU557" s="262" t="s">
        <v>86</v>
      </c>
      <c r="AV557" s="13" t="s">
        <v>86</v>
      </c>
      <c r="AW557" s="13" t="s">
        <v>32</v>
      </c>
      <c r="AX557" s="13" t="s">
        <v>84</v>
      </c>
      <c r="AY557" s="262" t="s">
        <v>168</v>
      </c>
    </row>
    <row r="558" spans="1:65" s="2" customFormat="1" ht="16.5" customHeight="1">
      <c r="A558" s="39"/>
      <c r="B558" s="40"/>
      <c r="C558" s="228" t="s">
        <v>771</v>
      </c>
      <c r="D558" s="228" t="s">
        <v>171</v>
      </c>
      <c r="E558" s="229" t="s">
        <v>1374</v>
      </c>
      <c r="F558" s="230" t="s">
        <v>1375</v>
      </c>
      <c r="G558" s="231" t="s">
        <v>203</v>
      </c>
      <c r="H558" s="232">
        <v>84.573</v>
      </c>
      <c r="I558" s="233"/>
      <c r="J558" s="234">
        <f>ROUND(I558*H558,2)</f>
        <v>0</v>
      </c>
      <c r="K558" s="230" t="s">
        <v>1</v>
      </c>
      <c r="L558" s="45"/>
      <c r="M558" s="235" t="s">
        <v>1</v>
      </c>
      <c r="N558" s="236" t="s">
        <v>42</v>
      </c>
      <c r="O558" s="92"/>
      <c r="P558" s="237">
        <f>O558*H558</f>
        <v>0</v>
      </c>
      <c r="Q558" s="237">
        <v>0.015</v>
      </c>
      <c r="R558" s="237">
        <f>Q558*H558</f>
        <v>1.268595</v>
      </c>
      <c r="S558" s="237">
        <v>1E-05</v>
      </c>
      <c r="T558" s="238">
        <f>S558*H558</f>
        <v>0.00084573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39" t="s">
        <v>189</v>
      </c>
      <c r="AT558" s="239" t="s">
        <v>171</v>
      </c>
      <c r="AU558" s="239" t="s">
        <v>86</v>
      </c>
      <c r="AY558" s="18" t="s">
        <v>168</v>
      </c>
      <c r="BE558" s="240">
        <f>IF(N558="základní",J558,0)</f>
        <v>0</v>
      </c>
      <c r="BF558" s="240">
        <f>IF(N558="snížená",J558,0)</f>
        <v>0</v>
      </c>
      <c r="BG558" s="240">
        <f>IF(N558="zákl. přenesená",J558,0)</f>
        <v>0</v>
      </c>
      <c r="BH558" s="240">
        <f>IF(N558="sníž. přenesená",J558,0)</f>
        <v>0</v>
      </c>
      <c r="BI558" s="240">
        <f>IF(N558="nulová",J558,0)</f>
        <v>0</v>
      </c>
      <c r="BJ558" s="18" t="s">
        <v>84</v>
      </c>
      <c r="BK558" s="240">
        <f>ROUND(I558*H558,2)</f>
        <v>0</v>
      </c>
      <c r="BL558" s="18" t="s">
        <v>189</v>
      </c>
      <c r="BM558" s="239" t="s">
        <v>1376</v>
      </c>
    </row>
    <row r="559" spans="1:47" s="2" customFormat="1" ht="12">
      <c r="A559" s="39"/>
      <c r="B559" s="40"/>
      <c r="C559" s="41"/>
      <c r="D559" s="241" t="s">
        <v>178</v>
      </c>
      <c r="E559" s="41"/>
      <c r="F559" s="242" t="s">
        <v>1377</v>
      </c>
      <c r="G559" s="41"/>
      <c r="H559" s="41"/>
      <c r="I559" s="243"/>
      <c r="J559" s="41"/>
      <c r="K559" s="41"/>
      <c r="L559" s="45"/>
      <c r="M559" s="244"/>
      <c r="N559" s="245"/>
      <c r="O559" s="92"/>
      <c r="P559" s="92"/>
      <c r="Q559" s="92"/>
      <c r="R559" s="92"/>
      <c r="S559" s="92"/>
      <c r="T559" s="93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T559" s="18" t="s">
        <v>178</v>
      </c>
      <c r="AU559" s="18" t="s">
        <v>86</v>
      </c>
    </row>
    <row r="560" spans="1:51" s="13" customFormat="1" ht="12">
      <c r="A560" s="13"/>
      <c r="B560" s="252"/>
      <c r="C560" s="253"/>
      <c r="D560" s="241" t="s">
        <v>291</v>
      </c>
      <c r="E560" s="254" t="s">
        <v>1</v>
      </c>
      <c r="F560" s="255" t="s">
        <v>845</v>
      </c>
      <c r="G560" s="253"/>
      <c r="H560" s="256">
        <v>84.573</v>
      </c>
      <c r="I560" s="257"/>
      <c r="J560" s="253"/>
      <c r="K560" s="253"/>
      <c r="L560" s="258"/>
      <c r="M560" s="259"/>
      <c r="N560" s="260"/>
      <c r="O560" s="260"/>
      <c r="P560" s="260"/>
      <c r="Q560" s="260"/>
      <c r="R560" s="260"/>
      <c r="S560" s="260"/>
      <c r="T560" s="261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62" t="s">
        <v>291</v>
      </c>
      <c r="AU560" s="262" t="s">
        <v>86</v>
      </c>
      <c r="AV560" s="13" t="s">
        <v>86</v>
      </c>
      <c r="AW560" s="13" t="s">
        <v>32</v>
      </c>
      <c r="AX560" s="13" t="s">
        <v>84</v>
      </c>
      <c r="AY560" s="262" t="s">
        <v>168</v>
      </c>
    </row>
    <row r="561" spans="1:65" s="2" customFormat="1" ht="16.5" customHeight="1">
      <c r="A561" s="39"/>
      <c r="B561" s="40"/>
      <c r="C561" s="228" t="s">
        <v>778</v>
      </c>
      <c r="D561" s="228" t="s">
        <v>171</v>
      </c>
      <c r="E561" s="229" t="s">
        <v>1378</v>
      </c>
      <c r="F561" s="230" t="s">
        <v>1379</v>
      </c>
      <c r="G561" s="231" t="s">
        <v>203</v>
      </c>
      <c r="H561" s="232">
        <v>106.085</v>
      </c>
      <c r="I561" s="233"/>
      <c r="J561" s="234">
        <f>ROUND(I561*H561,2)</f>
        <v>0</v>
      </c>
      <c r="K561" s="230" t="s">
        <v>1</v>
      </c>
      <c r="L561" s="45"/>
      <c r="M561" s="235" t="s">
        <v>1</v>
      </c>
      <c r="N561" s="236" t="s">
        <v>42</v>
      </c>
      <c r="O561" s="92"/>
      <c r="P561" s="237">
        <f>O561*H561</f>
        <v>0</v>
      </c>
      <c r="Q561" s="237">
        <v>0.015</v>
      </c>
      <c r="R561" s="237">
        <f>Q561*H561</f>
        <v>1.5912749999999998</v>
      </c>
      <c r="S561" s="237">
        <v>1E-05</v>
      </c>
      <c r="T561" s="238">
        <f>S561*H561</f>
        <v>0.0010608500000000001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39" t="s">
        <v>189</v>
      </c>
      <c r="AT561" s="239" t="s">
        <v>171</v>
      </c>
      <c r="AU561" s="239" t="s">
        <v>86</v>
      </c>
      <c r="AY561" s="18" t="s">
        <v>168</v>
      </c>
      <c r="BE561" s="240">
        <f>IF(N561="základní",J561,0)</f>
        <v>0</v>
      </c>
      <c r="BF561" s="240">
        <f>IF(N561="snížená",J561,0)</f>
        <v>0</v>
      </c>
      <c r="BG561" s="240">
        <f>IF(N561="zákl. přenesená",J561,0)</f>
        <v>0</v>
      </c>
      <c r="BH561" s="240">
        <f>IF(N561="sníž. přenesená",J561,0)</f>
        <v>0</v>
      </c>
      <c r="BI561" s="240">
        <f>IF(N561="nulová",J561,0)</f>
        <v>0</v>
      </c>
      <c r="BJ561" s="18" t="s">
        <v>84</v>
      </c>
      <c r="BK561" s="240">
        <f>ROUND(I561*H561,2)</f>
        <v>0</v>
      </c>
      <c r="BL561" s="18" t="s">
        <v>189</v>
      </c>
      <c r="BM561" s="239" t="s">
        <v>1380</v>
      </c>
    </row>
    <row r="562" spans="1:47" s="2" customFormat="1" ht="12">
      <c r="A562" s="39"/>
      <c r="B562" s="40"/>
      <c r="C562" s="41"/>
      <c r="D562" s="241" t="s">
        <v>178</v>
      </c>
      <c r="E562" s="41"/>
      <c r="F562" s="242" t="s">
        <v>1381</v>
      </c>
      <c r="G562" s="41"/>
      <c r="H562" s="41"/>
      <c r="I562" s="243"/>
      <c r="J562" s="41"/>
      <c r="K562" s="41"/>
      <c r="L562" s="45"/>
      <c r="M562" s="244"/>
      <c r="N562" s="245"/>
      <c r="O562" s="92"/>
      <c r="P562" s="92"/>
      <c r="Q562" s="92"/>
      <c r="R562" s="92"/>
      <c r="S562" s="92"/>
      <c r="T562" s="93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178</v>
      </c>
      <c r="AU562" s="18" t="s">
        <v>86</v>
      </c>
    </row>
    <row r="563" spans="1:51" s="13" customFormat="1" ht="12">
      <c r="A563" s="13"/>
      <c r="B563" s="252"/>
      <c r="C563" s="253"/>
      <c r="D563" s="241" t="s">
        <v>291</v>
      </c>
      <c r="E563" s="254" t="s">
        <v>1</v>
      </c>
      <c r="F563" s="255" t="s">
        <v>848</v>
      </c>
      <c r="G563" s="253"/>
      <c r="H563" s="256">
        <v>106.085</v>
      </c>
      <c r="I563" s="257"/>
      <c r="J563" s="253"/>
      <c r="K563" s="253"/>
      <c r="L563" s="258"/>
      <c r="M563" s="259"/>
      <c r="N563" s="260"/>
      <c r="O563" s="260"/>
      <c r="P563" s="260"/>
      <c r="Q563" s="260"/>
      <c r="R563" s="260"/>
      <c r="S563" s="260"/>
      <c r="T563" s="261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62" t="s">
        <v>291</v>
      </c>
      <c r="AU563" s="262" t="s">
        <v>86</v>
      </c>
      <c r="AV563" s="13" t="s">
        <v>86</v>
      </c>
      <c r="AW563" s="13" t="s">
        <v>32</v>
      </c>
      <c r="AX563" s="13" t="s">
        <v>84</v>
      </c>
      <c r="AY563" s="262" t="s">
        <v>168</v>
      </c>
    </row>
    <row r="564" spans="1:65" s="2" customFormat="1" ht="16.5" customHeight="1">
      <c r="A564" s="39"/>
      <c r="B564" s="40"/>
      <c r="C564" s="228" t="s">
        <v>783</v>
      </c>
      <c r="D564" s="228" t="s">
        <v>171</v>
      </c>
      <c r="E564" s="229" t="s">
        <v>1382</v>
      </c>
      <c r="F564" s="230" t="s">
        <v>1383</v>
      </c>
      <c r="G564" s="231" t="s">
        <v>203</v>
      </c>
      <c r="H564" s="232">
        <v>376.59</v>
      </c>
      <c r="I564" s="233"/>
      <c r="J564" s="234">
        <f>ROUND(I564*H564,2)</f>
        <v>0</v>
      </c>
      <c r="K564" s="230" t="s">
        <v>1</v>
      </c>
      <c r="L564" s="45"/>
      <c r="M564" s="235" t="s">
        <v>1</v>
      </c>
      <c r="N564" s="236" t="s">
        <v>42</v>
      </c>
      <c r="O564" s="92"/>
      <c r="P564" s="237">
        <f>O564*H564</f>
        <v>0</v>
      </c>
      <c r="Q564" s="237">
        <v>0.11576</v>
      </c>
      <c r="R564" s="237">
        <f>Q564*H564</f>
        <v>43.594058399999994</v>
      </c>
      <c r="S564" s="237">
        <v>0</v>
      </c>
      <c r="T564" s="238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39" t="s">
        <v>189</v>
      </c>
      <c r="AT564" s="239" t="s">
        <v>171</v>
      </c>
      <c r="AU564" s="239" t="s">
        <v>86</v>
      </c>
      <c r="AY564" s="18" t="s">
        <v>168</v>
      </c>
      <c r="BE564" s="240">
        <f>IF(N564="základní",J564,0)</f>
        <v>0</v>
      </c>
      <c r="BF564" s="240">
        <f>IF(N564="snížená",J564,0)</f>
        <v>0</v>
      </c>
      <c r="BG564" s="240">
        <f>IF(N564="zákl. přenesená",J564,0)</f>
        <v>0</v>
      </c>
      <c r="BH564" s="240">
        <f>IF(N564="sníž. přenesená",J564,0)</f>
        <v>0</v>
      </c>
      <c r="BI564" s="240">
        <f>IF(N564="nulová",J564,0)</f>
        <v>0</v>
      </c>
      <c r="BJ564" s="18" t="s">
        <v>84</v>
      </c>
      <c r="BK564" s="240">
        <f>ROUND(I564*H564,2)</f>
        <v>0</v>
      </c>
      <c r="BL564" s="18" t="s">
        <v>189</v>
      </c>
      <c r="BM564" s="239" t="s">
        <v>1384</v>
      </c>
    </row>
    <row r="565" spans="1:47" s="2" customFormat="1" ht="12">
      <c r="A565" s="39"/>
      <c r="B565" s="40"/>
      <c r="C565" s="41"/>
      <c r="D565" s="241" t="s">
        <v>178</v>
      </c>
      <c r="E565" s="41"/>
      <c r="F565" s="242" t="s">
        <v>1385</v>
      </c>
      <c r="G565" s="41"/>
      <c r="H565" s="41"/>
      <c r="I565" s="243"/>
      <c r="J565" s="41"/>
      <c r="K565" s="41"/>
      <c r="L565" s="45"/>
      <c r="M565" s="244"/>
      <c r="N565" s="245"/>
      <c r="O565" s="92"/>
      <c r="P565" s="92"/>
      <c r="Q565" s="92"/>
      <c r="R565" s="92"/>
      <c r="S565" s="92"/>
      <c r="T565" s="93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T565" s="18" t="s">
        <v>178</v>
      </c>
      <c r="AU565" s="18" t="s">
        <v>86</v>
      </c>
    </row>
    <row r="566" spans="1:51" s="15" customFormat="1" ht="12">
      <c r="A566" s="15"/>
      <c r="B566" s="274"/>
      <c r="C566" s="275"/>
      <c r="D566" s="241" t="s">
        <v>291</v>
      </c>
      <c r="E566" s="276" t="s">
        <v>1</v>
      </c>
      <c r="F566" s="277" t="s">
        <v>1386</v>
      </c>
      <c r="G566" s="275"/>
      <c r="H566" s="276" t="s">
        <v>1</v>
      </c>
      <c r="I566" s="278"/>
      <c r="J566" s="275"/>
      <c r="K566" s="275"/>
      <c r="L566" s="279"/>
      <c r="M566" s="280"/>
      <c r="N566" s="281"/>
      <c r="O566" s="281"/>
      <c r="P566" s="281"/>
      <c r="Q566" s="281"/>
      <c r="R566" s="281"/>
      <c r="S566" s="281"/>
      <c r="T566" s="282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83" t="s">
        <v>291</v>
      </c>
      <c r="AU566" s="283" t="s">
        <v>86</v>
      </c>
      <c r="AV566" s="15" t="s">
        <v>84</v>
      </c>
      <c r="AW566" s="15" t="s">
        <v>32</v>
      </c>
      <c r="AX566" s="15" t="s">
        <v>77</v>
      </c>
      <c r="AY566" s="283" t="s">
        <v>168</v>
      </c>
    </row>
    <row r="567" spans="1:51" s="13" customFormat="1" ht="12">
      <c r="A567" s="13"/>
      <c r="B567" s="252"/>
      <c r="C567" s="253"/>
      <c r="D567" s="241" t="s">
        <v>291</v>
      </c>
      <c r="E567" s="254" t="s">
        <v>1</v>
      </c>
      <c r="F567" s="255" t="s">
        <v>1387</v>
      </c>
      <c r="G567" s="253"/>
      <c r="H567" s="256">
        <v>303.825</v>
      </c>
      <c r="I567" s="257"/>
      <c r="J567" s="253"/>
      <c r="K567" s="253"/>
      <c r="L567" s="258"/>
      <c r="M567" s="259"/>
      <c r="N567" s="260"/>
      <c r="O567" s="260"/>
      <c r="P567" s="260"/>
      <c r="Q567" s="260"/>
      <c r="R567" s="260"/>
      <c r="S567" s="260"/>
      <c r="T567" s="261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62" t="s">
        <v>291</v>
      </c>
      <c r="AU567" s="262" t="s">
        <v>86</v>
      </c>
      <c r="AV567" s="13" t="s">
        <v>86</v>
      </c>
      <c r="AW567" s="13" t="s">
        <v>32</v>
      </c>
      <c r="AX567" s="13" t="s">
        <v>77</v>
      </c>
      <c r="AY567" s="262" t="s">
        <v>168</v>
      </c>
    </row>
    <row r="568" spans="1:51" s="15" customFormat="1" ht="12">
      <c r="A568" s="15"/>
      <c r="B568" s="274"/>
      <c r="C568" s="275"/>
      <c r="D568" s="241" t="s">
        <v>291</v>
      </c>
      <c r="E568" s="276" t="s">
        <v>1</v>
      </c>
      <c r="F568" s="277" t="s">
        <v>1388</v>
      </c>
      <c r="G568" s="275"/>
      <c r="H568" s="276" t="s">
        <v>1</v>
      </c>
      <c r="I568" s="278"/>
      <c r="J568" s="275"/>
      <c r="K568" s="275"/>
      <c r="L568" s="279"/>
      <c r="M568" s="280"/>
      <c r="N568" s="281"/>
      <c r="O568" s="281"/>
      <c r="P568" s="281"/>
      <c r="Q568" s="281"/>
      <c r="R568" s="281"/>
      <c r="S568" s="281"/>
      <c r="T568" s="282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83" t="s">
        <v>291</v>
      </c>
      <c r="AU568" s="283" t="s">
        <v>86</v>
      </c>
      <c r="AV568" s="15" t="s">
        <v>84</v>
      </c>
      <c r="AW568" s="15" t="s">
        <v>32</v>
      </c>
      <c r="AX568" s="15" t="s">
        <v>77</v>
      </c>
      <c r="AY568" s="283" t="s">
        <v>168</v>
      </c>
    </row>
    <row r="569" spans="1:51" s="13" customFormat="1" ht="12">
      <c r="A569" s="13"/>
      <c r="B569" s="252"/>
      <c r="C569" s="253"/>
      <c r="D569" s="241" t="s">
        <v>291</v>
      </c>
      <c r="E569" s="254" t="s">
        <v>1</v>
      </c>
      <c r="F569" s="255" t="s">
        <v>1389</v>
      </c>
      <c r="G569" s="253"/>
      <c r="H569" s="256">
        <v>72.765</v>
      </c>
      <c r="I569" s="257"/>
      <c r="J569" s="253"/>
      <c r="K569" s="253"/>
      <c r="L569" s="258"/>
      <c r="M569" s="259"/>
      <c r="N569" s="260"/>
      <c r="O569" s="260"/>
      <c r="P569" s="260"/>
      <c r="Q569" s="260"/>
      <c r="R569" s="260"/>
      <c r="S569" s="260"/>
      <c r="T569" s="261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62" t="s">
        <v>291</v>
      </c>
      <c r="AU569" s="262" t="s">
        <v>86</v>
      </c>
      <c r="AV569" s="13" t="s">
        <v>86</v>
      </c>
      <c r="AW569" s="13" t="s">
        <v>32</v>
      </c>
      <c r="AX569" s="13" t="s">
        <v>77</v>
      </c>
      <c r="AY569" s="262" t="s">
        <v>168</v>
      </c>
    </row>
    <row r="570" spans="1:51" s="14" customFormat="1" ht="12">
      <c r="A570" s="14"/>
      <c r="B570" s="263"/>
      <c r="C570" s="264"/>
      <c r="D570" s="241" t="s">
        <v>291</v>
      </c>
      <c r="E570" s="265" t="s">
        <v>1</v>
      </c>
      <c r="F570" s="266" t="s">
        <v>295</v>
      </c>
      <c r="G570" s="264"/>
      <c r="H570" s="267">
        <v>376.59</v>
      </c>
      <c r="I570" s="268"/>
      <c r="J570" s="264"/>
      <c r="K570" s="264"/>
      <c r="L570" s="269"/>
      <c r="M570" s="270"/>
      <c r="N570" s="271"/>
      <c r="O570" s="271"/>
      <c r="P570" s="271"/>
      <c r="Q570" s="271"/>
      <c r="R570" s="271"/>
      <c r="S570" s="271"/>
      <c r="T570" s="272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73" t="s">
        <v>291</v>
      </c>
      <c r="AU570" s="273" t="s">
        <v>86</v>
      </c>
      <c r="AV570" s="14" t="s">
        <v>189</v>
      </c>
      <c r="AW570" s="14" t="s">
        <v>32</v>
      </c>
      <c r="AX570" s="14" t="s">
        <v>84</v>
      </c>
      <c r="AY570" s="273" t="s">
        <v>168</v>
      </c>
    </row>
    <row r="571" spans="1:65" s="2" customFormat="1" ht="24.15" customHeight="1">
      <c r="A571" s="39"/>
      <c r="B571" s="40"/>
      <c r="C571" s="228" t="s">
        <v>791</v>
      </c>
      <c r="D571" s="228" t="s">
        <v>171</v>
      </c>
      <c r="E571" s="229" t="s">
        <v>1390</v>
      </c>
      <c r="F571" s="230" t="s">
        <v>1391</v>
      </c>
      <c r="G571" s="231" t="s">
        <v>203</v>
      </c>
      <c r="H571" s="232">
        <v>24.367</v>
      </c>
      <c r="I571" s="233"/>
      <c r="J571" s="234">
        <f>ROUND(I571*H571,2)</f>
        <v>0</v>
      </c>
      <c r="K571" s="230" t="s">
        <v>175</v>
      </c>
      <c r="L571" s="45"/>
      <c r="M571" s="235" t="s">
        <v>1</v>
      </c>
      <c r="N571" s="236" t="s">
        <v>42</v>
      </c>
      <c r="O571" s="92"/>
      <c r="P571" s="237">
        <f>O571*H571</f>
        <v>0</v>
      </c>
      <c r="Q571" s="237">
        <v>0.12813</v>
      </c>
      <c r="R571" s="237">
        <f>Q571*H571</f>
        <v>3.12214371</v>
      </c>
      <c r="S571" s="237">
        <v>0</v>
      </c>
      <c r="T571" s="238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39" t="s">
        <v>189</v>
      </c>
      <c r="AT571" s="239" t="s">
        <v>171</v>
      </c>
      <c r="AU571" s="239" t="s">
        <v>86</v>
      </c>
      <c r="AY571" s="18" t="s">
        <v>168</v>
      </c>
      <c r="BE571" s="240">
        <f>IF(N571="základní",J571,0)</f>
        <v>0</v>
      </c>
      <c r="BF571" s="240">
        <f>IF(N571="snížená",J571,0)</f>
        <v>0</v>
      </c>
      <c r="BG571" s="240">
        <f>IF(N571="zákl. přenesená",J571,0)</f>
        <v>0</v>
      </c>
      <c r="BH571" s="240">
        <f>IF(N571="sníž. přenesená",J571,0)</f>
        <v>0</v>
      </c>
      <c r="BI571" s="240">
        <f>IF(N571="nulová",J571,0)</f>
        <v>0</v>
      </c>
      <c r="BJ571" s="18" t="s">
        <v>84</v>
      </c>
      <c r="BK571" s="240">
        <f>ROUND(I571*H571,2)</f>
        <v>0</v>
      </c>
      <c r="BL571" s="18" t="s">
        <v>189</v>
      </c>
      <c r="BM571" s="239" t="s">
        <v>1392</v>
      </c>
    </row>
    <row r="572" spans="1:51" s="15" customFormat="1" ht="12">
      <c r="A572" s="15"/>
      <c r="B572" s="274"/>
      <c r="C572" s="275"/>
      <c r="D572" s="241" t="s">
        <v>291</v>
      </c>
      <c r="E572" s="276" t="s">
        <v>1</v>
      </c>
      <c r="F572" s="277" t="s">
        <v>330</v>
      </c>
      <c r="G572" s="275"/>
      <c r="H572" s="276" t="s">
        <v>1</v>
      </c>
      <c r="I572" s="278"/>
      <c r="J572" s="275"/>
      <c r="K572" s="275"/>
      <c r="L572" s="279"/>
      <c r="M572" s="280"/>
      <c r="N572" s="281"/>
      <c r="O572" s="281"/>
      <c r="P572" s="281"/>
      <c r="Q572" s="281"/>
      <c r="R572" s="281"/>
      <c r="S572" s="281"/>
      <c r="T572" s="282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83" t="s">
        <v>291</v>
      </c>
      <c r="AU572" s="283" t="s">
        <v>86</v>
      </c>
      <c r="AV572" s="15" t="s">
        <v>84</v>
      </c>
      <c r="AW572" s="15" t="s">
        <v>32</v>
      </c>
      <c r="AX572" s="15" t="s">
        <v>77</v>
      </c>
      <c r="AY572" s="283" t="s">
        <v>168</v>
      </c>
    </row>
    <row r="573" spans="1:51" s="13" customFormat="1" ht="12">
      <c r="A573" s="13"/>
      <c r="B573" s="252"/>
      <c r="C573" s="253"/>
      <c r="D573" s="241" t="s">
        <v>291</v>
      </c>
      <c r="E573" s="254" t="s">
        <v>1</v>
      </c>
      <c r="F573" s="255" t="s">
        <v>1393</v>
      </c>
      <c r="G573" s="253"/>
      <c r="H573" s="256">
        <v>6.42</v>
      </c>
      <c r="I573" s="257"/>
      <c r="J573" s="253"/>
      <c r="K573" s="253"/>
      <c r="L573" s="258"/>
      <c r="M573" s="259"/>
      <c r="N573" s="260"/>
      <c r="O573" s="260"/>
      <c r="P573" s="260"/>
      <c r="Q573" s="260"/>
      <c r="R573" s="260"/>
      <c r="S573" s="260"/>
      <c r="T573" s="261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62" t="s">
        <v>291</v>
      </c>
      <c r="AU573" s="262" t="s">
        <v>86</v>
      </c>
      <c r="AV573" s="13" t="s">
        <v>86</v>
      </c>
      <c r="AW573" s="13" t="s">
        <v>32</v>
      </c>
      <c r="AX573" s="13" t="s">
        <v>77</v>
      </c>
      <c r="AY573" s="262" t="s">
        <v>168</v>
      </c>
    </row>
    <row r="574" spans="1:51" s="13" customFormat="1" ht="12">
      <c r="A574" s="13"/>
      <c r="B574" s="252"/>
      <c r="C574" s="253"/>
      <c r="D574" s="241" t="s">
        <v>291</v>
      </c>
      <c r="E574" s="254" t="s">
        <v>1</v>
      </c>
      <c r="F574" s="255" t="s">
        <v>1394</v>
      </c>
      <c r="G574" s="253"/>
      <c r="H574" s="256">
        <v>0.995</v>
      </c>
      <c r="I574" s="257"/>
      <c r="J574" s="253"/>
      <c r="K574" s="253"/>
      <c r="L574" s="258"/>
      <c r="M574" s="259"/>
      <c r="N574" s="260"/>
      <c r="O574" s="260"/>
      <c r="P574" s="260"/>
      <c r="Q574" s="260"/>
      <c r="R574" s="260"/>
      <c r="S574" s="260"/>
      <c r="T574" s="261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62" t="s">
        <v>291</v>
      </c>
      <c r="AU574" s="262" t="s">
        <v>86</v>
      </c>
      <c r="AV574" s="13" t="s">
        <v>86</v>
      </c>
      <c r="AW574" s="13" t="s">
        <v>32</v>
      </c>
      <c r="AX574" s="13" t="s">
        <v>77</v>
      </c>
      <c r="AY574" s="262" t="s">
        <v>168</v>
      </c>
    </row>
    <row r="575" spans="1:51" s="13" customFormat="1" ht="12">
      <c r="A575" s="13"/>
      <c r="B575" s="252"/>
      <c r="C575" s="253"/>
      <c r="D575" s="241" t="s">
        <v>291</v>
      </c>
      <c r="E575" s="254" t="s">
        <v>1</v>
      </c>
      <c r="F575" s="255" t="s">
        <v>1395</v>
      </c>
      <c r="G575" s="253"/>
      <c r="H575" s="256">
        <v>0.224</v>
      </c>
      <c r="I575" s="257"/>
      <c r="J575" s="253"/>
      <c r="K575" s="253"/>
      <c r="L575" s="258"/>
      <c r="M575" s="259"/>
      <c r="N575" s="260"/>
      <c r="O575" s="260"/>
      <c r="P575" s="260"/>
      <c r="Q575" s="260"/>
      <c r="R575" s="260"/>
      <c r="S575" s="260"/>
      <c r="T575" s="261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62" t="s">
        <v>291</v>
      </c>
      <c r="AU575" s="262" t="s">
        <v>86</v>
      </c>
      <c r="AV575" s="13" t="s">
        <v>86</v>
      </c>
      <c r="AW575" s="13" t="s">
        <v>32</v>
      </c>
      <c r="AX575" s="13" t="s">
        <v>77</v>
      </c>
      <c r="AY575" s="262" t="s">
        <v>168</v>
      </c>
    </row>
    <row r="576" spans="1:51" s="15" customFormat="1" ht="12">
      <c r="A576" s="15"/>
      <c r="B576" s="274"/>
      <c r="C576" s="275"/>
      <c r="D576" s="241" t="s">
        <v>291</v>
      </c>
      <c r="E576" s="276" t="s">
        <v>1</v>
      </c>
      <c r="F576" s="277" t="s">
        <v>334</v>
      </c>
      <c r="G576" s="275"/>
      <c r="H576" s="276" t="s">
        <v>1</v>
      </c>
      <c r="I576" s="278"/>
      <c r="J576" s="275"/>
      <c r="K576" s="275"/>
      <c r="L576" s="279"/>
      <c r="M576" s="280"/>
      <c r="N576" s="281"/>
      <c r="O576" s="281"/>
      <c r="P576" s="281"/>
      <c r="Q576" s="281"/>
      <c r="R576" s="281"/>
      <c r="S576" s="281"/>
      <c r="T576" s="282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T576" s="283" t="s">
        <v>291</v>
      </c>
      <c r="AU576" s="283" t="s">
        <v>86</v>
      </c>
      <c r="AV576" s="15" t="s">
        <v>84</v>
      </c>
      <c r="AW576" s="15" t="s">
        <v>32</v>
      </c>
      <c r="AX576" s="15" t="s">
        <v>77</v>
      </c>
      <c r="AY576" s="283" t="s">
        <v>168</v>
      </c>
    </row>
    <row r="577" spans="1:51" s="13" customFormat="1" ht="12">
      <c r="A577" s="13"/>
      <c r="B577" s="252"/>
      <c r="C577" s="253"/>
      <c r="D577" s="241" t="s">
        <v>291</v>
      </c>
      <c r="E577" s="254" t="s">
        <v>1</v>
      </c>
      <c r="F577" s="255" t="s">
        <v>1396</v>
      </c>
      <c r="G577" s="253"/>
      <c r="H577" s="256">
        <v>3.668</v>
      </c>
      <c r="I577" s="257"/>
      <c r="J577" s="253"/>
      <c r="K577" s="253"/>
      <c r="L577" s="258"/>
      <c r="M577" s="259"/>
      <c r="N577" s="260"/>
      <c r="O577" s="260"/>
      <c r="P577" s="260"/>
      <c r="Q577" s="260"/>
      <c r="R577" s="260"/>
      <c r="S577" s="260"/>
      <c r="T577" s="261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62" t="s">
        <v>291</v>
      </c>
      <c r="AU577" s="262" t="s">
        <v>86</v>
      </c>
      <c r="AV577" s="13" t="s">
        <v>86</v>
      </c>
      <c r="AW577" s="13" t="s">
        <v>32</v>
      </c>
      <c r="AX577" s="13" t="s">
        <v>77</v>
      </c>
      <c r="AY577" s="262" t="s">
        <v>168</v>
      </c>
    </row>
    <row r="578" spans="1:51" s="13" customFormat="1" ht="12">
      <c r="A578" s="13"/>
      <c r="B578" s="252"/>
      <c r="C578" s="253"/>
      <c r="D578" s="241" t="s">
        <v>291</v>
      </c>
      <c r="E578" s="254" t="s">
        <v>1</v>
      </c>
      <c r="F578" s="255" t="s">
        <v>1397</v>
      </c>
      <c r="G578" s="253"/>
      <c r="H578" s="256">
        <v>0.642</v>
      </c>
      <c r="I578" s="257"/>
      <c r="J578" s="253"/>
      <c r="K578" s="253"/>
      <c r="L578" s="258"/>
      <c r="M578" s="259"/>
      <c r="N578" s="260"/>
      <c r="O578" s="260"/>
      <c r="P578" s="260"/>
      <c r="Q578" s="260"/>
      <c r="R578" s="260"/>
      <c r="S578" s="260"/>
      <c r="T578" s="261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2" t="s">
        <v>291</v>
      </c>
      <c r="AU578" s="262" t="s">
        <v>86</v>
      </c>
      <c r="AV578" s="13" t="s">
        <v>86</v>
      </c>
      <c r="AW578" s="13" t="s">
        <v>32</v>
      </c>
      <c r="AX578" s="13" t="s">
        <v>77</v>
      </c>
      <c r="AY578" s="262" t="s">
        <v>168</v>
      </c>
    </row>
    <row r="579" spans="1:51" s="13" customFormat="1" ht="12">
      <c r="A579" s="13"/>
      <c r="B579" s="252"/>
      <c r="C579" s="253"/>
      <c r="D579" s="241" t="s">
        <v>291</v>
      </c>
      <c r="E579" s="254" t="s">
        <v>1</v>
      </c>
      <c r="F579" s="255" t="s">
        <v>1398</v>
      </c>
      <c r="G579" s="253"/>
      <c r="H579" s="256">
        <v>0.628</v>
      </c>
      <c r="I579" s="257"/>
      <c r="J579" s="253"/>
      <c r="K579" s="253"/>
      <c r="L579" s="258"/>
      <c r="M579" s="259"/>
      <c r="N579" s="260"/>
      <c r="O579" s="260"/>
      <c r="P579" s="260"/>
      <c r="Q579" s="260"/>
      <c r="R579" s="260"/>
      <c r="S579" s="260"/>
      <c r="T579" s="261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62" t="s">
        <v>291</v>
      </c>
      <c r="AU579" s="262" t="s">
        <v>86</v>
      </c>
      <c r="AV579" s="13" t="s">
        <v>86</v>
      </c>
      <c r="AW579" s="13" t="s">
        <v>32</v>
      </c>
      <c r="AX579" s="13" t="s">
        <v>77</v>
      </c>
      <c r="AY579" s="262" t="s">
        <v>168</v>
      </c>
    </row>
    <row r="580" spans="1:51" s="15" customFormat="1" ht="12">
      <c r="A580" s="15"/>
      <c r="B580" s="274"/>
      <c r="C580" s="275"/>
      <c r="D580" s="241" t="s">
        <v>291</v>
      </c>
      <c r="E580" s="276" t="s">
        <v>1</v>
      </c>
      <c r="F580" s="277" t="s">
        <v>338</v>
      </c>
      <c r="G580" s="275"/>
      <c r="H580" s="276" t="s">
        <v>1</v>
      </c>
      <c r="I580" s="278"/>
      <c r="J580" s="275"/>
      <c r="K580" s="275"/>
      <c r="L580" s="279"/>
      <c r="M580" s="280"/>
      <c r="N580" s="281"/>
      <c r="O580" s="281"/>
      <c r="P580" s="281"/>
      <c r="Q580" s="281"/>
      <c r="R580" s="281"/>
      <c r="S580" s="281"/>
      <c r="T580" s="282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T580" s="283" t="s">
        <v>291</v>
      </c>
      <c r="AU580" s="283" t="s">
        <v>86</v>
      </c>
      <c r="AV580" s="15" t="s">
        <v>84</v>
      </c>
      <c r="AW580" s="15" t="s">
        <v>32</v>
      </c>
      <c r="AX580" s="15" t="s">
        <v>77</v>
      </c>
      <c r="AY580" s="283" t="s">
        <v>168</v>
      </c>
    </row>
    <row r="581" spans="1:51" s="13" customFormat="1" ht="12">
      <c r="A581" s="13"/>
      <c r="B581" s="252"/>
      <c r="C581" s="253"/>
      <c r="D581" s="241" t="s">
        <v>291</v>
      </c>
      <c r="E581" s="254" t="s">
        <v>1</v>
      </c>
      <c r="F581" s="255" t="s">
        <v>1399</v>
      </c>
      <c r="G581" s="253"/>
      <c r="H581" s="256">
        <v>2.096</v>
      </c>
      <c r="I581" s="257"/>
      <c r="J581" s="253"/>
      <c r="K581" s="253"/>
      <c r="L581" s="258"/>
      <c r="M581" s="259"/>
      <c r="N581" s="260"/>
      <c r="O581" s="260"/>
      <c r="P581" s="260"/>
      <c r="Q581" s="260"/>
      <c r="R581" s="260"/>
      <c r="S581" s="260"/>
      <c r="T581" s="261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62" t="s">
        <v>291</v>
      </c>
      <c r="AU581" s="262" t="s">
        <v>86</v>
      </c>
      <c r="AV581" s="13" t="s">
        <v>86</v>
      </c>
      <c r="AW581" s="13" t="s">
        <v>32</v>
      </c>
      <c r="AX581" s="13" t="s">
        <v>77</v>
      </c>
      <c r="AY581" s="262" t="s">
        <v>168</v>
      </c>
    </row>
    <row r="582" spans="1:51" s="13" customFormat="1" ht="12">
      <c r="A582" s="13"/>
      <c r="B582" s="252"/>
      <c r="C582" s="253"/>
      <c r="D582" s="241" t="s">
        <v>291</v>
      </c>
      <c r="E582" s="254" t="s">
        <v>1</v>
      </c>
      <c r="F582" s="255" t="s">
        <v>1400</v>
      </c>
      <c r="G582" s="253"/>
      <c r="H582" s="256">
        <v>0.807</v>
      </c>
      <c r="I582" s="257"/>
      <c r="J582" s="253"/>
      <c r="K582" s="253"/>
      <c r="L582" s="258"/>
      <c r="M582" s="259"/>
      <c r="N582" s="260"/>
      <c r="O582" s="260"/>
      <c r="P582" s="260"/>
      <c r="Q582" s="260"/>
      <c r="R582" s="260"/>
      <c r="S582" s="260"/>
      <c r="T582" s="261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62" t="s">
        <v>291</v>
      </c>
      <c r="AU582" s="262" t="s">
        <v>86</v>
      </c>
      <c r="AV582" s="13" t="s">
        <v>86</v>
      </c>
      <c r="AW582" s="13" t="s">
        <v>32</v>
      </c>
      <c r="AX582" s="13" t="s">
        <v>77</v>
      </c>
      <c r="AY582" s="262" t="s">
        <v>168</v>
      </c>
    </row>
    <row r="583" spans="1:51" s="15" customFormat="1" ht="12">
      <c r="A583" s="15"/>
      <c r="B583" s="274"/>
      <c r="C583" s="275"/>
      <c r="D583" s="241" t="s">
        <v>291</v>
      </c>
      <c r="E583" s="276" t="s">
        <v>1</v>
      </c>
      <c r="F583" s="277" t="s">
        <v>342</v>
      </c>
      <c r="G583" s="275"/>
      <c r="H583" s="276" t="s">
        <v>1</v>
      </c>
      <c r="I583" s="278"/>
      <c r="J583" s="275"/>
      <c r="K583" s="275"/>
      <c r="L583" s="279"/>
      <c r="M583" s="280"/>
      <c r="N583" s="281"/>
      <c r="O583" s="281"/>
      <c r="P583" s="281"/>
      <c r="Q583" s="281"/>
      <c r="R583" s="281"/>
      <c r="S583" s="281"/>
      <c r="T583" s="282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83" t="s">
        <v>291</v>
      </c>
      <c r="AU583" s="283" t="s">
        <v>86</v>
      </c>
      <c r="AV583" s="15" t="s">
        <v>84</v>
      </c>
      <c r="AW583" s="15" t="s">
        <v>32</v>
      </c>
      <c r="AX583" s="15" t="s">
        <v>77</v>
      </c>
      <c r="AY583" s="283" t="s">
        <v>168</v>
      </c>
    </row>
    <row r="584" spans="1:51" s="13" customFormat="1" ht="12">
      <c r="A584" s="13"/>
      <c r="B584" s="252"/>
      <c r="C584" s="253"/>
      <c r="D584" s="241" t="s">
        <v>291</v>
      </c>
      <c r="E584" s="254" t="s">
        <v>1</v>
      </c>
      <c r="F584" s="255" t="s">
        <v>1401</v>
      </c>
      <c r="G584" s="253"/>
      <c r="H584" s="256">
        <v>1.468</v>
      </c>
      <c r="I584" s="257"/>
      <c r="J584" s="253"/>
      <c r="K584" s="253"/>
      <c r="L584" s="258"/>
      <c r="M584" s="259"/>
      <c r="N584" s="260"/>
      <c r="O584" s="260"/>
      <c r="P584" s="260"/>
      <c r="Q584" s="260"/>
      <c r="R584" s="260"/>
      <c r="S584" s="260"/>
      <c r="T584" s="261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62" t="s">
        <v>291</v>
      </c>
      <c r="AU584" s="262" t="s">
        <v>86</v>
      </c>
      <c r="AV584" s="13" t="s">
        <v>86</v>
      </c>
      <c r="AW584" s="13" t="s">
        <v>32</v>
      </c>
      <c r="AX584" s="13" t="s">
        <v>77</v>
      </c>
      <c r="AY584" s="262" t="s">
        <v>168</v>
      </c>
    </row>
    <row r="585" spans="1:51" s="13" customFormat="1" ht="12">
      <c r="A585" s="13"/>
      <c r="B585" s="252"/>
      <c r="C585" s="253"/>
      <c r="D585" s="241" t="s">
        <v>291</v>
      </c>
      <c r="E585" s="254" t="s">
        <v>1</v>
      </c>
      <c r="F585" s="255" t="s">
        <v>1402</v>
      </c>
      <c r="G585" s="253"/>
      <c r="H585" s="256">
        <v>2.334</v>
      </c>
      <c r="I585" s="257"/>
      <c r="J585" s="253"/>
      <c r="K585" s="253"/>
      <c r="L585" s="258"/>
      <c r="M585" s="259"/>
      <c r="N585" s="260"/>
      <c r="O585" s="260"/>
      <c r="P585" s="260"/>
      <c r="Q585" s="260"/>
      <c r="R585" s="260"/>
      <c r="S585" s="260"/>
      <c r="T585" s="261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62" t="s">
        <v>291</v>
      </c>
      <c r="AU585" s="262" t="s">
        <v>86</v>
      </c>
      <c r="AV585" s="13" t="s">
        <v>86</v>
      </c>
      <c r="AW585" s="13" t="s">
        <v>32</v>
      </c>
      <c r="AX585" s="13" t="s">
        <v>77</v>
      </c>
      <c r="AY585" s="262" t="s">
        <v>168</v>
      </c>
    </row>
    <row r="586" spans="1:51" s="15" customFormat="1" ht="12">
      <c r="A586" s="15"/>
      <c r="B586" s="274"/>
      <c r="C586" s="275"/>
      <c r="D586" s="241" t="s">
        <v>291</v>
      </c>
      <c r="E586" s="276" t="s">
        <v>1</v>
      </c>
      <c r="F586" s="277" t="s">
        <v>346</v>
      </c>
      <c r="G586" s="275"/>
      <c r="H586" s="276" t="s">
        <v>1</v>
      </c>
      <c r="I586" s="278"/>
      <c r="J586" s="275"/>
      <c r="K586" s="275"/>
      <c r="L586" s="279"/>
      <c r="M586" s="280"/>
      <c r="N586" s="281"/>
      <c r="O586" s="281"/>
      <c r="P586" s="281"/>
      <c r="Q586" s="281"/>
      <c r="R586" s="281"/>
      <c r="S586" s="281"/>
      <c r="T586" s="282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83" t="s">
        <v>291</v>
      </c>
      <c r="AU586" s="283" t="s">
        <v>86</v>
      </c>
      <c r="AV586" s="15" t="s">
        <v>84</v>
      </c>
      <c r="AW586" s="15" t="s">
        <v>32</v>
      </c>
      <c r="AX586" s="15" t="s">
        <v>77</v>
      </c>
      <c r="AY586" s="283" t="s">
        <v>168</v>
      </c>
    </row>
    <row r="587" spans="1:51" s="13" customFormat="1" ht="12">
      <c r="A587" s="13"/>
      <c r="B587" s="252"/>
      <c r="C587" s="253"/>
      <c r="D587" s="241" t="s">
        <v>291</v>
      </c>
      <c r="E587" s="254" t="s">
        <v>1</v>
      </c>
      <c r="F587" s="255" t="s">
        <v>1399</v>
      </c>
      <c r="G587" s="253"/>
      <c r="H587" s="256">
        <v>2.096</v>
      </c>
      <c r="I587" s="257"/>
      <c r="J587" s="253"/>
      <c r="K587" s="253"/>
      <c r="L587" s="258"/>
      <c r="M587" s="259"/>
      <c r="N587" s="260"/>
      <c r="O587" s="260"/>
      <c r="P587" s="260"/>
      <c r="Q587" s="260"/>
      <c r="R587" s="260"/>
      <c r="S587" s="260"/>
      <c r="T587" s="261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62" t="s">
        <v>291</v>
      </c>
      <c r="AU587" s="262" t="s">
        <v>86</v>
      </c>
      <c r="AV587" s="13" t="s">
        <v>86</v>
      </c>
      <c r="AW587" s="13" t="s">
        <v>32</v>
      </c>
      <c r="AX587" s="13" t="s">
        <v>77</v>
      </c>
      <c r="AY587" s="262" t="s">
        <v>168</v>
      </c>
    </row>
    <row r="588" spans="1:51" s="13" customFormat="1" ht="12">
      <c r="A588" s="13"/>
      <c r="B588" s="252"/>
      <c r="C588" s="253"/>
      <c r="D588" s="241" t="s">
        <v>291</v>
      </c>
      <c r="E588" s="254" t="s">
        <v>1</v>
      </c>
      <c r="F588" s="255" t="s">
        <v>1403</v>
      </c>
      <c r="G588" s="253"/>
      <c r="H588" s="256">
        <v>0.789</v>
      </c>
      <c r="I588" s="257"/>
      <c r="J588" s="253"/>
      <c r="K588" s="253"/>
      <c r="L588" s="258"/>
      <c r="M588" s="259"/>
      <c r="N588" s="260"/>
      <c r="O588" s="260"/>
      <c r="P588" s="260"/>
      <c r="Q588" s="260"/>
      <c r="R588" s="260"/>
      <c r="S588" s="260"/>
      <c r="T588" s="261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62" t="s">
        <v>291</v>
      </c>
      <c r="AU588" s="262" t="s">
        <v>86</v>
      </c>
      <c r="AV588" s="13" t="s">
        <v>86</v>
      </c>
      <c r="AW588" s="13" t="s">
        <v>32</v>
      </c>
      <c r="AX588" s="13" t="s">
        <v>77</v>
      </c>
      <c r="AY588" s="262" t="s">
        <v>168</v>
      </c>
    </row>
    <row r="589" spans="1:51" s="13" customFormat="1" ht="12">
      <c r="A589" s="13"/>
      <c r="B589" s="252"/>
      <c r="C589" s="253"/>
      <c r="D589" s="241" t="s">
        <v>291</v>
      </c>
      <c r="E589" s="254" t="s">
        <v>1</v>
      </c>
      <c r="F589" s="255" t="s">
        <v>1404</v>
      </c>
      <c r="G589" s="253"/>
      <c r="H589" s="256">
        <v>2.2</v>
      </c>
      <c r="I589" s="257"/>
      <c r="J589" s="253"/>
      <c r="K589" s="253"/>
      <c r="L589" s="258"/>
      <c r="M589" s="259"/>
      <c r="N589" s="260"/>
      <c r="O589" s="260"/>
      <c r="P589" s="260"/>
      <c r="Q589" s="260"/>
      <c r="R589" s="260"/>
      <c r="S589" s="260"/>
      <c r="T589" s="261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62" t="s">
        <v>291</v>
      </c>
      <c r="AU589" s="262" t="s">
        <v>86</v>
      </c>
      <c r="AV589" s="13" t="s">
        <v>86</v>
      </c>
      <c r="AW589" s="13" t="s">
        <v>32</v>
      </c>
      <c r="AX589" s="13" t="s">
        <v>77</v>
      </c>
      <c r="AY589" s="262" t="s">
        <v>168</v>
      </c>
    </row>
    <row r="590" spans="1:51" s="14" customFormat="1" ht="12">
      <c r="A590" s="14"/>
      <c r="B590" s="263"/>
      <c r="C590" s="264"/>
      <c r="D590" s="241" t="s">
        <v>291</v>
      </c>
      <c r="E590" s="265" t="s">
        <v>1</v>
      </c>
      <c r="F590" s="266" t="s">
        <v>295</v>
      </c>
      <c r="G590" s="264"/>
      <c r="H590" s="267">
        <v>24.367</v>
      </c>
      <c r="I590" s="268"/>
      <c r="J590" s="264"/>
      <c r="K590" s="264"/>
      <c r="L590" s="269"/>
      <c r="M590" s="270"/>
      <c r="N590" s="271"/>
      <c r="O590" s="271"/>
      <c r="P590" s="271"/>
      <c r="Q590" s="271"/>
      <c r="R590" s="271"/>
      <c r="S590" s="271"/>
      <c r="T590" s="272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73" t="s">
        <v>291</v>
      </c>
      <c r="AU590" s="273" t="s">
        <v>86</v>
      </c>
      <c r="AV590" s="14" t="s">
        <v>189</v>
      </c>
      <c r="AW590" s="14" t="s">
        <v>32</v>
      </c>
      <c r="AX590" s="14" t="s">
        <v>84</v>
      </c>
      <c r="AY590" s="273" t="s">
        <v>168</v>
      </c>
    </row>
    <row r="591" spans="1:65" s="2" customFormat="1" ht="33" customHeight="1">
      <c r="A591" s="39"/>
      <c r="B591" s="40"/>
      <c r="C591" s="228" t="s">
        <v>795</v>
      </c>
      <c r="D591" s="228" t="s">
        <v>171</v>
      </c>
      <c r="E591" s="229" t="s">
        <v>1405</v>
      </c>
      <c r="F591" s="230" t="s">
        <v>1406</v>
      </c>
      <c r="G591" s="231" t="s">
        <v>203</v>
      </c>
      <c r="H591" s="232">
        <v>1.89</v>
      </c>
      <c r="I591" s="233"/>
      <c r="J591" s="234">
        <f>ROUND(I591*H591,2)</f>
        <v>0</v>
      </c>
      <c r="K591" s="230" t="s">
        <v>175</v>
      </c>
      <c r="L591" s="45"/>
      <c r="M591" s="235" t="s">
        <v>1</v>
      </c>
      <c r="N591" s="236" t="s">
        <v>42</v>
      </c>
      <c r="O591" s="92"/>
      <c r="P591" s="237">
        <f>O591*H591</f>
        <v>0</v>
      </c>
      <c r="Q591" s="237">
        <v>0.06197</v>
      </c>
      <c r="R591" s="237">
        <f>Q591*H591</f>
        <v>0.11712329999999999</v>
      </c>
      <c r="S591" s="237">
        <v>0</v>
      </c>
      <c r="T591" s="238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39" t="s">
        <v>189</v>
      </c>
      <c r="AT591" s="239" t="s">
        <v>171</v>
      </c>
      <c r="AU591" s="239" t="s">
        <v>86</v>
      </c>
      <c r="AY591" s="18" t="s">
        <v>168</v>
      </c>
      <c r="BE591" s="240">
        <f>IF(N591="základní",J591,0)</f>
        <v>0</v>
      </c>
      <c r="BF591" s="240">
        <f>IF(N591="snížená",J591,0)</f>
        <v>0</v>
      </c>
      <c r="BG591" s="240">
        <f>IF(N591="zákl. přenesená",J591,0)</f>
        <v>0</v>
      </c>
      <c r="BH591" s="240">
        <f>IF(N591="sníž. přenesená",J591,0)</f>
        <v>0</v>
      </c>
      <c r="BI591" s="240">
        <f>IF(N591="nulová",J591,0)</f>
        <v>0</v>
      </c>
      <c r="BJ591" s="18" t="s">
        <v>84</v>
      </c>
      <c r="BK591" s="240">
        <f>ROUND(I591*H591,2)</f>
        <v>0</v>
      </c>
      <c r="BL591" s="18" t="s">
        <v>189</v>
      </c>
      <c r="BM591" s="239" t="s">
        <v>1407</v>
      </c>
    </row>
    <row r="592" spans="1:51" s="15" customFormat="1" ht="12">
      <c r="A592" s="15"/>
      <c r="B592" s="274"/>
      <c r="C592" s="275"/>
      <c r="D592" s="241" t="s">
        <v>291</v>
      </c>
      <c r="E592" s="276" t="s">
        <v>1</v>
      </c>
      <c r="F592" s="277" t="s">
        <v>338</v>
      </c>
      <c r="G592" s="275"/>
      <c r="H592" s="276" t="s">
        <v>1</v>
      </c>
      <c r="I592" s="278"/>
      <c r="J592" s="275"/>
      <c r="K592" s="275"/>
      <c r="L592" s="279"/>
      <c r="M592" s="280"/>
      <c r="N592" s="281"/>
      <c r="O592" s="281"/>
      <c r="P592" s="281"/>
      <c r="Q592" s="281"/>
      <c r="R592" s="281"/>
      <c r="S592" s="281"/>
      <c r="T592" s="282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T592" s="283" t="s">
        <v>291</v>
      </c>
      <c r="AU592" s="283" t="s">
        <v>86</v>
      </c>
      <c r="AV592" s="15" t="s">
        <v>84</v>
      </c>
      <c r="AW592" s="15" t="s">
        <v>32</v>
      </c>
      <c r="AX592" s="15" t="s">
        <v>77</v>
      </c>
      <c r="AY592" s="283" t="s">
        <v>168</v>
      </c>
    </row>
    <row r="593" spans="1:51" s="13" customFormat="1" ht="12">
      <c r="A593" s="13"/>
      <c r="B593" s="252"/>
      <c r="C593" s="253"/>
      <c r="D593" s="241" t="s">
        <v>291</v>
      </c>
      <c r="E593" s="254" t="s">
        <v>1</v>
      </c>
      <c r="F593" s="255" t="s">
        <v>1408</v>
      </c>
      <c r="G593" s="253"/>
      <c r="H593" s="256">
        <v>1.89</v>
      </c>
      <c r="I593" s="257"/>
      <c r="J593" s="253"/>
      <c r="K593" s="253"/>
      <c r="L593" s="258"/>
      <c r="M593" s="259"/>
      <c r="N593" s="260"/>
      <c r="O593" s="260"/>
      <c r="P593" s="260"/>
      <c r="Q593" s="260"/>
      <c r="R593" s="260"/>
      <c r="S593" s="260"/>
      <c r="T593" s="261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62" t="s">
        <v>291</v>
      </c>
      <c r="AU593" s="262" t="s">
        <v>86</v>
      </c>
      <c r="AV593" s="13" t="s">
        <v>86</v>
      </c>
      <c r="AW593" s="13" t="s">
        <v>32</v>
      </c>
      <c r="AX593" s="13" t="s">
        <v>84</v>
      </c>
      <c r="AY593" s="262" t="s">
        <v>168</v>
      </c>
    </row>
    <row r="594" spans="1:65" s="2" customFormat="1" ht="24.15" customHeight="1">
      <c r="A594" s="39"/>
      <c r="B594" s="40"/>
      <c r="C594" s="228" t="s">
        <v>802</v>
      </c>
      <c r="D594" s="228" t="s">
        <v>171</v>
      </c>
      <c r="E594" s="229" t="s">
        <v>1409</v>
      </c>
      <c r="F594" s="230" t="s">
        <v>1410</v>
      </c>
      <c r="G594" s="231" t="s">
        <v>203</v>
      </c>
      <c r="H594" s="232">
        <v>3.092</v>
      </c>
      <c r="I594" s="233"/>
      <c r="J594" s="234">
        <f>ROUND(I594*H594,2)</f>
        <v>0</v>
      </c>
      <c r="K594" s="230" t="s">
        <v>1</v>
      </c>
      <c r="L594" s="45"/>
      <c r="M594" s="235" t="s">
        <v>1</v>
      </c>
      <c r="N594" s="236" t="s">
        <v>42</v>
      </c>
      <c r="O594" s="92"/>
      <c r="P594" s="237">
        <f>O594*H594</f>
        <v>0</v>
      </c>
      <c r="Q594" s="237">
        <v>0.5374</v>
      </c>
      <c r="R594" s="237">
        <f>Q594*H594</f>
        <v>1.6616408</v>
      </c>
      <c r="S594" s="237">
        <v>0</v>
      </c>
      <c r="T594" s="238">
        <f>S594*H594</f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39" t="s">
        <v>189</v>
      </c>
      <c r="AT594" s="239" t="s">
        <v>171</v>
      </c>
      <c r="AU594" s="239" t="s">
        <v>86</v>
      </c>
      <c r="AY594" s="18" t="s">
        <v>168</v>
      </c>
      <c r="BE594" s="240">
        <f>IF(N594="základní",J594,0)</f>
        <v>0</v>
      </c>
      <c r="BF594" s="240">
        <f>IF(N594="snížená",J594,0)</f>
        <v>0</v>
      </c>
      <c r="BG594" s="240">
        <f>IF(N594="zákl. přenesená",J594,0)</f>
        <v>0</v>
      </c>
      <c r="BH594" s="240">
        <f>IF(N594="sníž. přenesená",J594,0)</f>
        <v>0</v>
      </c>
      <c r="BI594" s="240">
        <f>IF(N594="nulová",J594,0)</f>
        <v>0</v>
      </c>
      <c r="BJ594" s="18" t="s">
        <v>84</v>
      </c>
      <c r="BK594" s="240">
        <f>ROUND(I594*H594,2)</f>
        <v>0</v>
      </c>
      <c r="BL594" s="18" t="s">
        <v>189</v>
      </c>
      <c r="BM594" s="239" t="s">
        <v>1411</v>
      </c>
    </row>
    <row r="595" spans="1:51" s="15" customFormat="1" ht="12">
      <c r="A595" s="15"/>
      <c r="B595" s="274"/>
      <c r="C595" s="275"/>
      <c r="D595" s="241" t="s">
        <v>291</v>
      </c>
      <c r="E595" s="276" t="s">
        <v>1</v>
      </c>
      <c r="F595" s="277" t="s">
        <v>338</v>
      </c>
      <c r="G595" s="275"/>
      <c r="H595" s="276" t="s">
        <v>1</v>
      </c>
      <c r="I595" s="278"/>
      <c r="J595" s="275"/>
      <c r="K595" s="275"/>
      <c r="L595" s="279"/>
      <c r="M595" s="280"/>
      <c r="N595" s="281"/>
      <c r="O595" s="281"/>
      <c r="P595" s="281"/>
      <c r="Q595" s="281"/>
      <c r="R595" s="281"/>
      <c r="S595" s="281"/>
      <c r="T595" s="282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283" t="s">
        <v>291</v>
      </c>
      <c r="AU595" s="283" t="s">
        <v>86</v>
      </c>
      <c r="AV595" s="15" t="s">
        <v>84</v>
      </c>
      <c r="AW595" s="15" t="s">
        <v>32</v>
      </c>
      <c r="AX595" s="15" t="s">
        <v>77</v>
      </c>
      <c r="AY595" s="283" t="s">
        <v>168</v>
      </c>
    </row>
    <row r="596" spans="1:51" s="13" customFormat="1" ht="12">
      <c r="A596" s="13"/>
      <c r="B596" s="252"/>
      <c r="C596" s="253"/>
      <c r="D596" s="241" t="s">
        <v>291</v>
      </c>
      <c r="E596" s="254" t="s">
        <v>1</v>
      </c>
      <c r="F596" s="255" t="s">
        <v>1412</v>
      </c>
      <c r="G596" s="253"/>
      <c r="H596" s="256">
        <v>0.277</v>
      </c>
      <c r="I596" s="257"/>
      <c r="J596" s="253"/>
      <c r="K596" s="253"/>
      <c r="L596" s="258"/>
      <c r="M596" s="259"/>
      <c r="N596" s="260"/>
      <c r="O596" s="260"/>
      <c r="P596" s="260"/>
      <c r="Q596" s="260"/>
      <c r="R596" s="260"/>
      <c r="S596" s="260"/>
      <c r="T596" s="261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62" t="s">
        <v>291</v>
      </c>
      <c r="AU596" s="262" t="s">
        <v>86</v>
      </c>
      <c r="AV596" s="13" t="s">
        <v>86</v>
      </c>
      <c r="AW596" s="13" t="s">
        <v>32</v>
      </c>
      <c r="AX596" s="13" t="s">
        <v>77</v>
      </c>
      <c r="AY596" s="262" t="s">
        <v>168</v>
      </c>
    </row>
    <row r="597" spans="1:51" s="13" customFormat="1" ht="12">
      <c r="A597" s="13"/>
      <c r="B597" s="252"/>
      <c r="C597" s="253"/>
      <c r="D597" s="241" t="s">
        <v>291</v>
      </c>
      <c r="E597" s="254" t="s">
        <v>1</v>
      </c>
      <c r="F597" s="255" t="s">
        <v>1413</v>
      </c>
      <c r="G597" s="253"/>
      <c r="H597" s="256">
        <v>0.377</v>
      </c>
      <c r="I597" s="257"/>
      <c r="J597" s="253"/>
      <c r="K597" s="253"/>
      <c r="L597" s="258"/>
      <c r="M597" s="259"/>
      <c r="N597" s="260"/>
      <c r="O597" s="260"/>
      <c r="P597" s="260"/>
      <c r="Q597" s="260"/>
      <c r="R597" s="260"/>
      <c r="S597" s="260"/>
      <c r="T597" s="261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62" t="s">
        <v>291</v>
      </c>
      <c r="AU597" s="262" t="s">
        <v>86</v>
      </c>
      <c r="AV597" s="13" t="s">
        <v>86</v>
      </c>
      <c r="AW597" s="13" t="s">
        <v>32</v>
      </c>
      <c r="AX597" s="13" t="s">
        <v>77</v>
      </c>
      <c r="AY597" s="262" t="s">
        <v>168</v>
      </c>
    </row>
    <row r="598" spans="1:51" s="13" customFormat="1" ht="12">
      <c r="A598" s="13"/>
      <c r="B598" s="252"/>
      <c r="C598" s="253"/>
      <c r="D598" s="241" t="s">
        <v>291</v>
      </c>
      <c r="E598" s="254" t="s">
        <v>1</v>
      </c>
      <c r="F598" s="255" t="s">
        <v>1414</v>
      </c>
      <c r="G598" s="253"/>
      <c r="H598" s="256">
        <v>0.517</v>
      </c>
      <c r="I598" s="257"/>
      <c r="J598" s="253"/>
      <c r="K598" s="253"/>
      <c r="L598" s="258"/>
      <c r="M598" s="259"/>
      <c r="N598" s="260"/>
      <c r="O598" s="260"/>
      <c r="P598" s="260"/>
      <c r="Q598" s="260"/>
      <c r="R598" s="260"/>
      <c r="S598" s="260"/>
      <c r="T598" s="261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62" t="s">
        <v>291</v>
      </c>
      <c r="AU598" s="262" t="s">
        <v>86</v>
      </c>
      <c r="AV598" s="13" t="s">
        <v>86</v>
      </c>
      <c r="AW598" s="13" t="s">
        <v>32</v>
      </c>
      <c r="AX598" s="13" t="s">
        <v>77</v>
      </c>
      <c r="AY598" s="262" t="s">
        <v>168</v>
      </c>
    </row>
    <row r="599" spans="1:51" s="15" customFormat="1" ht="12">
      <c r="A599" s="15"/>
      <c r="B599" s="274"/>
      <c r="C599" s="275"/>
      <c r="D599" s="241" t="s">
        <v>291</v>
      </c>
      <c r="E599" s="276" t="s">
        <v>1</v>
      </c>
      <c r="F599" s="277" t="s">
        <v>342</v>
      </c>
      <c r="G599" s="275"/>
      <c r="H599" s="276" t="s">
        <v>1</v>
      </c>
      <c r="I599" s="278"/>
      <c r="J599" s="275"/>
      <c r="K599" s="275"/>
      <c r="L599" s="279"/>
      <c r="M599" s="280"/>
      <c r="N599" s="281"/>
      <c r="O599" s="281"/>
      <c r="P599" s="281"/>
      <c r="Q599" s="281"/>
      <c r="R599" s="281"/>
      <c r="S599" s="281"/>
      <c r="T599" s="282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T599" s="283" t="s">
        <v>291</v>
      </c>
      <c r="AU599" s="283" t="s">
        <v>86</v>
      </c>
      <c r="AV599" s="15" t="s">
        <v>84</v>
      </c>
      <c r="AW599" s="15" t="s">
        <v>32</v>
      </c>
      <c r="AX599" s="15" t="s">
        <v>77</v>
      </c>
      <c r="AY599" s="283" t="s">
        <v>168</v>
      </c>
    </row>
    <row r="600" spans="1:51" s="13" customFormat="1" ht="12">
      <c r="A600" s="13"/>
      <c r="B600" s="252"/>
      <c r="C600" s="253"/>
      <c r="D600" s="241" t="s">
        <v>291</v>
      </c>
      <c r="E600" s="254" t="s">
        <v>1</v>
      </c>
      <c r="F600" s="255" t="s">
        <v>1415</v>
      </c>
      <c r="G600" s="253"/>
      <c r="H600" s="256">
        <v>0.27</v>
      </c>
      <c r="I600" s="257"/>
      <c r="J600" s="253"/>
      <c r="K600" s="253"/>
      <c r="L600" s="258"/>
      <c r="M600" s="259"/>
      <c r="N600" s="260"/>
      <c r="O600" s="260"/>
      <c r="P600" s="260"/>
      <c r="Q600" s="260"/>
      <c r="R600" s="260"/>
      <c r="S600" s="260"/>
      <c r="T600" s="261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62" t="s">
        <v>291</v>
      </c>
      <c r="AU600" s="262" t="s">
        <v>86</v>
      </c>
      <c r="AV600" s="13" t="s">
        <v>86</v>
      </c>
      <c r="AW600" s="13" t="s">
        <v>32</v>
      </c>
      <c r="AX600" s="13" t="s">
        <v>77</v>
      </c>
      <c r="AY600" s="262" t="s">
        <v>168</v>
      </c>
    </row>
    <row r="601" spans="1:51" s="13" customFormat="1" ht="12">
      <c r="A601" s="13"/>
      <c r="B601" s="252"/>
      <c r="C601" s="253"/>
      <c r="D601" s="241" t="s">
        <v>291</v>
      </c>
      <c r="E601" s="254" t="s">
        <v>1</v>
      </c>
      <c r="F601" s="255" t="s">
        <v>1416</v>
      </c>
      <c r="G601" s="253"/>
      <c r="H601" s="256">
        <v>0.284</v>
      </c>
      <c r="I601" s="257"/>
      <c r="J601" s="253"/>
      <c r="K601" s="253"/>
      <c r="L601" s="258"/>
      <c r="M601" s="259"/>
      <c r="N601" s="260"/>
      <c r="O601" s="260"/>
      <c r="P601" s="260"/>
      <c r="Q601" s="260"/>
      <c r="R601" s="260"/>
      <c r="S601" s="260"/>
      <c r="T601" s="261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62" t="s">
        <v>291</v>
      </c>
      <c r="AU601" s="262" t="s">
        <v>86</v>
      </c>
      <c r="AV601" s="13" t="s">
        <v>86</v>
      </c>
      <c r="AW601" s="13" t="s">
        <v>32</v>
      </c>
      <c r="AX601" s="13" t="s">
        <v>77</v>
      </c>
      <c r="AY601" s="262" t="s">
        <v>168</v>
      </c>
    </row>
    <row r="602" spans="1:51" s="13" customFormat="1" ht="12">
      <c r="A602" s="13"/>
      <c r="B602" s="252"/>
      <c r="C602" s="253"/>
      <c r="D602" s="241" t="s">
        <v>291</v>
      </c>
      <c r="E602" s="254" t="s">
        <v>1</v>
      </c>
      <c r="F602" s="255" t="s">
        <v>1417</v>
      </c>
      <c r="G602" s="253"/>
      <c r="H602" s="256">
        <v>0.1</v>
      </c>
      <c r="I602" s="257"/>
      <c r="J602" s="253"/>
      <c r="K602" s="253"/>
      <c r="L602" s="258"/>
      <c r="M602" s="259"/>
      <c r="N602" s="260"/>
      <c r="O602" s="260"/>
      <c r="P602" s="260"/>
      <c r="Q602" s="260"/>
      <c r="R602" s="260"/>
      <c r="S602" s="260"/>
      <c r="T602" s="261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62" t="s">
        <v>291</v>
      </c>
      <c r="AU602" s="262" t="s">
        <v>86</v>
      </c>
      <c r="AV602" s="13" t="s">
        <v>86</v>
      </c>
      <c r="AW602" s="13" t="s">
        <v>32</v>
      </c>
      <c r="AX602" s="13" t="s">
        <v>77</v>
      </c>
      <c r="AY602" s="262" t="s">
        <v>168</v>
      </c>
    </row>
    <row r="603" spans="1:51" s="15" customFormat="1" ht="12">
      <c r="A603" s="15"/>
      <c r="B603" s="274"/>
      <c r="C603" s="275"/>
      <c r="D603" s="241" t="s">
        <v>291</v>
      </c>
      <c r="E603" s="276" t="s">
        <v>1</v>
      </c>
      <c r="F603" s="277" t="s">
        <v>346</v>
      </c>
      <c r="G603" s="275"/>
      <c r="H603" s="276" t="s">
        <v>1</v>
      </c>
      <c r="I603" s="278"/>
      <c r="J603" s="275"/>
      <c r="K603" s="275"/>
      <c r="L603" s="279"/>
      <c r="M603" s="280"/>
      <c r="N603" s="281"/>
      <c r="O603" s="281"/>
      <c r="P603" s="281"/>
      <c r="Q603" s="281"/>
      <c r="R603" s="281"/>
      <c r="S603" s="281"/>
      <c r="T603" s="282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T603" s="283" t="s">
        <v>291</v>
      </c>
      <c r="AU603" s="283" t="s">
        <v>86</v>
      </c>
      <c r="AV603" s="15" t="s">
        <v>84</v>
      </c>
      <c r="AW603" s="15" t="s">
        <v>32</v>
      </c>
      <c r="AX603" s="15" t="s">
        <v>77</v>
      </c>
      <c r="AY603" s="283" t="s">
        <v>168</v>
      </c>
    </row>
    <row r="604" spans="1:51" s="13" customFormat="1" ht="12">
      <c r="A604" s="13"/>
      <c r="B604" s="252"/>
      <c r="C604" s="253"/>
      <c r="D604" s="241" t="s">
        <v>291</v>
      </c>
      <c r="E604" s="254" t="s">
        <v>1</v>
      </c>
      <c r="F604" s="255" t="s">
        <v>1418</v>
      </c>
      <c r="G604" s="253"/>
      <c r="H604" s="256">
        <v>0.395</v>
      </c>
      <c r="I604" s="257"/>
      <c r="J604" s="253"/>
      <c r="K604" s="253"/>
      <c r="L604" s="258"/>
      <c r="M604" s="259"/>
      <c r="N604" s="260"/>
      <c r="O604" s="260"/>
      <c r="P604" s="260"/>
      <c r="Q604" s="260"/>
      <c r="R604" s="260"/>
      <c r="S604" s="260"/>
      <c r="T604" s="261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62" t="s">
        <v>291</v>
      </c>
      <c r="AU604" s="262" t="s">
        <v>86</v>
      </c>
      <c r="AV604" s="13" t="s">
        <v>86</v>
      </c>
      <c r="AW604" s="13" t="s">
        <v>32</v>
      </c>
      <c r="AX604" s="13" t="s">
        <v>77</v>
      </c>
      <c r="AY604" s="262" t="s">
        <v>168</v>
      </c>
    </row>
    <row r="605" spans="1:51" s="13" customFormat="1" ht="12">
      <c r="A605" s="13"/>
      <c r="B605" s="252"/>
      <c r="C605" s="253"/>
      <c r="D605" s="241" t="s">
        <v>291</v>
      </c>
      <c r="E605" s="254" t="s">
        <v>1</v>
      </c>
      <c r="F605" s="255" t="s">
        <v>1415</v>
      </c>
      <c r="G605" s="253"/>
      <c r="H605" s="256">
        <v>0.27</v>
      </c>
      <c r="I605" s="257"/>
      <c r="J605" s="253"/>
      <c r="K605" s="253"/>
      <c r="L605" s="258"/>
      <c r="M605" s="259"/>
      <c r="N605" s="260"/>
      <c r="O605" s="260"/>
      <c r="P605" s="260"/>
      <c r="Q605" s="260"/>
      <c r="R605" s="260"/>
      <c r="S605" s="260"/>
      <c r="T605" s="261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62" t="s">
        <v>291</v>
      </c>
      <c r="AU605" s="262" t="s">
        <v>86</v>
      </c>
      <c r="AV605" s="13" t="s">
        <v>86</v>
      </c>
      <c r="AW605" s="13" t="s">
        <v>32</v>
      </c>
      <c r="AX605" s="13" t="s">
        <v>77</v>
      </c>
      <c r="AY605" s="262" t="s">
        <v>168</v>
      </c>
    </row>
    <row r="606" spans="1:51" s="13" customFormat="1" ht="12">
      <c r="A606" s="13"/>
      <c r="B606" s="252"/>
      <c r="C606" s="253"/>
      <c r="D606" s="241" t="s">
        <v>291</v>
      </c>
      <c r="E606" s="254" t="s">
        <v>1</v>
      </c>
      <c r="F606" s="255" t="s">
        <v>1419</v>
      </c>
      <c r="G606" s="253"/>
      <c r="H606" s="256">
        <v>0.302</v>
      </c>
      <c r="I606" s="257"/>
      <c r="J606" s="253"/>
      <c r="K606" s="253"/>
      <c r="L606" s="258"/>
      <c r="M606" s="259"/>
      <c r="N606" s="260"/>
      <c r="O606" s="260"/>
      <c r="P606" s="260"/>
      <c r="Q606" s="260"/>
      <c r="R606" s="260"/>
      <c r="S606" s="260"/>
      <c r="T606" s="261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62" t="s">
        <v>291</v>
      </c>
      <c r="AU606" s="262" t="s">
        <v>86</v>
      </c>
      <c r="AV606" s="13" t="s">
        <v>86</v>
      </c>
      <c r="AW606" s="13" t="s">
        <v>32</v>
      </c>
      <c r="AX606" s="13" t="s">
        <v>77</v>
      </c>
      <c r="AY606" s="262" t="s">
        <v>168</v>
      </c>
    </row>
    <row r="607" spans="1:51" s="13" customFormat="1" ht="12">
      <c r="A607" s="13"/>
      <c r="B607" s="252"/>
      <c r="C607" s="253"/>
      <c r="D607" s="241" t="s">
        <v>291</v>
      </c>
      <c r="E607" s="254" t="s">
        <v>1</v>
      </c>
      <c r="F607" s="255" t="s">
        <v>1420</v>
      </c>
      <c r="G607" s="253"/>
      <c r="H607" s="256">
        <v>0.3</v>
      </c>
      <c r="I607" s="257"/>
      <c r="J607" s="253"/>
      <c r="K607" s="253"/>
      <c r="L607" s="258"/>
      <c r="M607" s="259"/>
      <c r="N607" s="260"/>
      <c r="O607" s="260"/>
      <c r="P607" s="260"/>
      <c r="Q607" s="260"/>
      <c r="R607" s="260"/>
      <c r="S607" s="260"/>
      <c r="T607" s="261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62" t="s">
        <v>291</v>
      </c>
      <c r="AU607" s="262" t="s">
        <v>86</v>
      </c>
      <c r="AV607" s="13" t="s">
        <v>86</v>
      </c>
      <c r="AW607" s="13" t="s">
        <v>32</v>
      </c>
      <c r="AX607" s="13" t="s">
        <v>77</v>
      </c>
      <c r="AY607" s="262" t="s">
        <v>168</v>
      </c>
    </row>
    <row r="608" spans="1:51" s="14" customFormat="1" ht="12">
      <c r="A608" s="14"/>
      <c r="B608" s="263"/>
      <c r="C608" s="264"/>
      <c r="D608" s="241" t="s">
        <v>291</v>
      </c>
      <c r="E608" s="265" t="s">
        <v>1</v>
      </c>
      <c r="F608" s="266" t="s">
        <v>295</v>
      </c>
      <c r="G608" s="264"/>
      <c r="H608" s="267">
        <v>3.092</v>
      </c>
      <c r="I608" s="268"/>
      <c r="J608" s="264"/>
      <c r="K608" s="264"/>
      <c r="L608" s="269"/>
      <c r="M608" s="270"/>
      <c r="N608" s="271"/>
      <c r="O608" s="271"/>
      <c r="P608" s="271"/>
      <c r="Q608" s="271"/>
      <c r="R608" s="271"/>
      <c r="S608" s="271"/>
      <c r="T608" s="272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73" t="s">
        <v>291</v>
      </c>
      <c r="AU608" s="273" t="s">
        <v>86</v>
      </c>
      <c r="AV608" s="14" t="s">
        <v>189</v>
      </c>
      <c r="AW608" s="14" t="s">
        <v>32</v>
      </c>
      <c r="AX608" s="14" t="s">
        <v>84</v>
      </c>
      <c r="AY608" s="273" t="s">
        <v>168</v>
      </c>
    </row>
    <row r="609" spans="1:65" s="2" customFormat="1" ht="24.15" customHeight="1">
      <c r="A609" s="39"/>
      <c r="B609" s="40"/>
      <c r="C609" s="228" t="s">
        <v>808</v>
      </c>
      <c r="D609" s="228" t="s">
        <v>171</v>
      </c>
      <c r="E609" s="229" t="s">
        <v>1421</v>
      </c>
      <c r="F609" s="230" t="s">
        <v>1422</v>
      </c>
      <c r="G609" s="231" t="s">
        <v>203</v>
      </c>
      <c r="H609" s="232">
        <v>7.425</v>
      </c>
      <c r="I609" s="233"/>
      <c r="J609" s="234">
        <f>ROUND(I609*H609,2)</f>
        <v>0</v>
      </c>
      <c r="K609" s="230" t="s">
        <v>175</v>
      </c>
      <c r="L609" s="45"/>
      <c r="M609" s="235" t="s">
        <v>1</v>
      </c>
      <c r="N609" s="236" t="s">
        <v>42</v>
      </c>
      <c r="O609" s="92"/>
      <c r="P609" s="237">
        <f>O609*H609</f>
        <v>0</v>
      </c>
      <c r="Q609" s="237">
        <v>0.06528</v>
      </c>
      <c r="R609" s="237">
        <f>Q609*H609</f>
        <v>0.484704</v>
      </c>
      <c r="S609" s="237">
        <v>0</v>
      </c>
      <c r="T609" s="238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39" t="s">
        <v>189</v>
      </c>
      <c r="AT609" s="239" t="s">
        <v>171</v>
      </c>
      <c r="AU609" s="239" t="s">
        <v>86</v>
      </c>
      <c r="AY609" s="18" t="s">
        <v>168</v>
      </c>
      <c r="BE609" s="240">
        <f>IF(N609="základní",J609,0)</f>
        <v>0</v>
      </c>
      <c r="BF609" s="240">
        <f>IF(N609="snížená",J609,0)</f>
        <v>0</v>
      </c>
      <c r="BG609" s="240">
        <f>IF(N609="zákl. přenesená",J609,0)</f>
        <v>0</v>
      </c>
      <c r="BH609" s="240">
        <f>IF(N609="sníž. přenesená",J609,0)</f>
        <v>0</v>
      </c>
      <c r="BI609" s="240">
        <f>IF(N609="nulová",J609,0)</f>
        <v>0</v>
      </c>
      <c r="BJ609" s="18" t="s">
        <v>84</v>
      </c>
      <c r="BK609" s="240">
        <f>ROUND(I609*H609,2)</f>
        <v>0</v>
      </c>
      <c r="BL609" s="18" t="s">
        <v>189</v>
      </c>
      <c r="BM609" s="239" t="s">
        <v>1423</v>
      </c>
    </row>
    <row r="610" spans="1:47" s="2" customFormat="1" ht="12">
      <c r="A610" s="39"/>
      <c r="B610" s="40"/>
      <c r="C610" s="41"/>
      <c r="D610" s="241" t="s">
        <v>178</v>
      </c>
      <c r="E610" s="41"/>
      <c r="F610" s="242" t="s">
        <v>1424</v>
      </c>
      <c r="G610" s="41"/>
      <c r="H610" s="41"/>
      <c r="I610" s="243"/>
      <c r="J610" s="41"/>
      <c r="K610" s="41"/>
      <c r="L610" s="45"/>
      <c r="M610" s="244"/>
      <c r="N610" s="245"/>
      <c r="O610" s="92"/>
      <c r="P610" s="92"/>
      <c r="Q610" s="92"/>
      <c r="R610" s="92"/>
      <c r="S610" s="92"/>
      <c r="T610" s="93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T610" s="18" t="s">
        <v>178</v>
      </c>
      <c r="AU610" s="18" t="s">
        <v>86</v>
      </c>
    </row>
    <row r="611" spans="1:51" s="15" customFormat="1" ht="12">
      <c r="A611" s="15"/>
      <c r="B611" s="274"/>
      <c r="C611" s="275"/>
      <c r="D611" s="241" t="s">
        <v>291</v>
      </c>
      <c r="E611" s="276" t="s">
        <v>1</v>
      </c>
      <c r="F611" s="277" t="s">
        <v>1179</v>
      </c>
      <c r="G611" s="275"/>
      <c r="H611" s="276" t="s">
        <v>1</v>
      </c>
      <c r="I611" s="278"/>
      <c r="J611" s="275"/>
      <c r="K611" s="275"/>
      <c r="L611" s="279"/>
      <c r="M611" s="280"/>
      <c r="N611" s="281"/>
      <c r="O611" s="281"/>
      <c r="P611" s="281"/>
      <c r="Q611" s="281"/>
      <c r="R611" s="281"/>
      <c r="S611" s="281"/>
      <c r="T611" s="282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T611" s="283" t="s">
        <v>291</v>
      </c>
      <c r="AU611" s="283" t="s">
        <v>86</v>
      </c>
      <c r="AV611" s="15" t="s">
        <v>84</v>
      </c>
      <c r="AW611" s="15" t="s">
        <v>32</v>
      </c>
      <c r="AX611" s="15" t="s">
        <v>77</v>
      </c>
      <c r="AY611" s="283" t="s">
        <v>168</v>
      </c>
    </row>
    <row r="612" spans="1:51" s="15" customFormat="1" ht="12">
      <c r="A612" s="15"/>
      <c r="B612" s="274"/>
      <c r="C612" s="275"/>
      <c r="D612" s="241" t="s">
        <v>291</v>
      </c>
      <c r="E612" s="276" t="s">
        <v>1</v>
      </c>
      <c r="F612" s="277" t="s">
        <v>1425</v>
      </c>
      <c r="G612" s="275"/>
      <c r="H612" s="276" t="s">
        <v>1</v>
      </c>
      <c r="I612" s="278"/>
      <c r="J612" s="275"/>
      <c r="K612" s="275"/>
      <c r="L612" s="279"/>
      <c r="M612" s="280"/>
      <c r="N612" s="281"/>
      <c r="O612" s="281"/>
      <c r="P612" s="281"/>
      <c r="Q612" s="281"/>
      <c r="R612" s="281"/>
      <c r="S612" s="281"/>
      <c r="T612" s="282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T612" s="283" t="s">
        <v>291</v>
      </c>
      <c r="AU612" s="283" t="s">
        <v>86</v>
      </c>
      <c r="AV612" s="15" t="s">
        <v>84</v>
      </c>
      <c r="AW612" s="15" t="s">
        <v>32</v>
      </c>
      <c r="AX612" s="15" t="s">
        <v>77</v>
      </c>
      <c r="AY612" s="283" t="s">
        <v>168</v>
      </c>
    </row>
    <row r="613" spans="1:51" s="13" customFormat="1" ht="12">
      <c r="A613" s="13"/>
      <c r="B613" s="252"/>
      <c r="C613" s="253"/>
      <c r="D613" s="241" t="s">
        <v>291</v>
      </c>
      <c r="E613" s="254" t="s">
        <v>1</v>
      </c>
      <c r="F613" s="255" t="s">
        <v>1426</v>
      </c>
      <c r="G613" s="253"/>
      <c r="H613" s="256">
        <v>7.425</v>
      </c>
      <c r="I613" s="257"/>
      <c r="J613" s="253"/>
      <c r="K613" s="253"/>
      <c r="L613" s="258"/>
      <c r="M613" s="259"/>
      <c r="N613" s="260"/>
      <c r="O613" s="260"/>
      <c r="P613" s="260"/>
      <c r="Q613" s="260"/>
      <c r="R613" s="260"/>
      <c r="S613" s="260"/>
      <c r="T613" s="261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62" t="s">
        <v>291</v>
      </c>
      <c r="AU613" s="262" t="s">
        <v>86</v>
      </c>
      <c r="AV613" s="13" t="s">
        <v>86</v>
      </c>
      <c r="AW613" s="13" t="s">
        <v>32</v>
      </c>
      <c r="AX613" s="13" t="s">
        <v>84</v>
      </c>
      <c r="AY613" s="262" t="s">
        <v>168</v>
      </c>
    </row>
    <row r="614" spans="1:65" s="2" customFormat="1" ht="24.15" customHeight="1">
      <c r="A614" s="39"/>
      <c r="B614" s="40"/>
      <c r="C614" s="228" t="s">
        <v>814</v>
      </c>
      <c r="D614" s="228" t="s">
        <v>171</v>
      </c>
      <c r="E614" s="229" t="s">
        <v>1427</v>
      </c>
      <c r="F614" s="230" t="s">
        <v>1428</v>
      </c>
      <c r="G614" s="231" t="s">
        <v>203</v>
      </c>
      <c r="H614" s="232">
        <v>267.96</v>
      </c>
      <c r="I614" s="233"/>
      <c r="J614" s="234">
        <f>ROUND(I614*H614,2)</f>
        <v>0</v>
      </c>
      <c r="K614" s="230" t="s">
        <v>175</v>
      </c>
      <c r="L614" s="45"/>
      <c r="M614" s="235" t="s">
        <v>1</v>
      </c>
      <c r="N614" s="236" t="s">
        <v>42</v>
      </c>
      <c r="O614" s="92"/>
      <c r="P614" s="237">
        <f>O614*H614</f>
        <v>0</v>
      </c>
      <c r="Q614" s="237">
        <v>0.09007</v>
      </c>
      <c r="R614" s="237">
        <f>Q614*H614</f>
        <v>24.1351572</v>
      </c>
      <c r="S614" s="237">
        <v>0</v>
      </c>
      <c r="T614" s="238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39" t="s">
        <v>189</v>
      </c>
      <c r="AT614" s="239" t="s">
        <v>171</v>
      </c>
      <c r="AU614" s="239" t="s">
        <v>86</v>
      </c>
      <c r="AY614" s="18" t="s">
        <v>168</v>
      </c>
      <c r="BE614" s="240">
        <f>IF(N614="základní",J614,0)</f>
        <v>0</v>
      </c>
      <c r="BF614" s="240">
        <f>IF(N614="snížená",J614,0)</f>
        <v>0</v>
      </c>
      <c r="BG614" s="240">
        <f>IF(N614="zákl. přenesená",J614,0)</f>
        <v>0</v>
      </c>
      <c r="BH614" s="240">
        <f>IF(N614="sníž. přenesená",J614,0)</f>
        <v>0</v>
      </c>
      <c r="BI614" s="240">
        <f>IF(N614="nulová",J614,0)</f>
        <v>0</v>
      </c>
      <c r="BJ614" s="18" t="s">
        <v>84</v>
      </c>
      <c r="BK614" s="240">
        <f>ROUND(I614*H614,2)</f>
        <v>0</v>
      </c>
      <c r="BL614" s="18" t="s">
        <v>189</v>
      </c>
      <c r="BM614" s="239" t="s">
        <v>1429</v>
      </c>
    </row>
    <row r="615" spans="1:47" s="2" customFormat="1" ht="12">
      <c r="A615" s="39"/>
      <c r="B615" s="40"/>
      <c r="C615" s="41"/>
      <c r="D615" s="241" t="s">
        <v>178</v>
      </c>
      <c r="E615" s="41"/>
      <c r="F615" s="242" t="s">
        <v>1430</v>
      </c>
      <c r="G615" s="41"/>
      <c r="H615" s="41"/>
      <c r="I615" s="243"/>
      <c r="J615" s="41"/>
      <c r="K615" s="41"/>
      <c r="L615" s="45"/>
      <c r="M615" s="244"/>
      <c r="N615" s="245"/>
      <c r="O615" s="92"/>
      <c r="P615" s="92"/>
      <c r="Q615" s="92"/>
      <c r="R615" s="92"/>
      <c r="S615" s="92"/>
      <c r="T615" s="93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T615" s="18" t="s">
        <v>178</v>
      </c>
      <c r="AU615" s="18" t="s">
        <v>86</v>
      </c>
    </row>
    <row r="616" spans="1:51" s="15" customFormat="1" ht="12">
      <c r="A616" s="15"/>
      <c r="B616" s="274"/>
      <c r="C616" s="275"/>
      <c r="D616" s="241" t="s">
        <v>291</v>
      </c>
      <c r="E616" s="276" t="s">
        <v>1</v>
      </c>
      <c r="F616" s="277" t="s">
        <v>1179</v>
      </c>
      <c r="G616" s="275"/>
      <c r="H616" s="276" t="s">
        <v>1</v>
      </c>
      <c r="I616" s="278"/>
      <c r="J616" s="275"/>
      <c r="K616" s="275"/>
      <c r="L616" s="279"/>
      <c r="M616" s="280"/>
      <c r="N616" s="281"/>
      <c r="O616" s="281"/>
      <c r="P616" s="281"/>
      <c r="Q616" s="281"/>
      <c r="R616" s="281"/>
      <c r="S616" s="281"/>
      <c r="T616" s="282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T616" s="283" t="s">
        <v>291</v>
      </c>
      <c r="AU616" s="283" t="s">
        <v>86</v>
      </c>
      <c r="AV616" s="15" t="s">
        <v>84</v>
      </c>
      <c r="AW616" s="15" t="s">
        <v>32</v>
      </c>
      <c r="AX616" s="15" t="s">
        <v>77</v>
      </c>
      <c r="AY616" s="283" t="s">
        <v>168</v>
      </c>
    </row>
    <row r="617" spans="1:51" s="15" customFormat="1" ht="12">
      <c r="A617" s="15"/>
      <c r="B617" s="274"/>
      <c r="C617" s="275"/>
      <c r="D617" s="241" t="s">
        <v>291</v>
      </c>
      <c r="E617" s="276" t="s">
        <v>1</v>
      </c>
      <c r="F617" s="277" t="s">
        <v>411</v>
      </c>
      <c r="G617" s="275"/>
      <c r="H617" s="276" t="s">
        <v>1</v>
      </c>
      <c r="I617" s="278"/>
      <c r="J617" s="275"/>
      <c r="K617" s="275"/>
      <c r="L617" s="279"/>
      <c r="M617" s="280"/>
      <c r="N617" s="281"/>
      <c r="O617" s="281"/>
      <c r="P617" s="281"/>
      <c r="Q617" s="281"/>
      <c r="R617" s="281"/>
      <c r="S617" s="281"/>
      <c r="T617" s="282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T617" s="283" t="s">
        <v>291</v>
      </c>
      <c r="AU617" s="283" t="s">
        <v>86</v>
      </c>
      <c r="AV617" s="15" t="s">
        <v>84</v>
      </c>
      <c r="AW617" s="15" t="s">
        <v>32</v>
      </c>
      <c r="AX617" s="15" t="s">
        <v>77</v>
      </c>
      <c r="AY617" s="283" t="s">
        <v>168</v>
      </c>
    </row>
    <row r="618" spans="1:51" s="13" customFormat="1" ht="12">
      <c r="A618" s="13"/>
      <c r="B618" s="252"/>
      <c r="C618" s="253"/>
      <c r="D618" s="241" t="s">
        <v>291</v>
      </c>
      <c r="E618" s="254" t="s">
        <v>1</v>
      </c>
      <c r="F618" s="255" t="s">
        <v>1431</v>
      </c>
      <c r="G618" s="253"/>
      <c r="H618" s="256">
        <v>40.568</v>
      </c>
      <c r="I618" s="257"/>
      <c r="J618" s="253"/>
      <c r="K618" s="253"/>
      <c r="L618" s="258"/>
      <c r="M618" s="259"/>
      <c r="N618" s="260"/>
      <c r="O618" s="260"/>
      <c r="P618" s="260"/>
      <c r="Q618" s="260"/>
      <c r="R618" s="260"/>
      <c r="S618" s="260"/>
      <c r="T618" s="261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62" t="s">
        <v>291</v>
      </c>
      <c r="AU618" s="262" t="s">
        <v>86</v>
      </c>
      <c r="AV618" s="13" t="s">
        <v>86</v>
      </c>
      <c r="AW618" s="13" t="s">
        <v>32</v>
      </c>
      <c r="AX618" s="13" t="s">
        <v>77</v>
      </c>
      <c r="AY618" s="262" t="s">
        <v>168</v>
      </c>
    </row>
    <row r="619" spans="1:51" s="13" customFormat="1" ht="12">
      <c r="A619" s="13"/>
      <c r="B619" s="252"/>
      <c r="C619" s="253"/>
      <c r="D619" s="241" t="s">
        <v>291</v>
      </c>
      <c r="E619" s="254" t="s">
        <v>1</v>
      </c>
      <c r="F619" s="255" t="s">
        <v>1432</v>
      </c>
      <c r="G619" s="253"/>
      <c r="H619" s="256">
        <v>123.2</v>
      </c>
      <c r="I619" s="257"/>
      <c r="J619" s="253"/>
      <c r="K619" s="253"/>
      <c r="L619" s="258"/>
      <c r="M619" s="259"/>
      <c r="N619" s="260"/>
      <c r="O619" s="260"/>
      <c r="P619" s="260"/>
      <c r="Q619" s="260"/>
      <c r="R619" s="260"/>
      <c r="S619" s="260"/>
      <c r="T619" s="261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62" t="s">
        <v>291</v>
      </c>
      <c r="AU619" s="262" t="s">
        <v>86</v>
      </c>
      <c r="AV619" s="13" t="s">
        <v>86</v>
      </c>
      <c r="AW619" s="13" t="s">
        <v>32</v>
      </c>
      <c r="AX619" s="13" t="s">
        <v>77</v>
      </c>
      <c r="AY619" s="262" t="s">
        <v>168</v>
      </c>
    </row>
    <row r="620" spans="1:51" s="13" customFormat="1" ht="12">
      <c r="A620" s="13"/>
      <c r="B620" s="252"/>
      <c r="C620" s="253"/>
      <c r="D620" s="241" t="s">
        <v>291</v>
      </c>
      <c r="E620" s="254" t="s">
        <v>1</v>
      </c>
      <c r="F620" s="255" t="s">
        <v>1433</v>
      </c>
      <c r="G620" s="253"/>
      <c r="H620" s="256">
        <v>1.936</v>
      </c>
      <c r="I620" s="257"/>
      <c r="J620" s="253"/>
      <c r="K620" s="253"/>
      <c r="L620" s="258"/>
      <c r="M620" s="259"/>
      <c r="N620" s="260"/>
      <c r="O620" s="260"/>
      <c r="P620" s="260"/>
      <c r="Q620" s="260"/>
      <c r="R620" s="260"/>
      <c r="S620" s="260"/>
      <c r="T620" s="261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62" t="s">
        <v>291</v>
      </c>
      <c r="AU620" s="262" t="s">
        <v>86</v>
      </c>
      <c r="AV620" s="13" t="s">
        <v>86</v>
      </c>
      <c r="AW620" s="13" t="s">
        <v>32</v>
      </c>
      <c r="AX620" s="13" t="s">
        <v>77</v>
      </c>
      <c r="AY620" s="262" t="s">
        <v>168</v>
      </c>
    </row>
    <row r="621" spans="1:51" s="13" customFormat="1" ht="12">
      <c r="A621" s="13"/>
      <c r="B621" s="252"/>
      <c r="C621" s="253"/>
      <c r="D621" s="241" t="s">
        <v>291</v>
      </c>
      <c r="E621" s="254" t="s">
        <v>1</v>
      </c>
      <c r="F621" s="255" t="s">
        <v>1434</v>
      </c>
      <c r="G621" s="253"/>
      <c r="H621" s="256">
        <v>1.76</v>
      </c>
      <c r="I621" s="257"/>
      <c r="J621" s="253"/>
      <c r="K621" s="253"/>
      <c r="L621" s="258"/>
      <c r="M621" s="259"/>
      <c r="N621" s="260"/>
      <c r="O621" s="260"/>
      <c r="P621" s="260"/>
      <c r="Q621" s="260"/>
      <c r="R621" s="260"/>
      <c r="S621" s="260"/>
      <c r="T621" s="261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62" t="s">
        <v>291</v>
      </c>
      <c r="AU621" s="262" t="s">
        <v>86</v>
      </c>
      <c r="AV621" s="13" t="s">
        <v>86</v>
      </c>
      <c r="AW621" s="13" t="s">
        <v>32</v>
      </c>
      <c r="AX621" s="13" t="s">
        <v>77</v>
      </c>
      <c r="AY621" s="262" t="s">
        <v>168</v>
      </c>
    </row>
    <row r="622" spans="1:51" s="15" customFormat="1" ht="12">
      <c r="A622" s="15"/>
      <c r="B622" s="274"/>
      <c r="C622" s="275"/>
      <c r="D622" s="241" t="s">
        <v>291</v>
      </c>
      <c r="E622" s="276" t="s">
        <v>1</v>
      </c>
      <c r="F622" s="277" t="s">
        <v>1045</v>
      </c>
      <c r="G622" s="275"/>
      <c r="H622" s="276" t="s">
        <v>1</v>
      </c>
      <c r="I622" s="278"/>
      <c r="J622" s="275"/>
      <c r="K622" s="275"/>
      <c r="L622" s="279"/>
      <c r="M622" s="280"/>
      <c r="N622" s="281"/>
      <c r="O622" s="281"/>
      <c r="P622" s="281"/>
      <c r="Q622" s="281"/>
      <c r="R622" s="281"/>
      <c r="S622" s="281"/>
      <c r="T622" s="282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T622" s="283" t="s">
        <v>291</v>
      </c>
      <c r="AU622" s="283" t="s">
        <v>86</v>
      </c>
      <c r="AV622" s="15" t="s">
        <v>84</v>
      </c>
      <c r="AW622" s="15" t="s">
        <v>32</v>
      </c>
      <c r="AX622" s="15" t="s">
        <v>77</v>
      </c>
      <c r="AY622" s="283" t="s">
        <v>168</v>
      </c>
    </row>
    <row r="623" spans="1:51" s="13" customFormat="1" ht="12">
      <c r="A623" s="13"/>
      <c r="B623" s="252"/>
      <c r="C623" s="253"/>
      <c r="D623" s="241" t="s">
        <v>291</v>
      </c>
      <c r="E623" s="254" t="s">
        <v>1</v>
      </c>
      <c r="F623" s="255" t="s">
        <v>1435</v>
      </c>
      <c r="G623" s="253"/>
      <c r="H623" s="256">
        <v>41.536</v>
      </c>
      <c r="I623" s="257"/>
      <c r="J623" s="253"/>
      <c r="K623" s="253"/>
      <c r="L623" s="258"/>
      <c r="M623" s="259"/>
      <c r="N623" s="260"/>
      <c r="O623" s="260"/>
      <c r="P623" s="260"/>
      <c r="Q623" s="260"/>
      <c r="R623" s="260"/>
      <c r="S623" s="260"/>
      <c r="T623" s="261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62" t="s">
        <v>291</v>
      </c>
      <c r="AU623" s="262" t="s">
        <v>86</v>
      </c>
      <c r="AV623" s="13" t="s">
        <v>86</v>
      </c>
      <c r="AW623" s="13" t="s">
        <v>32</v>
      </c>
      <c r="AX623" s="13" t="s">
        <v>77</v>
      </c>
      <c r="AY623" s="262" t="s">
        <v>168</v>
      </c>
    </row>
    <row r="624" spans="1:51" s="13" customFormat="1" ht="12">
      <c r="A624" s="13"/>
      <c r="B624" s="252"/>
      <c r="C624" s="253"/>
      <c r="D624" s="241" t="s">
        <v>291</v>
      </c>
      <c r="E624" s="254" t="s">
        <v>1</v>
      </c>
      <c r="F624" s="255" t="s">
        <v>1436</v>
      </c>
      <c r="G624" s="253"/>
      <c r="H624" s="256">
        <v>58.96</v>
      </c>
      <c r="I624" s="257"/>
      <c r="J624" s="253"/>
      <c r="K624" s="253"/>
      <c r="L624" s="258"/>
      <c r="M624" s="259"/>
      <c r="N624" s="260"/>
      <c r="O624" s="260"/>
      <c r="P624" s="260"/>
      <c r="Q624" s="260"/>
      <c r="R624" s="260"/>
      <c r="S624" s="260"/>
      <c r="T624" s="261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62" t="s">
        <v>291</v>
      </c>
      <c r="AU624" s="262" t="s">
        <v>86</v>
      </c>
      <c r="AV624" s="13" t="s">
        <v>86</v>
      </c>
      <c r="AW624" s="13" t="s">
        <v>32</v>
      </c>
      <c r="AX624" s="13" t="s">
        <v>77</v>
      </c>
      <c r="AY624" s="262" t="s">
        <v>168</v>
      </c>
    </row>
    <row r="625" spans="1:51" s="14" customFormat="1" ht="12">
      <c r="A625" s="14"/>
      <c r="B625" s="263"/>
      <c r="C625" s="264"/>
      <c r="D625" s="241" t="s">
        <v>291</v>
      </c>
      <c r="E625" s="265" t="s">
        <v>1</v>
      </c>
      <c r="F625" s="266" t="s">
        <v>295</v>
      </c>
      <c r="G625" s="264"/>
      <c r="H625" s="267">
        <v>267.96</v>
      </c>
      <c r="I625" s="268"/>
      <c r="J625" s="264"/>
      <c r="K625" s="264"/>
      <c r="L625" s="269"/>
      <c r="M625" s="270"/>
      <c r="N625" s="271"/>
      <c r="O625" s="271"/>
      <c r="P625" s="271"/>
      <c r="Q625" s="271"/>
      <c r="R625" s="271"/>
      <c r="S625" s="271"/>
      <c r="T625" s="272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73" t="s">
        <v>291</v>
      </c>
      <c r="AU625" s="273" t="s">
        <v>86</v>
      </c>
      <c r="AV625" s="14" t="s">
        <v>189</v>
      </c>
      <c r="AW625" s="14" t="s">
        <v>32</v>
      </c>
      <c r="AX625" s="14" t="s">
        <v>84</v>
      </c>
      <c r="AY625" s="273" t="s">
        <v>168</v>
      </c>
    </row>
    <row r="626" spans="1:65" s="2" customFormat="1" ht="24.15" customHeight="1">
      <c r="A626" s="39"/>
      <c r="B626" s="40"/>
      <c r="C626" s="228" t="s">
        <v>820</v>
      </c>
      <c r="D626" s="228" t="s">
        <v>171</v>
      </c>
      <c r="E626" s="229" t="s">
        <v>1437</v>
      </c>
      <c r="F626" s="230" t="s">
        <v>1438</v>
      </c>
      <c r="G626" s="231" t="s">
        <v>203</v>
      </c>
      <c r="H626" s="232">
        <v>32.2</v>
      </c>
      <c r="I626" s="233"/>
      <c r="J626" s="234">
        <f>ROUND(I626*H626,2)</f>
        <v>0</v>
      </c>
      <c r="K626" s="230" t="s">
        <v>175</v>
      </c>
      <c r="L626" s="45"/>
      <c r="M626" s="235" t="s">
        <v>1</v>
      </c>
      <c r="N626" s="236" t="s">
        <v>42</v>
      </c>
      <c r="O626" s="92"/>
      <c r="P626" s="237">
        <f>O626*H626</f>
        <v>0</v>
      </c>
      <c r="Q626" s="237">
        <v>0.2933</v>
      </c>
      <c r="R626" s="237">
        <f>Q626*H626</f>
        <v>9.444260000000002</v>
      </c>
      <c r="S626" s="237">
        <v>0</v>
      </c>
      <c r="T626" s="238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39" t="s">
        <v>189</v>
      </c>
      <c r="AT626" s="239" t="s">
        <v>171</v>
      </c>
      <c r="AU626" s="239" t="s">
        <v>86</v>
      </c>
      <c r="AY626" s="18" t="s">
        <v>168</v>
      </c>
      <c r="BE626" s="240">
        <f>IF(N626="základní",J626,0)</f>
        <v>0</v>
      </c>
      <c r="BF626" s="240">
        <f>IF(N626="snížená",J626,0)</f>
        <v>0</v>
      </c>
      <c r="BG626" s="240">
        <f>IF(N626="zákl. přenesená",J626,0)</f>
        <v>0</v>
      </c>
      <c r="BH626" s="240">
        <f>IF(N626="sníž. přenesená",J626,0)</f>
        <v>0</v>
      </c>
      <c r="BI626" s="240">
        <f>IF(N626="nulová",J626,0)</f>
        <v>0</v>
      </c>
      <c r="BJ626" s="18" t="s">
        <v>84</v>
      </c>
      <c r="BK626" s="240">
        <f>ROUND(I626*H626,2)</f>
        <v>0</v>
      </c>
      <c r="BL626" s="18" t="s">
        <v>189</v>
      </c>
      <c r="BM626" s="239" t="s">
        <v>1439</v>
      </c>
    </row>
    <row r="627" spans="1:51" s="15" customFormat="1" ht="12">
      <c r="A627" s="15"/>
      <c r="B627" s="274"/>
      <c r="C627" s="275"/>
      <c r="D627" s="241" t="s">
        <v>291</v>
      </c>
      <c r="E627" s="276" t="s">
        <v>1</v>
      </c>
      <c r="F627" s="277" t="s">
        <v>1179</v>
      </c>
      <c r="G627" s="275"/>
      <c r="H627" s="276" t="s">
        <v>1</v>
      </c>
      <c r="I627" s="278"/>
      <c r="J627" s="275"/>
      <c r="K627" s="275"/>
      <c r="L627" s="279"/>
      <c r="M627" s="280"/>
      <c r="N627" s="281"/>
      <c r="O627" s="281"/>
      <c r="P627" s="281"/>
      <c r="Q627" s="281"/>
      <c r="R627" s="281"/>
      <c r="S627" s="281"/>
      <c r="T627" s="282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T627" s="283" t="s">
        <v>291</v>
      </c>
      <c r="AU627" s="283" t="s">
        <v>86</v>
      </c>
      <c r="AV627" s="15" t="s">
        <v>84</v>
      </c>
      <c r="AW627" s="15" t="s">
        <v>32</v>
      </c>
      <c r="AX627" s="15" t="s">
        <v>77</v>
      </c>
      <c r="AY627" s="283" t="s">
        <v>168</v>
      </c>
    </row>
    <row r="628" spans="1:51" s="15" customFormat="1" ht="12">
      <c r="A628" s="15"/>
      <c r="B628" s="274"/>
      <c r="C628" s="275"/>
      <c r="D628" s="241" t="s">
        <v>291</v>
      </c>
      <c r="E628" s="276" t="s">
        <v>1</v>
      </c>
      <c r="F628" s="277" t="s">
        <v>1440</v>
      </c>
      <c r="G628" s="275"/>
      <c r="H628" s="276" t="s">
        <v>1</v>
      </c>
      <c r="I628" s="278"/>
      <c r="J628" s="275"/>
      <c r="K628" s="275"/>
      <c r="L628" s="279"/>
      <c r="M628" s="280"/>
      <c r="N628" s="281"/>
      <c r="O628" s="281"/>
      <c r="P628" s="281"/>
      <c r="Q628" s="281"/>
      <c r="R628" s="281"/>
      <c r="S628" s="281"/>
      <c r="T628" s="282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83" t="s">
        <v>291</v>
      </c>
      <c r="AU628" s="283" t="s">
        <v>86</v>
      </c>
      <c r="AV628" s="15" t="s">
        <v>84</v>
      </c>
      <c r="AW628" s="15" t="s">
        <v>32</v>
      </c>
      <c r="AX628" s="15" t="s">
        <v>77</v>
      </c>
      <c r="AY628" s="283" t="s">
        <v>168</v>
      </c>
    </row>
    <row r="629" spans="1:51" s="13" customFormat="1" ht="12">
      <c r="A629" s="13"/>
      <c r="B629" s="252"/>
      <c r="C629" s="253"/>
      <c r="D629" s="241" t="s">
        <v>291</v>
      </c>
      <c r="E629" s="254" t="s">
        <v>1</v>
      </c>
      <c r="F629" s="255" t="s">
        <v>1441</v>
      </c>
      <c r="G629" s="253"/>
      <c r="H629" s="256">
        <v>32.2</v>
      </c>
      <c r="I629" s="257"/>
      <c r="J629" s="253"/>
      <c r="K629" s="253"/>
      <c r="L629" s="258"/>
      <c r="M629" s="259"/>
      <c r="N629" s="260"/>
      <c r="O629" s="260"/>
      <c r="P629" s="260"/>
      <c r="Q629" s="260"/>
      <c r="R629" s="260"/>
      <c r="S629" s="260"/>
      <c r="T629" s="261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62" t="s">
        <v>291</v>
      </c>
      <c r="AU629" s="262" t="s">
        <v>86</v>
      </c>
      <c r="AV629" s="13" t="s">
        <v>86</v>
      </c>
      <c r="AW629" s="13" t="s">
        <v>32</v>
      </c>
      <c r="AX629" s="13" t="s">
        <v>84</v>
      </c>
      <c r="AY629" s="262" t="s">
        <v>168</v>
      </c>
    </row>
    <row r="630" spans="1:65" s="2" customFormat="1" ht="16.5" customHeight="1">
      <c r="A630" s="39"/>
      <c r="B630" s="40"/>
      <c r="C630" s="228" t="s">
        <v>828</v>
      </c>
      <c r="D630" s="228" t="s">
        <v>171</v>
      </c>
      <c r="E630" s="229" t="s">
        <v>1442</v>
      </c>
      <c r="F630" s="230" t="s">
        <v>1443</v>
      </c>
      <c r="G630" s="231" t="s">
        <v>203</v>
      </c>
      <c r="H630" s="232">
        <v>54.154</v>
      </c>
      <c r="I630" s="233"/>
      <c r="J630" s="234">
        <f>ROUND(I630*H630,2)</f>
        <v>0</v>
      </c>
      <c r="K630" s="230" t="s">
        <v>175</v>
      </c>
      <c r="L630" s="45"/>
      <c r="M630" s="235" t="s">
        <v>1</v>
      </c>
      <c r="N630" s="236" t="s">
        <v>42</v>
      </c>
      <c r="O630" s="92"/>
      <c r="P630" s="237">
        <f>O630*H630</f>
        <v>0</v>
      </c>
      <c r="Q630" s="237">
        <v>0.1386</v>
      </c>
      <c r="R630" s="237">
        <f>Q630*H630</f>
        <v>7.5057444</v>
      </c>
      <c r="S630" s="237">
        <v>0</v>
      </c>
      <c r="T630" s="238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39" t="s">
        <v>189</v>
      </c>
      <c r="AT630" s="239" t="s">
        <v>171</v>
      </c>
      <c r="AU630" s="239" t="s">
        <v>86</v>
      </c>
      <c r="AY630" s="18" t="s">
        <v>168</v>
      </c>
      <c r="BE630" s="240">
        <f>IF(N630="základní",J630,0)</f>
        <v>0</v>
      </c>
      <c r="BF630" s="240">
        <f>IF(N630="snížená",J630,0)</f>
        <v>0</v>
      </c>
      <c r="BG630" s="240">
        <f>IF(N630="zákl. přenesená",J630,0)</f>
        <v>0</v>
      </c>
      <c r="BH630" s="240">
        <f>IF(N630="sníž. přenesená",J630,0)</f>
        <v>0</v>
      </c>
      <c r="BI630" s="240">
        <f>IF(N630="nulová",J630,0)</f>
        <v>0</v>
      </c>
      <c r="BJ630" s="18" t="s">
        <v>84</v>
      </c>
      <c r="BK630" s="240">
        <f>ROUND(I630*H630,2)</f>
        <v>0</v>
      </c>
      <c r="BL630" s="18" t="s">
        <v>189</v>
      </c>
      <c r="BM630" s="239" t="s">
        <v>1444</v>
      </c>
    </row>
    <row r="631" spans="1:47" s="2" customFormat="1" ht="12">
      <c r="A631" s="39"/>
      <c r="B631" s="40"/>
      <c r="C631" s="41"/>
      <c r="D631" s="241" t="s">
        <v>178</v>
      </c>
      <c r="E631" s="41"/>
      <c r="F631" s="242" t="s">
        <v>1430</v>
      </c>
      <c r="G631" s="41"/>
      <c r="H631" s="41"/>
      <c r="I631" s="243"/>
      <c r="J631" s="41"/>
      <c r="K631" s="41"/>
      <c r="L631" s="45"/>
      <c r="M631" s="244"/>
      <c r="N631" s="245"/>
      <c r="O631" s="92"/>
      <c r="P631" s="92"/>
      <c r="Q631" s="92"/>
      <c r="R631" s="92"/>
      <c r="S631" s="92"/>
      <c r="T631" s="93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T631" s="18" t="s">
        <v>178</v>
      </c>
      <c r="AU631" s="18" t="s">
        <v>86</v>
      </c>
    </row>
    <row r="632" spans="1:51" s="15" customFormat="1" ht="12">
      <c r="A632" s="15"/>
      <c r="B632" s="274"/>
      <c r="C632" s="275"/>
      <c r="D632" s="241" t="s">
        <v>291</v>
      </c>
      <c r="E632" s="276" t="s">
        <v>1</v>
      </c>
      <c r="F632" s="277" t="s">
        <v>1179</v>
      </c>
      <c r="G632" s="275"/>
      <c r="H632" s="276" t="s">
        <v>1</v>
      </c>
      <c r="I632" s="278"/>
      <c r="J632" s="275"/>
      <c r="K632" s="275"/>
      <c r="L632" s="279"/>
      <c r="M632" s="280"/>
      <c r="N632" s="281"/>
      <c r="O632" s="281"/>
      <c r="P632" s="281"/>
      <c r="Q632" s="281"/>
      <c r="R632" s="281"/>
      <c r="S632" s="281"/>
      <c r="T632" s="282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T632" s="283" t="s">
        <v>291</v>
      </c>
      <c r="AU632" s="283" t="s">
        <v>86</v>
      </c>
      <c r="AV632" s="15" t="s">
        <v>84</v>
      </c>
      <c r="AW632" s="15" t="s">
        <v>32</v>
      </c>
      <c r="AX632" s="15" t="s">
        <v>77</v>
      </c>
      <c r="AY632" s="283" t="s">
        <v>168</v>
      </c>
    </row>
    <row r="633" spans="1:51" s="13" customFormat="1" ht="12">
      <c r="A633" s="13"/>
      <c r="B633" s="252"/>
      <c r="C633" s="253"/>
      <c r="D633" s="241" t="s">
        <v>291</v>
      </c>
      <c r="E633" s="254" t="s">
        <v>1</v>
      </c>
      <c r="F633" s="255" t="s">
        <v>1445</v>
      </c>
      <c r="G633" s="253"/>
      <c r="H633" s="256">
        <v>54.154</v>
      </c>
      <c r="I633" s="257"/>
      <c r="J633" s="253"/>
      <c r="K633" s="253"/>
      <c r="L633" s="258"/>
      <c r="M633" s="259"/>
      <c r="N633" s="260"/>
      <c r="O633" s="260"/>
      <c r="P633" s="260"/>
      <c r="Q633" s="260"/>
      <c r="R633" s="260"/>
      <c r="S633" s="260"/>
      <c r="T633" s="261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62" t="s">
        <v>291</v>
      </c>
      <c r="AU633" s="262" t="s">
        <v>86</v>
      </c>
      <c r="AV633" s="13" t="s">
        <v>86</v>
      </c>
      <c r="AW633" s="13" t="s">
        <v>32</v>
      </c>
      <c r="AX633" s="13" t="s">
        <v>84</v>
      </c>
      <c r="AY633" s="262" t="s">
        <v>168</v>
      </c>
    </row>
    <row r="634" spans="1:63" s="12" customFormat="1" ht="22.8" customHeight="1">
      <c r="A634" s="12"/>
      <c r="B634" s="212"/>
      <c r="C634" s="213"/>
      <c r="D634" s="214" t="s">
        <v>76</v>
      </c>
      <c r="E634" s="226" t="s">
        <v>189</v>
      </c>
      <c r="F634" s="226" t="s">
        <v>1446</v>
      </c>
      <c r="G634" s="213"/>
      <c r="H634" s="213"/>
      <c r="I634" s="216"/>
      <c r="J634" s="227">
        <f>BK634</f>
        <v>0</v>
      </c>
      <c r="K634" s="213"/>
      <c r="L634" s="218"/>
      <c r="M634" s="219"/>
      <c r="N634" s="220"/>
      <c r="O634" s="220"/>
      <c r="P634" s="221">
        <f>SUM(P635:P766)</f>
        <v>0</v>
      </c>
      <c r="Q634" s="220"/>
      <c r="R634" s="221">
        <f>SUM(R635:R766)</f>
        <v>377.77714179000003</v>
      </c>
      <c r="S634" s="220"/>
      <c r="T634" s="222">
        <f>SUM(T635:T766)</f>
        <v>0</v>
      </c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R634" s="223" t="s">
        <v>84</v>
      </c>
      <c r="AT634" s="224" t="s">
        <v>76</v>
      </c>
      <c r="AU634" s="224" t="s">
        <v>84</v>
      </c>
      <c r="AY634" s="223" t="s">
        <v>168</v>
      </c>
      <c r="BK634" s="225">
        <f>SUM(BK635:BK766)</f>
        <v>0</v>
      </c>
    </row>
    <row r="635" spans="1:65" s="2" customFormat="1" ht="24.15" customHeight="1">
      <c r="A635" s="39"/>
      <c r="B635" s="40"/>
      <c r="C635" s="228" t="s">
        <v>833</v>
      </c>
      <c r="D635" s="228" t="s">
        <v>171</v>
      </c>
      <c r="E635" s="229" t="s">
        <v>1447</v>
      </c>
      <c r="F635" s="230" t="s">
        <v>1448</v>
      </c>
      <c r="G635" s="231" t="s">
        <v>798</v>
      </c>
      <c r="H635" s="232">
        <v>7</v>
      </c>
      <c r="I635" s="233"/>
      <c r="J635" s="234">
        <f>ROUND(I635*H635,2)</f>
        <v>0</v>
      </c>
      <c r="K635" s="230" t="s">
        <v>175</v>
      </c>
      <c r="L635" s="45"/>
      <c r="M635" s="235" t="s">
        <v>1</v>
      </c>
      <c r="N635" s="236" t="s">
        <v>42</v>
      </c>
      <c r="O635" s="92"/>
      <c r="P635" s="237">
        <f>O635*H635</f>
        <v>0</v>
      </c>
      <c r="Q635" s="237">
        <v>0.00459</v>
      </c>
      <c r="R635" s="237">
        <f>Q635*H635</f>
        <v>0.032130000000000006</v>
      </c>
      <c r="S635" s="237">
        <v>0</v>
      </c>
      <c r="T635" s="238">
        <f>S635*H635</f>
        <v>0</v>
      </c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R635" s="239" t="s">
        <v>189</v>
      </c>
      <c r="AT635" s="239" t="s">
        <v>171</v>
      </c>
      <c r="AU635" s="239" t="s">
        <v>86</v>
      </c>
      <c r="AY635" s="18" t="s">
        <v>168</v>
      </c>
      <c r="BE635" s="240">
        <f>IF(N635="základní",J635,0)</f>
        <v>0</v>
      </c>
      <c r="BF635" s="240">
        <f>IF(N635="snížená",J635,0)</f>
        <v>0</v>
      </c>
      <c r="BG635" s="240">
        <f>IF(N635="zákl. přenesená",J635,0)</f>
        <v>0</v>
      </c>
      <c r="BH635" s="240">
        <f>IF(N635="sníž. přenesená",J635,0)</f>
        <v>0</v>
      </c>
      <c r="BI635" s="240">
        <f>IF(N635="nulová",J635,0)</f>
        <v>0</v>
      </c>
      <c r="BJ635" s="18" t="s">
        <v>84</v>
      </c>
      <c r="BK635" s="240">
        <f>ROUND(I635*H635,2)</f>
        <v>0</v>
      </c>
      <c r="BL635" s="18" t="s">
        <v>189</v>
      </c>
      <c r="BM635" s="239" t="s">
        <v>1449</v>
      </c>
    </row>
    <row r="636" spans="1:51" s="13" customFormat="1" ht="12">
      <c r="A636" s="13"/>
      <c r="B636" s="252"/>
      <c r="C636" s="253"/>
      <c r="D636" s="241" t="s">
        <v>291</v>
      </c>
      <c r="E636" s="254" t="s">
        <v>1</v>
      </c>
      <c r="F636" s="255" t="s">
        <v>1450</v>
      </c>
      <c r="G636" s="253"/>
      <c r="H636" s="256">
        <v>7</v>
      </c>
      <c r="I636" s="257"/>
      <c r="J636" s="253"/>
      <c r="K636" s="253"/>
      <c r="L636" s="258"/>
      <c r="M636" s="259"/>
      <c r="N636" s="260"/>
      <c r="O636" s="260"/>
      <c r="P636" s="260"/>
      <c r="Q636" s="260"/>
      <c r="R636" s="260"/>
      <c r="S636" s="260"/>
      <c r="T636" s="261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62" t="s">
        <v>291</v>
      </c>
      <c r="AU636" s="262" t="s">
        <v>86</v>
      </c>
      <c r="AV636" s="13" t="s">
        <v>86</v>
      </c>
      <c r="AW636" s="13" t="s">
        <v>32</v>
      </c>
      <c r="AX636" s="13" t="s">
        <v>84</v>
      </c>
      <c r="AY636" s="262" t="s">
        <v>168</v>
      </c>
    </row>
    <row r="637" spans="1:65" s="2" customFormat="1" ht="16.5" customHeight="1">
      <c r="A637" s="39"/>
      <c r="B637" s="40"/>
      <c r="C637" s="298" t="s">
        <v>1451</v>
      </c>
      <c r="D637" s="298" t="s">
        <v>1306</v>
      </c>
      <c r="E637" s="299" t="s">
        <v>1452</v>
      </c>
      <c r="F637" s="300" t="s">
        <v>1453</v>
      </c>
      <c r="G637" s="301" t="s">
        <v>798</v>
      </c>
      <c r="H637" s="302">
        <v>7.14</v>
      </c>
      <c r="I637" s="303"/>
      <c r="J637" s="304">
        <f>ROUND(I637*H637,2)</f>
        <v>0</v>
      </c>
      <c r="K637" s="300" t="s">
        <v>1</v>
      </c>
      <c r="L637" s="305"/>
      <c r="M637" s="306" t="s">
        <v>1</v>
      </c>
      <c r="N637" s="307" t="s">
        <v>42</v>
      </c>
      <c r="O637" s="92"/>
      <c r="P637" s="237">
        <f>O637*H637</f>
        <v>0</v>
      </c>
      <c r="Q637" s="237">
        <v>0.107</v>
      </c>
      <c r="R637" s="237">
        <f>Q637*H637</f>
        <v>0.76398</v>
      </c>
      <c r="S637" s="237">
        <v>0</v>
      </c>
      <c r="T637" s="238">
        <f>S637*H637</f>
        <v>0</v>
      </c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R637" s="239" t="s">
        <v>326</v>
      </c>
      <c r="AT637" s="239" t="s">
        <v>1306</v>
      </c>
      <c r="AU637" s="239" t="s">
        <v>86</v>
      </c>
      <c r="AY637" s="18" t="s">
        <v>168</v>
      </c>
      <c r="BE637" s="240">
        <f>IF(N637="základní",J637,0)</f>
        <v>0</v>
      </c>
      <c r="BF637" s="240">
        <f>IF(N637="snížená",J637,0)</f>
        <v>0</v>
      </c>
      <c r="BG637" s="240">
        <f>IF(N637="zákl. přenesená",J637,0)</f>
        <v>0</v>
      </c>
      <c r="BH637" s="240">
        <f>IF(N637="sníž. přenesená",J637,0)</f>
        <v>0</v>
      </c>
      <c r="BI637" s="240">
        <f>IF(N637="nulová",J637,0)</f>
        <v>0</v>
      </c>
      <c r="BJ637" s="18" t="s">
        <v>84</v>
      </c>
      <c r="BK637" s="240">
        <f>ROUND(I637*H637,2)</f>
        <v>0</v>
      </c>
      <c r="BL637" s="18" t="s">
        <v>189</v>
      </c>
      <c r="BM637" s="239" t="s">
        <v>1454</v>
      </c>
    </row>
    <row r="638" spans="1:51" s="13" customFormat="1" ht="12">
      <c r="A638" s="13"/>
      <c r="B638" s="252"/>
      <c r="C638" s="253"/>
      <c r="D638" s="241" t="s">
        <v>291</v>
      </c>
      <c r="E638" s="254" t="s">
        <v>1</v>
      </c>
      <c r="F638" s="255" t="s">
        <v>1450</v>
      </c>
      <c r="G638" s="253"/>
      <c r="H638" s="256">
        <v>7</v>
      </c>
      <c r="I638" s="257"/>
      <c r="J638" s="253"/>
      <c r="K638" s="253"/>
      <c r="L638" s="258"/>
      <c r="M638" s="259"/>
      <c r="N638" s="260"/>
      <c r="O638" s="260"/>
      <c r="P638" s="260"/>
      <c r="Q638" s="260"/>
      <c r="R638" s="260"/>
      <c r="S638" s="260"/>
      <c r="T638" s="261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62" t="s">
        <v>291</v>
      </c>
      <c r="AU638" s="262" t="s">
        <v>86</v>
      </c>
      <c r="AV638" s="13" t="s">
        <v>86</v>
      </c>
      <c r="AW638" s="13" t="s">
        <v>32</v>
      </c>
      <c r="AX638" s="13" t="s">
        <v>84</v>
      </c>
      <c r="AY638" s="262" t="s">
        <v>168</v>
      </c>
    </row>
    <row r="639" spans="1:51" s="13" customFormat="1" ht="12">
      <c r="A639" s="13"/>
      <c r="B639" s="252"/>
      <c r="C639" s="253"/>
      <c r="D639" s="241" t="s">
        <v>291</v>
      </c>
      <c r="E639" s="253"/>
      <c r="F639" s="255" t="s">
        <v>1349</v>
      </c>
      <c r="G639" s="253"/>
      <c r="H639" s="256">
        <v>7.14</v>
      </c>
      <c r="I639" s="257"/>
      <c r="J639" s="253"/>
      <c r="K639" s="253"/>
      <c r="L639" s="258"/>
      <c r="M639" s="259"/>
      <c r="N639" s="260"/>
      <c r="O639" s="260"/>
      <c r="P639" s="260"/>
      <c r="Q639" s="260"/>
      <c r="R639" s="260"/>
      <c r="S639" s="260"/>
      <c r="T639" s="261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62" t="s">
        <v>291</v>
      </c>
      <c r="AU639" s="262" t="s">
        <v>86</v>
      </c>
      <c r="AV639" s="13" t="s">
        <v>86</v>
      </c>
      <c r="AW639" s="13" t="s">
        <v>4</v>
      </c>
      <c r="AX639" s="13" t="s">
        <v>84</v>
      </c>
      <c r="AY639" s="262" t="s">
        <v>168</v>
      </c>
    </row>
    <row r="640" spans="1:65" s="2" customFormat="1" ht="24.15" customHeight="1">
      <c r="A640" s="39"/>
      <c r="B640" s="40"/>
      <c r="C640" s="228" t="s">
        <v>1455</v>
      </c>
      <c r="D640" s="228" t="s">
        <v>171</v>
      </c>
      <c r="E640" s="229" t="s">
        <v>1456</v>
      </c>
      <c r="F640" s="230" t="s">
        <v>1457</v>
      </c>
      <c r="G640" s="231" t="s">
        <v>798</v>
      </c>
      <c r="H640" s="232">
        <v>65</v>
      </c>
      <c r="I640" s="233"/>
      <c r="J640" s="234">
        <f>ROUND(I640*H640,2)</f>
        <v>0</v>
      </c>
      <c r="K640" s="230" t="s">
        <v>175</v>
      </c>
      <c r="L640" s="45"/>
      <c r="M640" s="235" t="s">
        <v>1</v>
      </c>
      <c r="N640" s="236" t="s">
        <v>42</v>
      </c>
      <c r="O640" s="92"/>
      <c r="P640" s="237">
        <f>O640*H640</f>
        <v>0</v>
      </c>
      <c r="Q640" s="237">
        <v>0.00459</v>
      </c>
      <c r="R640" s="237">
        <f>Q640*H640</f>
        <v>0.29835</v>
      </c>
      <c r="S640" s="237">
        <v>0</v>
      </c>
      <c r="T640" s="238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39" t="s">
        <v>189</v>
      </c>
      <c r="AT640" s="239" t="s">
        <v>171</v>
      </c>
      <c r="AU640" s="239" t="s">
        <v>86</v>
      </c>
      <c r="AY640" s="18" t="s">
        <v>168</v>
      </c>
      <c r="BE640" s="240">
        <f>IF(N640="základní",J640,0)</f>
        <v>0</v>
      </c>
      <c r="BF640" s="240">
        <f>IF(N640="snížená",J640,0)</f>
        <v>0</v>
      </c>
      <c r="BG640" s="240">
        <f>IF(N640="zákl. přenesená",J640,0)</f>
        <v>0</v>
      </c>
      <c r="BH640" s="240">
        <f>IF(N640="sníž. přenesená",J640,0)</f>
        <v>0</v>
      </c>
      <c r="BI640" s="240">
        <f>IF(N640="nulová",J640,0)</f>
        <v>0</v>
      </c>
      <c r="BJ640" s="18" t="s">
        <v>84</v>
      </c>
      <c r="BK640" s="240">
        <f>ROUND(I640*H640,2)</f>
        <v>0</v>
      </c>
      <c r="BL640" s="18" t="s">
        <v>189</v>
      </c>
      <c r="BM640" s="239" t="s">
        <v>1458</v>
      </c>
    </row>
    <row r="641" spans="1:51" s="13" customFormat="1" ht="12">
      <c r="A641" s="13"/>
      <c r="B641" s="252"/>
      <c r="C641" s="253"/>
      <c r="D641" s="241" t="s">
        <v>291</v>
      </c>
      <c r="E641" s="254" t="s">
        <v>1</v>
      </c>
      <c r="F641" s="255" t="s">
        <v>1459</v>
      </c>
      <c r="G641" s="253"/>
      <c r="H641" s="256">
        <v>65</v>
      </c>
      <c r="I641" s="257"/>
      <c r="J641" s="253"/>
      <c r="K641" s="253"/>
      <c r="L641" s="258"/>
      <c r="M641" s="259"/>
      <c r="N641" s="260"/>
      <c r="O641" s="260"/>
      <c r="P641" s="260"/>
      <c r="Q641" s="260"/>
      <c r="R641" s="260"/>
      <c r="S641" s="260"/>
      <c r="T641" s="261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62" t="s">
        <v>291</v>
      </c>
      <c r="AU641" s="262" t="s">
        <v>86</v>
      </c>
      <c r="AV641" s="13" t="s">
        <v>86</v>
      </c>
      <c r="AW641" s="13" t="s">
        <v>32</v>
      </c>
      <c r="AX641" s="13" t="s">
        <v>84</v>
      </c>
      <c r="AY641" s="262" t="s">
        <v>168</v>
      </c>
    </row>
    <row r="642" spans="1:65" s="2" customFormat="1" ht="16.5" customHeight="1">
      <c r="A642" s="39"/>
      <c r="B642" s="40"/>
      <c r="C642" s="298" t="s">
        <v>1460</v>
      </c>
      <c r="D642" s="298" t="s">
        <v>1306</v>
      </c>
      <c r="E642" s="299" t="s">
        <v>1461</v>
      </c>
      <c r="F642" s="300" t="s">
        <v>1462</v>
      </c>
      <c r="G642" s="301" t="s">
        <v>798</v>
      </c>
      <c r="H642" s="302">
        <v>66.3</v>
      </c>
      <c r="I642" s="303"/>
      <c r="J642" s="304">
        <f>ROUND(I642*H642,2)</f>
        <v>0</v>
      </c>
      <c r="K642" s="300" t="s">
        <v>1</v>
      </c>
      <c r="L642" s="305"/>
      <c r="M642" s="306" t="s">
        <v>1</v>
      </c>
      <c r="N642" s="307" t="s">
        <v>42</v>
      </c>
      <c r="O642" s="92"/>
      <c r="P642" s="237">
        <f>O642*H642</f>
        <v>0</v>
      </c>
      <c r="Q642" s="237">
        <v>0.165</v>
      </c>
      <c r="R642" s="237">
        <f>Q642*H642</f>
        <v>10.9395</v>
      </c>
      <c r="S642" s="237">
        <v>0</v>
      </c>
      <c r="T642" s="238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39" t="s">
        <v>326</v>
      </c>
      <c r="AT642" s="239" t="s">
        <v>1306</v>
      </c>
      <c r="AU642" s="239" t="s">
        <v>86</v>
      </c>
      <c r="AY642" s="18" t="s">
        <v>168</v>
      </c>
      <c r="BE642" s="240">
        <f>IF(N642="základní",J642,0)</f>
        <v>0</v>
      </c>
      <c r="BF642" s="240">
        <f>IF(N642="snížená",J642,0)</f>
        <v>0</v>
      </c>
      <c r="BG642" s="240">
        <f>IF(N642="zákl. přenesená",J642,0)</f>
        <v>0</v>
      </c>
      <c r="BH642" s="240">
        <f>IF(N642="sníž. přenesená",J642,0)</f>
        <v>0</v>
      </c>
      <c r="BI642" s="240">
        <f>IF(N642="nulová",J642,0)</f>
        <v>0</v>
      </c>
      <c r="BJ642" s="18" t="s">
        <v>84</v>
      </c>
      <c r="BK642" s="240">
        <f>ROUND(I642*H642,2)</f>
        <v>0</v>
      </c>
      <c r="BL642" s="18" t="s">
        <v>189</v>
      </c>
      <c r="BM642" s="239" t="s">
        <v>1463</v>
      </c>
    </row>
    <row r="643" spans="1:51" s="13" customFormat="1" ht="12">
      <c r="A643" s="13"/>
      <c r="B643" s="252"/>
      <c r="C643" s="253"/>
      <c r="D643" s="241" t="s">
        <v>291</v>
      </c>
      <c r="E643" s="254" t="s">
        <v>1</v>
      </c>
      <c r="F643" s="255" t="s">
        <v>1459</v>
      </c>
      <c r="G643" s="253"/>
      <c r="H643" s="256">
        <v>65</v>
      </c>
      <c r="I643" s="257"/>
      <c r="J643" s="253"/>
      <c r="K643" s="253"/>
      <c r="L643" s="258"/>
      <c r="M643" s="259"/>
      <c r="N643" s="260"/>
      <c r="O643" s="260"/>
      <c r="P643" s="260"/>
      <c r="Q643" s="260"/>
      <c r="R643" s="260"/>
      <c r="S643" s="260"/>
      <c r="T643" s="261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62" t="s">
        <v>291</v>
      </c>
      <c r="AU643" s="262" t="s">
        <v>86</v>
      </c>
      <c r="AV643" s="13" t="s">
        <v>86</v>
      </c>
      <c r="AW643" s="13" t="s">
        <v>32</v>
      </c>
      <c r="AX643" s="13" t="s">
        <v>84</v>
      </c>
      <c r="AY643" s="262" t="s">
        <v>168</v>
      </c>
    </row>
    <row r="644" spans="1:51" s="13" customFormat="1" ht="12">
      <c r="A644" s="13"/>
      <c r="B644" s="252"/>
      <c r="C644" s="253"/>
      <c r="D644" s="241" t="s">
        <v>291</v>
      </c>
      <c r="E644" s="253"/>
      <c r="F644" s="255" t="s">
        <v>1464</v>
      </c>
      <c r="G644" s="253"/>
      <c r="H644" s="256">
        <v>66.3</v>
      </c>
      <c r="I644" s="257"/>
      <c r="J644" s="253"/>
      <c r="K644" s="253"/>
      <c r="L644" s="258"/>
      <c r="M644" s="259"/>
      <c r="N644" s="260"/>
      <c r="O644" s="260"/>
      <c r="P644" s="260"/>
      <c r="Q644" s="260"/>
      <c r="R644" s="260"/>
      <c r="S644" s="260"/>
      <c r="T644" s="261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62" t="s">
        <v>291</v>
      </c>
      <c r="AU644" s="262" t="s">
        <v>86</v>
      </c>
      <c r="AV644" s="13" t="s">
        <v>86</v>
      </c>
      <c r="AW644" s="13" t="s">
        <v>4</v>
      </c>
      <c r="AX644" s="13" t="s">
        <v>84</v>
      </c>
      <c r="AY644" s="262" t="s">
        <v>168</v>
      </c>
    </row>
    <row r="645" spans="1:65" s="2" customFormat="1" ht="16.5" customHeight="1">
      <c r="A645" s="39"/>
      <c r="B645" s="40"/>
      <c r="C645" s="228" t="s">
        <v>1465</v>
      </c>
      <c r="D645" s="228" t="s">
        <v>171</v>
      </c>
      <c r="E645" s="229" t="s">
        <v>1466</v>
      </c>
      <c r="F645" s="230" t="s">
        <v>1467</v>
      </c>
      <c r="G645" s="231" t="s">
        <v>289</v>
      </c>
      <c r="H645" s="232">
        <v>137.548</v>
      </c>
      <c r="I645" s="233"/>
      <c r="J645" s="234">
        <f>ROUND(I645*H645,2)</f>
        <v>0</v>
      </c>
      <c r="K645" s="230" t="s">
        <v>175</v>
      </c>
      <c r="L645" s="45"/>
      <c r="M645" s="235" t="s">
        <v>1</v>
      </c>
      <c r="N645" s="236" t="s">
        <v>42</v>
      </c>
      <c r="O645" s="92"/>
      <c r="P645" s="237">
        <f>O645*H645</f>
        <v>0</v>
      </c>
      <c r="Q645" s="237">
        <v>2.50201</v>
      </c>
      <c r="R645" s="237">
        <f>Q645*H645</f>
        <v>344.14647148</v>
      </c>
      <c r="S645" s="237">
        <v>0</v>
      </c>
      <c r="T645" s="238">
        <f>S645*H645</f>
        <v>0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39" t="s">
        <v>189</v>
      </c>
      <c r="AT645" s="239" t="s">
        <v>171</v>
      </c>
      <c r="AU645" s="239" t="s">
        <v>86</v>
      </c>
      <c r="AY645" s="18" t="s">
        <v>168</v>
      </c>
      <c r="BE645" s="240">
        <f>IF(N645="základní",J645,0)</f>
        <v>0</v>
      </c>
      <c r="BF645" s="240">
        <f>IF(N645="snížená",J645,0)</f>
        <v>0</v>
      </c>
      <c r="BG645" s="240">
        <f>IF(N645="zákl. přenesená",J645,0)</f>
        <v>0</v>
      </c>
      <c r="BH645" s="240">
        <f>IF(N645="sníž. přenesená",J645,0)</f>
        <v>0</v>
      </c>
      <c r="BI645" s="240">
        <f>IF(N645="nulová",J645,0)</f>
        <v>0</v>
      </c>
      <c r="BJ645" s="18" t="s">
        <v>84</v>
      </c>
      <c r="BK645" s="240">
        <f>ROUND(I645*H645,2)</f>
        <v>0</v>
      </c>
      <c r="BL645" s="18" t="s">
        <v>189</v>
      </c>
      <c r="BM645" s="239" t="s">
        <v>1468</v>
      </c>
    </row>
    <row r="646" spans="1:51" s="15" customFormat="1" ht="12">
      <c r="A646" s="15"/>
      <c r="B646" s="274"/>
      <c r="C646" s="275"/>
      <c r="D646" s="241" t="s">
        <v>291</v>
      </c>
      <c r="E646" s="276" t="s">
        <v>1</v>
      </c>
      <c r="F646" s="277" t="s">
        <v>411</v>
      </c>
      <c r="G646" s="275"/>
      <c r="H646" s="276" t="s">
        <v>1</v>
      </c>
      <c r="I646" s="278"/>
      <c r="J646" s="275"/>
      <c r="K646" s="275"/>
      <c r="L646" s="279"/>
      <c r="M646" s="280"/>
      <c r="N646" s="281"/>
      <c r="O646" s="281"/>
      <c r="P646" s="281"/>
      <c r="Q646" s="281"/>
      <c r="R646" s="281"/>
      <c r="S646" s="281"/>
      <c r="T646" s="282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83" t="s">
        <v>291</v>
      </c>
      <c r="AU646" s="283" t="s">
        <v>86</v>
      </c>
      <c r="AV646" s="15" t="s">
        <v>84</v>
      </c>
      <c r="AW646" s="15" t="s">
        <v>32</v>
      </c>
      <c r="AX646" s="15" t="s">
        <v>77</v>
      </c>
      <c r="AY646" s="283" t="s">
        <v>168</v>
      </c>
    </row>
    <row r="647" spans="1:51" s="15" customFormat="1" ht="12">
      <c r="A647" s="15"/>
      <c r="B647" s="274"/>
      <c r="C647" s="275"/>
      <c r="D647" s="241" t="s">
        <v>291</v>
      </c>
      <c r="E647" s="276" t="s">
        <v>1</v>
      </c>
      <c r="F647" s="277" t="s">
        <v>1469</v>
      </c>
      <c r="G647" s="275"/>
      <c r="H647" s="276" t="s">
        <v>1</v>
      </c>
      <c r="I647" s="278"/>
      <c r="J647" s="275"/>
      <c r="K647" s="275"/>
      <c r="L647" s="279"/>
      <c r="M647" s="280"/>
      <c r="N647" s="281"/>
      <c r="O647" s="281"/>
      <c r="P647" s="281"/>
      <c r="Q647" s="281"/>
      <c r="R647" s="281"/>
      <c r="S647" s="281"/>
      <c r="T647" s="282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T647" s="283" t="s">
        <v>291</v>
      </c>
      <c r="AU647" s="283" t="s">
        <v>86</v>
      </c>
      <c r="AV647" s="15" t="s">
        <v>84</v>
      </c>
      <c r="AW647" s="15" t="s">
        <v>32</v>
      </c>
      <c r="AX647" s="15" t="s">
        <v>77</v>
      </c>
      <c r="AY647" s="283" t="s">
        <v>168</v>
      </c>
    </row>
    <row r="648" spans="1:51" s="13" customFormat="1" ht="12">
      <c r="A648" s="13"/>
      <c r="B648" s="252"/>
      <c r="C648" s="253"/>
      <c r="D648" s="241" t="s">
        <v>291</v>
      </c>
      <c r="E648" s="254" t="s">
        <v>1</v>
      </c>
      <c r="F648" s="255" t="s">
        <v>1470</v>
      </c>
      <c r="G648" s="253"/>
      <c r="H648" s="256">
        <v>0.832</v>
      </c>
      <c r="I648" s="257"/>
      <c r="J648" s="253"/>
      <c r="K648" s="253"/>
      <c r="L648" s="258"/>
      <c r="M648" s="259"/>
      <c r="N648" s="260"/>
      <c r="O648" s="260"/>
      <c r="P648" s="260"/>
      <c r="Q648" s="260"/>
      <c r="R648" s="260"/>
      <c r="S648" s="260"/>
      <c r="T648" s="261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62" t="s">
        <v>291</v>
      </c>
      <c r="AU648" s="262" t="s">
        <v>86</v>
      </c>
      <c r="AV648" s="13" t="s">
        <v>86</v>
      </c>
      <c r="AW648" s="13" t="s">
        <v>32</v>
      </c>
      <c r="AX648" s="13" t="s">
        <v>77</v>
      </c>
      <c r="AY648" s="262" t="s">
        <v>168</v>
      </c>
    </row>
    <row r="649" spans="1:51" s="15" customFormat="1" ht="12">
      <c r="A649" s="15"/>
      <c r="B649" s="274"/>
      <c r="C649" s="275"/>
      <c r="D649" s="241" t="s">
        <v>291</v>
      </c>
      <c r="E649" s="276" t="s">
        <v>1</v>
      </c>
      <c r="F649" s="277" t="s">
        <v>1471</v>
      </c>
      <c r="G649" s="275"/>
      <c r="H649" s="276" t="s">
        <v>1</v>
      </c>
      <c r="I649" s="278"/>
      <c r="J649" s="275"/>
      <c r="K649" s="275"/>
      <c r="L649" s="279"/>
      <c r="M649" s="280"/>
      <c r="N649" s="281"/>
      <c r="O649" s="281"/>
      <c r="P649" s="281"/>
      <c r="Q649" s="281"/>
      <c r="R649" s="281"/>
      <c r="S649" s="281"/>
      <c r="T649" s="282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283" t="s">
        <v>291</v>
      </c>
      <c r="AU649" s="283" t="s">
        <v>86</v>
      </c>
      <c r="AV649" s="15" t="s">
        <v>84</v>
      </c>
      <c r="AW649" s="15" t="s">
        <v>32</v>
      </c>
      <c r="AX649" s="15" t="s">
        <v>77</v>
      </c>
      <c r="AY649" s="283" t="s">
        <v>168</v>
      </c>
    </row>
    <row r="650" spans="1:51" s="13" customFormat="1" ht="12">
      <c r="A650" s="13"/>
      <c r="B650" s="252"/>
      <c r="C650" s="253"/>
      <c r="D650" s="241" t="s">
        <v>291</v>
      </c>
      <c r="E650" s="254" t="s">
        <v>1</v>
      </c>
      <c r="F650" s="255" t="s">
        <v>1472</v>
      </c>
      <c r="G650" s="253"/>
      <c r="H650" s="256">
        <v>0.123</v>
      </c>
      <c r="I650" s="257"/>
      <c r="J650" s="253"/>
      <c r="K650" s="253"/>
      <c r="L650" s="258"/>
      <c r="M650" s="259"/>
      <c r="N650" s="260"/>
      <c r="O650" s="260"/>
      <c r="P650" s="260"/>
      <c r="Q650" s="260"/>
      <c r="R650" s="260"/>
      <c r="S650" s="260"/>
      <c r="T650" s="261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62" t="s">
        <v>291</v>
      </c>
      <c r="AU650" s="262" t="s">
        <v>86</v>
      </c>
      <c r="AV650" s="13" t="s">
        <v>86</v>
      </c>
      <c r="AW650" s="13" t="s">
        <v>32</v>
      </c>
      <c r="AX650" s="13" t="s">
        <v>77</v>
      </c>
      <c r="AY650" s="262" t="s">
        <v>168</v>
      </c>
    </row>
    <row r="651" spans="1:51" s="15" customFormat="1" ht="12">
      <c r="A651" s="15"/>
      <c r="B651" s="274"/>
      <c r="C651" s="275"/>
      <c r="D651" s="241" t="s">
        <v>291</v>
      </c>
      <c r="E651" s="276" t="s">
        <v>1</v>
      </c>
      <c r="F651" s="277" t="s">
        <v>1473</v>
      </c>
      <c r="G651" s="275"/>
      <c r="H651" s="276" t="s">
        <v>1</v>
      </c>
      <c r="I651" s="278"/>
      <c r="J651" s="275"/>
      <c r="K651" s="275"/>
      <c r="L651" s="279"/>
      <c r="M651" s="280"/>
      <c r="N651" s="281"/>
      <c r="O651" s="281"/>
      <c r="P651" s="281"/>
      <c r="Q651" s="281"/>
      <c r="R651" s="281"/>
      <c r="S651" s="281"/>
      <c r="T651" s="282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T651" s="283" t="s">
        <v>291</v>
      </c>
      <c r="AU651" s="283" t="s">
        <v>86</v>
      </c>
      <c r="AV651" s="15" t="s">
        <v>84</v>
      </c>
      <c r="AW651" s="15" t="s">
        <v>32</v>
      </c>
      <c r="AX651" s="15" t="s">
        <v>77</v>
      </c>
      <c r="AY651" s="283" t="s">
        <v>168</v>
      </c>
    </row>
    <row r="652" spans="1:51" s="13" customFormat="1" ht="12">
      <c r="A652" s="13"/>
      <c r="B652" s="252"/>
      <c r="C652" s="253"/>
      <c r="D652" s="241" t="s">
        <v>291</v>
      </c>
      <c r="E652" s="254" t="s">
        <v>1</v>
      </c>
      <c r="F652" s="255" t="s">
        <v>1474</v>
      </c>
      <c r="G652" s="253"/>
      <c r="H652" s="256">
        <v>0.902</v>
      </c>
      <c r="I652" s="257"/>
      <c r="J652" s="253"/>
      <c r="K652" s="253"/>
      <c r="L652" s="258"/>
      <c r="M652" s="259"/>
      <c r="N652" s="260"/>
      <c r="O652" s="260"/>
      <c r="P652" s="260"/>
      <c r="Q652" s="260"/>
      <c r="R652" s="260"/>
      <c r="S652" s="260"/>
      <c r="T652" s="261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62" t="s">
        <v>291</v>
      </c>
      <c r="AU652" s="262" t="s">
        <v>86</v>
      </c>
      <c r="AV652" s="13" t="s">
        <v>86</v>
      </c>
      <c r="AW652" s="13" t="s">
        <v>32</v>
      </c>
      <c r="AX652" s="13" t="s">
        <v>77</v>
      </c>
      <c r="AY652" s="262" t="s">
        <v>168</v>
      </c>
    </row>
    <row r="653" spans="1:51" s="13" customFormat="1" ht="12">
      <c r="A653" s="13"/>
      <c r="B653" s="252"/>
      <c r="C653" s="253"/>
      <c r="D653" s="241" t="s">
        <v>291</v>
      </c>
      <c r="E653" s="254" t="s">
        <v>1</v>
      </c>
      <c r="F653" s="255" t="s">
        <v>1475</v>
      </c>
      <c r="G653" s="253"/>
      <c r="H653" s="256">
        <v>0.572</v>
      </c>
      <c r="I653" s="257"/>
      <c r="J653" s="253"/>
      <c r="K653" s="253"/>
      <c r="L653" s="258"/>
      <c r="M653" s="259"/>
      <c r="N653" s="260"/>
      <c r="O653" s="260"/>
      <c r="P653" s="260"/>
      <c r="Q653" s="260"/>
      <c r="R653" s="260"/>
      <c r="S653" s="260"/>
      <c r="T653" s="261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62" t="s">
        <v>291</v>
      </c>
      <c r="AU653" s="262" t="s">
        <v>86</v>
      </c>
      <c r="AV653" s="13" t="s">
        <v>86</v>
      </c>
      <c r="AW653" s="13" t="s">
        <v>32</v>
      </c>
      <c r="AX653" s="13" t="s">
        <v>77</v>
      </c>
      <c r="AY653" s="262" t="s">
        <v>168</v>
      </c>
    </row>
    <row r="654" spans="1:51" s="15" customFormat="1" ht="12">
      <c r="A654" s="15"/>
      <c r="B654" s="274"/>
      <c r="C654" s="275"/>
      <c r="D654" s="241" t="s">
        <v>291</v>
      </c>
      <c r="E654" s="276" t="s">
        <v>1</v>
      </c>
      <c r="F654" s="277" t="s">
        <v>1476</v>
      </c>
      <c r="G654" s="275"/>
      <c r="H654" s="276" t="s">
        <v>1</v>
      </c>
      <c r="I654" s="278"/>
      <c r="J654" s="275"/>
      <c r="K654" s="275"/>
      <c r="L654" s="279"/>
      <c r="M654" s="280"/>
      <c r="N654" s="281"/>
      <c r="O654" s="281"/>
      <c r="P654" s="281"/>
      <c r="Q654" s="281"/>
      <c r="R654" s="281"/>
      <c r="S654" s="281"/>
      <c r="T654" s="282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T654" s="283" t="s">
        <v>291</v>
      </c>
      <c r="AU654" s="283" t="s">
        <v>86</v>
      </c>
      <c r="AV654" s="15" t="s">
        <v>84</v>
      </c>
      <c r="AW654" s="15" t="s">
        <v>32</v>
      </c>
      <c r="AX654" s="15" t="s">
        <v>77</v>
      </c>
      <c r="AY654" s="283" t="s">
        <v>168</v>
      </c>
    </row>
    <row r="655" spans="1:51" s="13" customFormat="1" ht="12">
      <c r="A655" s="13"/>
      <c r="B655" s="252"/>
      <c r="C655" s="253"/>
      <c r="D655" s="241" t="s">
        <v>291</v>
      </c>
      <c r="E655" s="254" t="s">
        <v>1</v>
      </c>
      <c r="F655" s="255" t="s">
        <v>1477</v>
      </c>
      <c r="G655" s="253"/>
      <c r="H655" s="256">
        <v>7.2</v>
      </c>
      <c r="I655" s="257"/>
      <c r="J655" s="253"/>
      <c r="K655" s="253"/>
      <c r="L655" s="258"/>
      <c r="M655" s="259"/>
      <c r="N655" s="260"/>
      <c r="O655" s="260"/>
      <c r="P655" s="260"/>
      <c r="Q655" s="260"/>
      <c r="R655" s="260"/>
      <c r="S655" s="260"/>
      <c r="T655" s="261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62" t="s">
        <v>291</v>
      </c>
      <c r="AU655" s="262" t="s">
        <v>86</v>
      </c>
      <c r="AV655" s="13" t="s">
        <v>86</v>
      </c>
      <c r="AW655" s="13" t="s">
        <v>32</v>
      </c>
      <c r="AX655" s="13" t="s">
        <v>77</v>
      </c>
      <c r="AY655" s="262" t="s">
        <v>168</v>
      </c>
    </row>
    <row r="656" spans="1:51" s="13" customFormat="1" ht="12">
      <c r="A656" s="13"/>
      <c r="B656" s="252"/>
      <c r="C656" s="253"/>
      <c r="D656" s="241" t="s">
        <v>291</v>
      </c>
      <c r="E656" s="254" t="s">
        <v>1</v>
      </c>
      <c r="F656" s="255" t="s">
        <v>1478</v>
      </c>
      <c r="G656" s="253"/>
      <c r="H656" s="256">
        <v>23.328</v>
      </c>
      <c r="I656" s="257"/>
      <c r="J656" s="253"/>
      <c r="K656" s="253"/>
      <c r="L656" s="258"/>
      <c r="M656" s="259"/>
      <c r="N656" s="260"/>
      <c r="O656" s="260"/>
      <c r="P656" s="260"/>
      <c r="Q656" s="260"/>
      <c r="R656" s="260"/>
      <c r="S656" s="260"/>
      <c r="T656" s="261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62" t="s">
        <v>291</v>
      </c>
      <c r="AU656" s="262" t="s">
        <v>86</v>
      </c>
      <c r="AV656" s="13" t="s">
        <v>86</v>
      </c>
      <c r="AW656" s="13" t="s">
        <v>32</v>
      </c>
      <c r="AX656" s="13" t="s">
        <v>77</v>
      </c>
      <c r="AY656" s="262" t="s">
        <v>168</v>
      </c>
    </row>
    <row r="657" spans="1:51" s="13" customFormat="1" ht="12">
      <c r="A657" s="13"/>
      <c r="B657" s="252"/>
      <c r="C657" s="253"/>
      <c r="D657" s="241" t="s">
        <v>291</v>
      </c>
      <c r="E657" s="254" t="s">
        <v>1</v>
      </c>
      <c r="F657" s="255" t="s">
        <v>1479</v>
      </c>
      <c r="G657" s="253"/>
      <c r="H657" s="256">
        <v>8.096</v>
      </c>
      <c r="I657" s="257"/>
      <c r="J657" s="253"/>
      <c r="K657" s="253"/>
      <c r="L657" s="258"/>
      <c r="M657" s="259"/>
      <c r="N657" s="260"/>
      <c r="O657" s="260"/>
      <c r="P657" s="260"/>
      <c r="Q657" s="260"/>
      <c r="R657" s="260"/>
      <c r="S657" s="260"/>
      <c r="T657" s="261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62" t="s">
        <v>291</v>
      </c>
      <c r="AU657" s="262" t="s">
        <v>86</v>
      </c>
      <c r="AV657" s="13" t="s">
        <v>86</v>
      </c>
      <c r="AW657" s="13" t="s">
        <v>32</v>
      </c>
      <c r="AX657" s="13" t="s">
        <v>77</v>
      </c>
      <c r="AY657" s="262" t="s">
        <v>168</v>
      </c>
    </row>
    <row r="658" spans="1:51" s="15" customFormat="1" ht="12">
      <c r="A658" s="15"/>
      <c r="B658" s="274"/>
      <c r="C658" s="275"/>
      <c r="D658" s="241" t="s">
        <v>291</v>
      </c>
      <c r="E658" s="276" t="s">
        <v>1</v>
      </c>
      <c r="F658" s="277" t="s">
        <v>1480</v>
      </c>
      <c r="G658" s="275"/>
      <c r="H658" s="276" t="s">
        <v>1</v>
      </c>
      <c r="I658" s="278"/>
      <c r="J658" s="275"/>
      <c r="K658" s="275"/>
      <c r="L658" s="279"/>
      <c r="M658" s="280"/>
      <c r="N658" s="281"/>
      <c r="O658" s="281"/>
      <c r="P658" s="281"/>
      <c r="Q658" s="281"/>
      <c r="R658" s="281"/>
      <c r="S658" s="281"/>
      <c r="T658" s="282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T658" s="283" t="s">
        <v>291</v>
      </c>
      <c r="AU658" s="283" t="s">
        <v>86</v>
      </c>
      <c r="AV658" s="15" t="s">
        <v>84</v>
      </c>
      <c r="AW658" s="15" t="s">
        <v>32</v>
      </c>
      <c r="AX658" s="15" t="s">
        <v>77</v>
      </c>
      <c r="AY658" s="283" t="s">
        <v>168</v>
      </c>
    </row>
    <row r="659" spans="1:51" s="13" customFormat="1" ht="12">
      <c r="A659" s="13"/>
      <c r="B659" s="252"/>
      <c r="C659" s="253"/>
      <c r="D659" s="241" t="s">
        <v>291</v>
      </c>
      <c r="E659" s="254" t="s">
        <v>1</v>
      </c>
      <c r="F659" s="255" t="s">
        <v>1477</v>
      </c>
      <c r="G659" s="253"/>
      <c r="H659" s="256">
        <v>7.2</v>
      </c>
      <c r="I659" s="257"/>
      <c r="J659" s="253"/>
      <c r="K659" s="253"/>
      <c r="L659" s="258"/>
      <c r="M659" s="259"/>
      <c r="N659" s="260"/>
      <c r="O659" s="260"/>
      <c r="P659" s="260"/>
      <c r="Q659" s="260"/>
      <c r="R659" s="260"/>
      <c r="S659" s="260"/>
      <c r="T659" s="261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62" t="s">
        <v>291</v>
      </c>
      <c r="AU659" s="262" t="s">
        <v>86</v>
      </c>
      <c r="AV659" s="13" t="s">
        <v>86</v>
      </c>
      <c r="AW659" s="13" t="s">
        <v>32</v>
      </c>
      <c r="AX659" s="13" t="s">
        <v>77</v>
      </c>
      <c r="AY659" s="262" t="s">
        <v>168</v>
      </c>
    </row>
    <row r="660" spans="1:51" s="13" customFormat="1" ht="12">
      <c r="A660" s="13"/>
      <c r="B660" s="252"/>
      <c r="C660" s="253"/>
      <c r="D660" s="241" t="s">
        <v>291</v>
      </c>
      <c r="E660" s="254" t="s">
        <v>1</v>
      </c>
      <c r="F660" s="255" t="s">
        <v>1478</v>
      </c>
      <c r="G660" s="253"/>
      <c r="H660" s="256">
        <v>23.328</v>
      </c>
      <c r="I660" s="257"/>
      <c r="J660" s="253"/>
      <c r="K660" s="253"/>
      <c r="L660" s="258"/>
      <c r="M660" s="259"/>
      <c r="N660" s="260"/>
      <c r="O660" s="260"/>
      <c r="P660" s="260"/>
      <c r="Q660" s="260"/>
      <c r="R660" s="260"/>
      <c r="S660" s="260"/>
      <c r="T660" s="261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62" t="s">
        <v>291</v>
      </c>
      <c r="AU660" s="262" t="s">
        <v>86</v>
      </c>
      <c r="AV660" s="13" t="s">
        <v>86</v>
      </c>
      <c r="AW660" s="13" t="s">
        <v>32</v>
      </c>
      <c r="AX660" s="13" t="s">
        <v>77</v>
      </c>
      <c r="AY660" s="262" t="s">
        <v>168</v>
      </c>
    </row>
    <row r="661" spans="1:51" s="13" customFormat="1" ht="12">
      <c r="A661" s="13"/>
      <c r="B661" s="252"/>
      <c r="C661" s="253"/>
      <c r="D661" s="241" t="s">
        <v>291</v>
      </c>
      <c r="E661" s="254" t="s">
        <v>1</v>
      </c>
      <c r="F661" s="255" t="s">
        <v>1481</v>
      </c>
      <c r="G661" s="253"/>
      <c r="H661" s="256">
        <v>11.034</v>
      </c>
      <c r="I661" s="257"/>
      <c r="J661" s="253"/>
      <c r="K661" s="253"/>
      <c r="L661" s="258"/>
      <c r="M661" s="259"/>
      <c r="N661" s="260"/>
      <c r="O661" s="260"/>
      <c r="P661" s="260"/>
      <c r="Q661" s="260"/>
      <c r="R661" s="260"/>
      <c r="S661" s="260"/>
      <c r="T661" s="261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62" t="s">
        <v>291</v>
      </c>
      <c r="AU661" s="262" t="s">
        <v>86</v>
      </c>
      <c r="AV661" s="13" t="s">
        <v>86</v>
      </c>
      <c r="AW661" s="13" t="s">
        <v>32</v>
      </c>
      <c r="AX661" s="13" t="s">
        <v>77</v>
      </c>
      <c r="AY661" s="262" t="s">
        <v>168</v>
      </c>
    </row>
    <row r="662" spans="1:51" s="15" customFormat="1" ht="12">
      <c r="A662" s="15"/>
      <c r="B662" s="274"/>
      <c r="C662" s="275"/>
      <c r="D662" s="241" t="s">
        <v>291</v>
      </c>
      <c r="E662" s="276" t="s">
        <v>1</v>
      </c>
      <c r="F662" s="277" t="s">
        <v>1482</v>
      </c>
      <c r="G662" s="275"/>
      <c r="H662" s="276" t="s">
        <v>1</v>
      </c>
      <c r="I662" s="278"/>
      <c r="J662" s="275"/>
      <c r="K662" s="275"/>
      <c r="L662" s="279"/>
      <c r="M662" s="280"/>
      <c r="N662" s="281"/>
      <c r="O662" s="281"/>
      <c r="P662" s="281"/>
      <c r="Q662" s="281"/>
      <c r="R662" s="281"/>
      <c r="S662" s="281"/>
      <c r="T662" s="282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283" t="s">
        <v>291</v>
      </c>
      <c r="AU662" s="283" t="s">
        <v>86</v>
      </c>
      <c r="AV662" s="15" t="s">
        <v>84</v>
      </c>
      <c r="AW662" s="15" t="s">
        <v>32</v>
      </c>
      <c r="AX662" s="15" t="s">
        <v>77</v>
      </c>
      <c r="AY662" s="283" t="s">
        <v>168</v>
      </c>
    </row>
    <row r="663" spans="1:51" s="13" customFormat="1" ht="12">
      <c r="A663" s="13"/>
      <c r="B663" s="252"/>
      <c r="C663" s="253"/>
      <c r="D663" s="241" t="s">
        <v>291</v>
      </c>
      <c r="E663" s="254" t="s">
        <v>1</v>
      </c>
      <c r="F663" s="255" t="s">
        <v>1477</v>
      </c>
      <c r="G663" s="253"/>
      <c r="H663" s="256">
        <v>7.2</v>
      </c>
      <c r="I663" s="257"/>
      <c r="J663" s="253"/>
      <c r="K663" s="253"/>
      <c r="L663" s="258"/>
      <c r="M663" s="259"/>
      <c r="N663" s="260"/>
      <c r="O663" s="260"/>
      <c r="P663" s="260"/>
      <c r="Q663" s="260"/>
      <c r="R663" s="260"/>
      <c r="S663" s="260"/>
      <c r="T663" s="261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62" t="s">
        <v>291</v>
      </c>
      <c r="AU663" s="262" t="s">
        <v>86</v>
      </c>
      <c r="AV663" s="13" t="s">
        <v>86</v>
      </c>
      <c r="AW663" s="13" t="s">
        <v>32</v>
      </c>
      <c r="AX663" s="13" t="s">
        <v>77</v>
      </c>
      <c r="AY663" s="262" t="s">
        <v>168</v>
      </c>
    </row>
    <row r="664" spans="1:51" s="13" customFormat="1" ht="12">
      <c r="A664" s="13"/>
      <c r="B664" s="252"/>
      <c r="C664" s="253"/>
      <c r="D664" s="241" t="s">
        <v>291</v>
      </c>
      <c r="E664" s="254" t="s">
        <v>1</v>
      </c>
      <c r="F664" s="255" t="s">
        <v>1478</v>
      </c>
      <c r="G664" s="253"/>
      <c r="H664" s="256">
        <v>23.328</v>
      </c>
      <c r="I664" s="257"/>
      <c r="J664" s="253"/>
      <c r="K664" s="253"/>
      <c r="L664" s="258"/>
      <c r="M664" s="259"/>
      <c r="N664" s="260"/>
      <c r="O664" s="260"/>
      <c r="P664" s="260"/>
      <c r="Q664" s="260"/>
      <c r="R664" s="260"/>
      <c r="S664" s="260"/>
      <c r="T664" s="261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62" t="s">
        <v>291</v>
      </c>
      <c r="AU664" s="262" t="s">
        <v>86</v>
      </c>
      <c r="AV664" s="13" t="s">
        <v>86</v>
      </c>
      <c r="AW664" s="13" t="s">
        <v>32</v>
      </c>
      <c r="AX664" s="13" t="s">
        <v>77</v>
      </c>
      <c r="AY664" s="262" t="s">
        <v>168</v>
      </c>
    </row>
    <row r="665" spans="1:51" s="13" customFormat="1" ht="12">
      <c r="A665" s="13"/>
      <c r="B665" s="252"/>
      <c r="C665" s="253"/>
      <c r="D665" s="241" t="s">
        <v>291</v>
      </c>
      <c r="E665" s="254" t="s">
        <v>1</v>
      </c>
      <c r="F665" s="255" t="s">
        <v>1481</v>
      </c>
      <c r="G665" s="253"/>
      <c r="H665" s="256">
        <v>11.034</v>
      </c>
      <c r="I665" s="257"/>
      <c r="J665" s="253"/>
      <c r="K665" s="253"/>
      <c r="L665" s="258"/>
      <c r="M665" s="259"/>
      <c r="N665" s="260"/>
      <c r="O665" s="260"/>
      <c r="P665" s="260"/>
      <c r="Q665" s="260"/>
      <c r="R665" s="260"/>
      <c r="S665" s="260"/>
      <c r="T665" s="261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62" t="s">
        <v>291</v>
      </c>
      <c r="AU665" s="262" t="s">
        <v>86</v>
      </c>
      <c r="AV665" s="13" t="s">
        <v>86</v>
      </c>
      <c r="AW665" s="13" t="s">
        <v>32</v>
      </c>
      <c r="AX665" s="13" t="s">
        <v>77</v>
      </c>
      <c r="AY665" s="262" t="s">
        <v>168</v>
      </c>
    </row>
    <row r="666" spans="1:51" s="15" customFormat="1" ht="12">
      <c r="A666" s="15"/>
      <c r="B666" s="274"/>
      <c r="C666" s="275"/>
      <c r="D666" s="241" t="s">
        <v>291</v>
      </c>
      <c r="E666" s="276" t="s">
        <v>1</v>
      </c>
      <c r="F666" s="277" t="s">
        <v>1483</v>
      </c>
      <c r="G666" s="275"/>
      <c r="H666" s="276" t="s">
        <v>1</v>
      </c>
      <c r="I666" s="278"/>
      <c r="J666" s="275"/>
      <c r="K666" s="275"/>
      <c r="L666" s="279"/>
      <c r="M666" s="280"/>
      <c r="N666" s="281"/>
      <c r="O666" s="281"/>
      <c r="P666" s="281"/>
      <c r="Q666" s="281"/>
      <c r="R666" s="281"/>
      <c r="S666" s="281"/>
      <c r="T666" s="282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T666" s="283" t="s">
        <v>291</v>
      </c>
      <c r="AU666" s="283" t="s">
        <v>86</v>
      </c>
      <c r="AV666" s="15" t="s">
        <v>84</v>
      </c>
      <c r="AW666" s="15" t="s">
        <v>32</v>
      </c>
      <c r="AX666" s="15" t="s">
        <v>77</v>
      </c>
      <c r="AY666" s="283" t="s">
        <v>168</v>
      </c>
    </row>
    <row r="667" spans="1:51" s="13" customFormat="1" ht="12">
      <c r="A667" s="13"/>
      <c r="B667" s="252"/>
      <c r="C667" s="253"/>
      <c r="D667" s="241" t="s">
        <v>291</v>
      </c>
      <c r="E667" s="254" t="s">
        <v>1</v>
      </c>
      <c r="F667" s="255" t="s">
        <v>1484</v>
      </c>
      <c r="G667" s="253"/>
      <c r="H667" s="256">
        <v>0.871</v>
      </c>
      <c r="I667" s="257"/>
      <c r="J667" s="253"/>
      <c r="K667" s="253"/>
      <c r="L667" s="258"/>
      <c r="M667" s="259"/>
      <c r="N667" s="260"/>
      <c r="O667" s="260"/>
      <c r="P667" s="260"/>
      <c r="Q667" s="260"/>
      <c r="R667" s="260"/>
      <c r="S667" s="260"/>
      <c r="T667" s="261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62" t="s">
        <v>291</v>
      </c>
      <c r="AU667" s="262" t="s">
        <v>86</v>
      </c>
      <c r="AV667" s="13" t="s">
        <v>86</v>
      </c>
      <c r="AW667" s="13" t="s">
        <v>32</v>
      </c>
      <c r="AX667" s="13" t="s">
        <v>77</v>
      </c>
      <c r="AY667" s="262" t="s">
        <v>168</v>
      </c>
    </row>
    <row r="668" spans="1:51" s="13" customFormat="1" ht="12">
      <c r="A668" s="13"/>
      <c r="B668" s="252"/>
      <c r="C668" s="253"/>
      <c r="D668" s="241" t="s">
        <v>291</v>
      </c>
      <c r="E668" s="254" t="s">
        <v>1</v>
      </c>
      <c r="F668" s="255" t="s">
        <v>1485</v>
      </c>
      <c r="G668" s="253"/>
      <c r="H668" s="256">
        <v>12.5</v>
      </c>
      <c r="I668" s="257"/>
      <c r="J668" s="253"/>
      <c r="K668" s="253"/>
      <c r="L668" s="258"/>
      <c r="M668" s="259"/>
      <c r="N668" s="260"/>
      <c r="O668" s="260"/>
      <c r="P668" s="260"/>
      <c r="Q668" s="260"/>
      <c r="R668" s="260"/>
      <c r="S668" s="260"/>
      <c r="T668" s="261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62" t="s">
        <v>291</v>
      </c>
      <c r="AU668" s="262" t="s">
        <v>86</v>
      </c>
      <c r="AV668" s="13" t="s">
        <v>86</v>
      </c>
      <c r="AW668" s="13" t="s">
        <v>32</v>
      </c>
      <c r="AX668" s="13" t="s">
        <v>77</v>
      </c>
      <c r="AY668" s="262" t="s">
        <v>168</v>
      </c>
    </row>
    <row r="669" spans="1:51" s="14" customFormat="1" ht="12">
      <c r="A669" s="14"/>
      <c r="B669" s="263"/>
      <c r="C669" s="264"/>
      <c r="D669" s="241" t="s">
        <v>291</v>
      </c>
      <c r="E669" s="265" t="s">
        <v>1</v>
      </c>
      <c r="F669" s="266" t="s">
        <v>295</v>
      </c>
      <c r="G669" s="264"/>
      <c r="H669" s="267">
        <v>137.548</v>
      </c>
      <c r="I669" s="268"/>
      <c r="J669" s="264"/>
      <c r="K669" s="264"/>
      <c r="L669" s="269"/>
      <c r="M669" s="270"/>
      <c r="N669" s="271"/>
      <c r="O669" s="271"/>
      <c r="P669" s="271"/>
      <c r="Q669" s="271"/>
      <c r="R669" s="271"/>
      <c r="S669" s="271"/>
      <c r="T669" s="272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73" t="s">
        <v>291</v>
      </c>
      <c r="AU669" s="273" t="s">
        <v>86</v>
      </c>
      <c r="AV669" s="14" t="s">
        <v>189</v>
      </c>
      <c r="AW669" s="14" t="s">
        <v>32</v>
      </c>
      <c r="AX669" s="14" t="s">
        <v>84</v>
      </c>
      <c r="AY669" s="273" t="s">
        <v>168</v>
      </c>
    </row>
    <row r="670" spans="1:65" s="2" customFormat="1" ht="24.15" customHeight="1">
      <c r="A670" s="39"/>
      <c r="B670" s="40"/>
      <c r="C670" s="228" t="s">
        <v>1486</v>
      </c>
      <c r="D670" s="228" t="s">
        <v>171</v>
      </c>
      <c r="E670" s="229" t="s">
        <v>1487</v>
      </c>
      <c r="F670" s="230" t="s">
        <v>1488</v>
      </c>
      <c r="G670" s="231" t="s">
        <v>203</v>
      </c>
      <c r="H670" s="232">
        <v>632.604</v>
      </c>
      <c r="I670" s="233"/>
      <c r="J670" s="234">
        <f>ROUND(I670*H670,2)</f>
        <v>0</v>
      </c>
      <c r="K670" s="230" t="s">
        <v>175</v>
      </c>
      <c r="L670" s="45"/>
      <c r="M670" s="235" t="s">
        <v>1</v>
      </c>
      <c r="N670" s="236" t="s">
        <v>42</v>
      </c>
      <c r="O670" s="92"/>
      <c r="P670" s="237">
        <f>O670*H670</f>
        <v>0</v>
      </c>
      <c r="Q670" s="237">
        <v>0.00533</v>
      </c>
      <c r="R670" s="237">
        <f>Q670*H670</f>
        <v>3.37177932</v>
      </c>
      <c r="S670" s="237">
        <v>0</v>
      </c>
      <c r="T670" s="238">
        <f>S670*H670</f>
        <v>0</v>
      </c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R670" s="239" t="s">
        <v>189</v>
      </c>
      <c r="AT670" s="239" t="s">
        <v>171</v>
      </c>
      <c r="AU670" s="239" t="s">
        <v>86</v>
      </c>
      <c r="AY670" s="18" t="s">
        <v>168</v>
      </c>
      <c r="BE670" s="240">
        <f>IF(N670="základní",J670,0)</f>
        <v>0</v>
      </c>
      <c r="BF670" s="240">
        <f>IF(N670="snížená",J670,0)</f>
        <v>0</v>
      </c>
      <c r="BG670" s="240">
        <f>IF(N670="zákl. přenesená",J670,0)</f>
        <v>0</v>
      </c>
      <c r="BH670" s="240">
        <f>IF(N670="sníž. přenesená",J670,0)</f>
        <v>0</v>
      </c>
      <c r="BI670" s="240">
        <f>IF(N670="nulová",J670,0)</f>
        <v>0</v>
      </c>
      <c r="BJ670" s="18" t="s">
        <v>84</v>
      </c>
      <c r="BK670" s="240">
        <f>ROUND(I670*H670,2)</f>
        <v>0</v>
      </c>
      <c r="BL670" s="18" t="s">
        <v>189</v>
      </c>
      <c r="BM670" s="239" t="s">
        <v>1489</v>
      </c>
    </row>
    <row r="671" spans="1:51" s="15" customFormat="1" ht="12">
      <c r="A671" s="15"/>
      <c r="B671" s="274"/>
      <c r="C671" s="275"/>
      <c r="D671" s="241" t="s">
        <v>291</v>
      </c>
      <c r="E671" s="276" t="s">
        <v>1</v>
      </c>
      <c r="F671" s="277" t="s">
        <v>411</v>
      </c>
      <c r="G671" s="275"/>
      <c r="H671" s="276" t="s">
        <v>1</v>
      </c>
      <c r="I671" s="278"/>
      <c r="J671" s="275"/>
      <c r="K671" s="275"/>
      <c r="L671" s="279"/>
      <c r="M671" s="280"/>
      <c r="N671" s="281"/>
      <c r="O671" s="281"/>
      <c r="P671" s="281"/>
      <c r="Q671" s="281"/>
      <c r="R671" s="281"/>
      <c r="S671" s="281"/>
      <c r="T671" s="282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T671" s="283" t="s">
        <v>291</v>
      </c>
      <c r="AU671" s="283" t="s">
        <v>86</v>
      </c>
      <c r="AV671" s="15" t="s">
        <v>84</v>
      </c>
      <c r="AW671" s="15" t="s">
        <v>32</v>
      </c>
      <c r="AX671" s="15" t="s">
        <v>77</v>
      </c>
      <c r="AY671" s="283" t="s">
        <v>168</v>
      </c>
    </row>
    <row r="672" spans="1:51" s="15" customFormat="1" ht="12">
      <c r="A672" s="15"/>
      <c r="B672" s="274"/>
      <c r="C672" s="275"/>
      <c r="D672" s="241" t="s">
        <v>291</v>
      </c>
      <c r="E672" s="276" t="s">
        <v>1</v>
      </c>
      <c r="F672" s="277" t="s">
        <v>1469</v>
      </c>
      <c r="G672" s="275"/>
      <c r="H672" s="276" t="s">
        <v>1</v>
      </c>
      <c r="I672" s="278"/>
      <c r="J672" s="275"/>
      <c r="K672" s="275"/>
      <c r="L672" s="279"/>
      <c r="M672" s="280"/>
      <c r="N672" s="281"/>
      <c r="O672" s="281"/>
      <c r="P672" s="281"/>
      <c r="Q672" s="281"/>
      <c r="R672" s="281"/>
      <c r="S672" s="281"/>
      <c r="T672" s="282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T672" s="283" t="s">
        <v>291</v>
      </c>
      <c r="AU672" s="283" t="s">
        <v>86</v>
      </c>
      <c r="AV672" s="15" t="s">
        <v>84</v>
      </c>
      <c r="AW672" s="15" t="s">
        <v>32</v>
      </c>
      <c r="AX672" s="15" t="s">
        <v>77</v>
      </c>
      <c r="AY672" s="283" t="s">
        <v>168</v>
      </c>
    </row>
    <row r="673" spans="1:51" s="13" customFormat="1" ht="12">
      <c r="A673" s="13"/>
      <c r="B673" s="252"/>
      <c r="C673" s="253"/>
      <c r="D673" s="241" t="s">
        <v>291</v>
      </c>
      <c r="E673" s="254" t="s">
        <v>1</v>
      </c>
      <c r="F673" s="255" t="s">
        <v>1490</v>
      </c>
      <c r="G673" s="253"/>
      <c r="H673" s="256">
        <v>4.62</v>
      </c>
      <c r="I673" s="257"/>
      <c r="J673" s="253"/>
      <c r="K673" s="253"/>
      <c r="L673" s="258"/>
      <c r="M673" s="259"/>
      <c r="N673" s="260"/>
      <c r="O673" s="260"/>
      <c r="P673" s="260"/>
      <c r="Q673" s="260"/>
      <c r="R673" s="260"/>
      <c r="S673" s="260"/>
      <c r="T673" s="261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62" t="s">
        <v>291</v>
      </c>
      <c r="AU673" s="262" t="s">
        <v>86</v>
      </c>
      <c r="AV673" s="13" t="s">
        <v>86</v>
      </c>
      <c r="AW673" s="13" t="s">
        <v>32</v>
      </c>
      <c r="AX673" s="13" t="s">
        <v>77</v>
      </c>
      <c r="AY673" s="262" t="s">
        <v>168</v>
      </c>
    </row>
    <row r="674" spans="1:51" s="15" customFormat="1" ht="12">
      <c r="A674" s="15"/>
      <c r="B674" s="274"/>
      <c r="C674" s="275"/>
      <c r="D674" s="241" t="s">
        <v>291</v>
      </c>
      <c r="E674" s="276" t="s">
        <v>1</v>
      </c>
      <c r="F674" s="277" t="s">
        <v>1471</v>
      </c>
      <c r="G674" s="275"/>
      <c r="H674" s="276" t="s">
        <v>1</v>
      </c>
      <c r="I674" s="278"/>
      <c r="J674" s="275"/>
      <c r="K674" s="275"/>
      <c r="L674" s="279"/>
      <c r="M674" s="280"/>
      <c r="N674" s="281"/>
      <c r="O674" s="281"/>
      <c r="P674" s="281"/>
      <c r="Q674" s="281"/>
      <c r="R674" s="281"/>
      <c r="S674" s="281"/>
      <c r="T674" s="282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T674" s="283" t="s">
        <v>291</v>
      </c>
      <c r="AU674" s="283" t="s">
        <v>86</v>
      </c>
      <c r="AV674" s="15" t="s">
        <v>84</v>
      </c>
      <c r="AW674" s="15" t="s">
        <v>32</v>
      </c>
      <c r="AX674" s="15" t="s">
        <v>77</v>
      </c>
      <c r="AY674" s="283" t="s">
        <v>168</v>
      </c>
    </row>
    <row r="675" spans="1:51" s="13" customFormat="1" ht="12">
      <c r="A675" s="13"/>
      <c r="B675" s="252"/>
      <c r="C675" s="253"/>
      <c r="D675" s="241" t="s">
        <v>291</v>
      </c>
      <c r="E675" s="254" t="s">
        <v>1</v>
      </c>
      <c r="F675" s="255" t="s">
        <v>1491</v>
      </c>
      <c r="G675" s="253"/>
      <c r="H675" s="256">
        <v>0.77</v>
      </c>
      <c r="I675" s="257"/>
      <c r="J675" s="253"/>
      <c r="K675" s="253"/>
      <c r="L675" s="258"/>
      <c r="M675" s="259"/>
      <c r="N675" s="260"/>
      <c r="O675" s="260"/>
      <c r="P675" s="260"/>
      <c r="Q675" s="260"/>
      <c r="R675" s="260"/>
      <c r="S675" s="260"/>
      <c r="T675" s="261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62" t="s">
        <v>291</v>
      </c>
      <c r="AU675" s="262" t="s">
        <v>86</v>
      </c>
      <c r="AV675" s="13" t="s">
        <v>86</v>
      </c>
      <c r="AW675" s="13" t="s">
        <v>32</v>
      </c>
      <c r="AX675" s="13" t="s">
        <v>77</v>
      </c>
      <c r="AY675" s="262" t="s">
        <v>168</v>
      </c>
    </row>
    <row r="676" spans="1:51" s="13" customFormat="1" ht="12">
      <c r="A676" s="13"/>
      <c r="B676" s="252"/>
      <c r="C676" s="253"/>
      <c r="D676" s="241" t="s">
        <v>291</v>
      </c>
      <c r="E676" s="254" t="s">
        <v>1</v>
      </c>
      <c r="F676" s="255" t="s">
        <v>1492</v>
      </c>
      <c r="G676" s="253"/>
      <c r="H676" s="256">
        <v>0.64</v>
      </c>
      <c r="I676" s="257"/>
      <c r="J676" s="253"/>
      <c r="K676" s="253"/>
      <c r="L676" s="258"/>
      <c r="M676" s="259"/>
      <c r="N676" s="260"/>
      <c r="O676" s="260"/>
      <c r="P676" s="260"/>
      <c r="Q676" s="260"/>
      <c r="R676" s="260"/>
      <c r="S676" s="260"/>
      <c r="T676" s="261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62" t="s">
        <v>291</v>
      </c>
      <c r="AU676" s="262" t="s">
        <v>86</v>
      </c>
      <c r="AV676" s="13" t="s">
        <v>86</v>
      </c>
      <c r="AW676" s="13" t="s">
        <v>32</v>
      </c>
      <c r="AX676" s="13" t="s">
        <v>77</v>
      </c>
      <c r="AY676" s="262" t="s">
        <v>168</v>
      </c>
    </row>
    <row r="677" spans="1:51" s="15" customFormat="1" ht="12">
      <c r="A677" s="15"/>
      <c r="B677" s="274"/>
      <c r="C677" s="275"/>
      <c r="D677" s="241" t="s">
        <v>291</v>
      </c>
      <c r="E677" s="276" t="s">
        <v>1</v>
      </c>
      <c r="F677" s="277" t="s">
        <v>1473</v>
      </c>
      <c r="G677" s="275"/>
      <c r="H677" s="276" t="s">
        <v>1</v>
      </c>
      <c r="I677" s="278"/>
      <c r="J677" s="275"/>
      <c r="K677" s="275"/>
      <c r="L677" s="279"/>
      <c r="M677" s="280"/>
      <c r="N677" s="281"/>
      <c r="O677" s="281"/>
      <c r="P677" s="281"/>
      <c r="Q677" s="281"/>
      <c r="R677" s="281"/>
      <c r="S677" s="281"/>
      <c r="T677" s="282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T677" s="283" t="s">
        <v>291</v>
      </c>
      <c r="AU677" s="283" t="s">
        <v>86</v>
      </c>
      <c r="AV677" s="15" t="s">
        <v>84</v>
      </c>
      <c r="AW677" s="15" t="s">
        <v>32</v>
      </c>
      <c r="AX677" s="15" t="s">
        <v>77</v>
      </c>
      <c r="AY677" s="283" t="s">
        <v>168</v>
      </c>
    </row>
    <row r="678" spans="1:51" s="13" customFormat="1" ht="12">
      <c r="A678" s="13"/>
      <c r="B678" s="252"/>
      <c r="C678" s="253"/>
      <c r="D678" s="241" t="s">
        <v>291</v>
      </c>
      <c r="E678" s="254" t="s">
        <v>1</v>
      </c>
      <c r="F678" s="255" t="s">
        <v>1493</v>
      </c>
      <c r="G678" s="253"/>
      <c r="H678" s="256">
        <v>6.94</v>
      </c>
      <c r="I678" s="257"/>
      <c r="J678" s="253"/>
      <c r="K678" s="253"/>
      <c r="L678" s="258"/>
      <c r="M678" s="259"/>
      <c r="N678" s="260"/>
      <c r="O678" s="260"/>
      <c r="P678" s="260"/>
      <c r="Q678" s="260"/>
      <c r="R678" s="260"/>
      <c r="S678" s="260"/>
      <c r="T678" s="261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62" t="s">
        <v>291</v>
      </c>
      <c r="AU678" s="262" t="s">
        <v>86</v>
      </c>
      <c r="AV678" s="13" t="s">
        <v>86</v>
      </c>
      <c r="AW678" s="13" t="s">
        <v>32</v>
      </c>
      <c r="AX678" s="13" t="s">
        <v>77</v>
      </c>
      <c r="AY678" s="262" t="s">
        <v>168</v>
      </c>
    </row>
    <row r="679" spans="1:51" s="13" customFormat="1" ht="12">
      <c r="A679" s="13"/>
      <c r="B679" s="252"/>
      <c r="C679" s="253"/>
      <c r="D679" s="241" t="s">
        <v>291</v>
      </c>
      <c r="E679" s="254" t="s">
        <v>1</v>
      </c>
      <c r="F679" s="255" t="s">
        <v>1494</v>
      </c>
      <c r="G679" s="253"/>
      <c r="H679" s="256">
        <v>0.39</v>
      </c>
      <c r="I679" s="257"/>
      <c r="J679" s="253"/>
      <c r="K679" s="253"/>
      <c r="L679" s="258"/>
      <c r="M679" s="259"/>
      <c r="N679" s="260"/>
      <c r="O679" s="260"/>
      <c r="P679" s="260"/>
      <c r="Q679" s="260"/>
      <c r="R679" s="260"/>
      <c r="S679" s="260"/>
      <c r="T679" s="261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62" t="s">
        <v>291</v>
      </c>
      <c r="AU679" s="262" t="s">
        <v>86</v>
      </c>
      <c r="AV679" s="13" t="s">
        <v>86</v>
      </c>
      <c r="AW679" s="13" t="s">
        <v>32</v>
      </c>
      <c r="AX679" s="13" t="s">
        <v>77</v>
      </c>
      <c r="AY679" s="262" t="s">
        <v>168</v>
      </c>
    </row>
    <row r="680" spans="1:51" s="13" customFormat="1" ht="12">
      <c r="A680" s="13"/>
      <c r="B680" s="252"/>
      <c r="C680" s="253"/>
      <c r="D680" s="241" t="s">
        <v>291</v>
      </c>
      <c r="E680" s="254" t="s">
        <v>1</v>
      </c>
      <c r="F680" s="255" t="s">
        <v>1495</v>
      </c>
      <c r="G680" s="253"/>
      <c r="H680" s="256">
        <v>4.4</v>
      </c>
      <c r="I680" s="257"/>
      <c r="J680" s="253"/>
      <c r="K680" s="253"/>
      <c r="L680" s="258"/>
      <c r="M680" s="259"/>
      <c r="N680" s="260"/>
      <c r="O680" s="260"/>
      <c r="P680" s="260"/>
      <c r="Q680" s="260"/>
      <c r="R680" s="260"/>
      <c r="S680" s="260"/>
      <c r="T680" s="261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62" t="s">
        <v>291</v>
      </c>
      <c r="AU680" s="262" t="s">
        <v>86</v>
      </c>
      <c r="AV680" s="13" t="s">
        <v>86</v>
      </c>
      <c r="AW680" s="13" t="s">
        <v>32</v>
      </c>
      <c r="AX680" s="13" t="s">
        <v>77</v>
      </c>
      <c r="AY680" s="262" t="s">
        <v>168</v>
      </c>
    </row>
    <row r="681" spans="1:51" s="15" customFormat="1" ht="12">
      <c r="A681" s="15"/>
      <c r="B681" s="274"/>
      <c r="C681" s="275"/>
      <c r="D681" s="241" t="s">
        <v>291</v>
      </c>
      <c r="E681" s="276" t="s">
        <v>1</v>
      </c>
      <c r="F681" s="277" t="s">
        <v>1476</v>
      </c>
      <c r="G681" s="275"/>
      <c r="H681" s="276" t="s">
        <v>1</v>
      </c>
      <c r="I681" s="278"/>
      <c r="J681" s="275"/>
      <c r="K681" s="275"/>
      <c r="L681" s="279"/>
      <c r="M681" s="280"/>
      <c r="N681" s="281"/>
      <c r="O681" s="281"/>
      <c r="P681" s="281"/>
      <c r="Q681" s="281"/>
      <c r="R681" s="281"/>
      <c r="S681" s="281"/>
      <c r="T681" s="282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T681" s="283" t="s">
        <v>291</v>
      </c>
      <c r="AU681" s="283" t="s">
        <v>86</v>
      </c>
      <c r="AV681" s="15" t="s">
        <v>84</v>
      </c>
      <c r="AW681" s="15" t="s">
        <v>32</v>
      </c>
      <c r="AX681" s="15" t="s">
        <v>77</v>
      </c>
      <c r="AY681" s="283" t="s">
        <v>168</v>
      </c>
    </row>
    <row r="682" spans="1:51" s="13" customFormat="1" ht="12">
      <c r="A682" s="13"/>
      <c r="B682" s="252"/>
      <c r="C682" s="253"/>
      <c r="D682" s="241" t="s">
        <v>291</v>
      </c>
      <c r="E682" s="254" t="s">
        <v>1</v>
      </c>
      <c r="F682" s="255" t="s">
        <v>1496</v>
      </c>
      <c r="G682" s="253"/>
      <c r="H682" s="256">
        <v>36</v>
      </c>
      <c r="I682" s="257"/>
      <c r="J682" s="253"/>
      <c r="K682" s="253"/>
      <c r="L682" s="258"/>
      <c r="M682" s="259"/>
      <c r="N682" s="260"/>
      <c r="O682" s="260"/>
      <c r="P682" s="260"/>
      <c r="Q682" s="260"/>
      <c r="R682" s="260"/>
      <c r="S682" s="260"/>
      <c r="T682" s="261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62" t="s">
        <v>291</v>
      </c>
      <c r="AU682" s="262" t="s">
        <v>86</v>
      </c>
      <c r="AV682" s="13" t="s">
        <v>86</v>
      </c>
      <c r="AW682" s="13" t="s">
        <v>32</v>
      </c>
      <c r="AX682" s="13" t="s">
        <v>77</v>
      </c>
      <c r="AY682" s="262" t="s">
        <v>168</v>
      </c>
    </row>
    <row r="683" spans="1:51" s="13" customFormat="1" ht="12">
      <c r="A683" s="13"/>
      <c r="B683" s="252"/>
      <c r="C683" s="253"/>
      <c r="D683" s="241" t="s">
        <v>291</v>
      </c>
      <c r="E683" s="254" t="s">
        <v>1</v>
      </c>
      <c r="F683" s="255" t="s">
        <v>1497</v>
      </c>
      <c r="G683" s="253"/>
      <c r="H683" s="256">
        <v>97.2</v>
      </c>
      <c r="I683" s="257"/>
      <c r="J683" s="253"/>
      <c r="K683" s="253"/>
      <c r="L683" s="258"/>
      <c r="M683" s="259"/>
      <c r="N683" s="260"/>
      <c r="O683" s="260"/>
      <c r="P683" s="260"/>
      <c r="Q683" s="260"/>
      <c r="R683" s="260"/>
      <c r="S683" s="260"/>
      <c r="T683" s="261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62" t="s">
        <v>291</v>
      </c>
      <c r="AU683" s="262" t="s">
        <v>86</v>
      </c>
      <c r="AV683" s="13" t="s">
        <v>86</v>
      </c>
      <c r="AW683" s="13" t="s">
        <v>32</v>
      </c>
      <c r="AX683" s="13" t="s">
        <v>77</v>
      </c>
      <c r="AY683" s="262" t="s">
        <v>168</v>
      </c>
    </row>
    <row r="684" spans="1:51" s="13" customFormat="1" ht="12">
      <c r="A684" s="13"/>
      <c r="B684" s="252"/>
      <c r="C684" s="253"/>
      <c r="D684" s="241" t="s">
        <v>291</v>
      </c>
      <c r="E684" s="254" t="s">
        <v>1</v>
      </c>
      <c r="F684" s="255" t="s">
        <v>1498</v>
      </c>
      <c r="G684" s="253"/>
      <c r="H684" s="256">
        <v>40.48</v>
      </c>
      <c r="I684" s="257"/>
      <c r="J684" s="253"/>
      <c r="K684" s="253"/>
      <c r="L684" s="258"/>
      <c r="M684" s="259"/>
      <c r="N684" s="260"/>
      <c r="O684" s="260"/>
      <c r="P684" s="260"/>
      <c r="Q684" s="260"/>
      <c r="R684" s="260"/>
      <c r="S684" s="260"/>
      <c r="T684" s="261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62" t="s">
        <v>291</v>
      </c>
      <c r="AU684" s="262" t="s">
        <v>86</v>
      </c>
      <c r="AV684" s="13" t="s">
        <v>86</v>
      </c>
      <c r="AW684" s="13" t="s">
        <v>32</v>
      </c>
      <c r="AX684" s="13" t="s">
        <v>77</v>
      </c>
      <c r="AY684" s="262" t="s">
        <v>168</v>
      </c>
    </row>
    <row r="685" spans="1:51" s="15" customFormat="1" ht="12">
      <c r="A685" s="15"/>
      <c r="B685" s="274"/>
      <c r="C685" s="275"/>
      <c r="D685" s="241" t="s">
        <v>291</v>
      </c>
      <c r="E685" s="276" t="s">
        <v>1</v>
      </c>
      <c r="F685" s="277" t="s">
        <v>1480</v>
      </c>
      <c r="G685" s="275"/>
      <c r="H685" s="276" t="s">
        <v>1</v>
      </c>
      <c r="I685" s="278"/>
      <c r="J685" s="275"/>
      <c r="K685" s="275"/>
      <c r="L685" s="279"/>
      <c r="M685" s="280"/>
      <c r="N685" s="281"/>
      <c r="O685" s="281"/>
      <c r="P685" s="281"/>
      <c r="Q685" s="281"/>
      <c r="R685" s="281"/>
      <c r="S685" s="281"/>
      <c r="T685" s="282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T685" s="283" t="s">
        <v>291</v>
      </c>
      <c r="AU685" s="283" t="s">
        <v>86</v>
      </c>
      <c r="AV685" s="15" t="s">
        <v>84</v>
      </c>
      <c r="AW685" s="15" t="s">
        <v>32</v>
      </c>
      <c r="AX685" s="15" t="s">
        <v>77</v>
      </c>
      <c r="AY685" s="283" t="s">
        <v>168</v>
      </c>
    </row>
    <row r="686" spans="1:51" s="13" customFormat="1" ht="12">
      <c r="A686" s="13"/>
      <c r="B686" s="252"/>
      <c r="C686" s="253"/>
      <c r="D686" s="241" t="s">
        <v>291</v>
      </c>
      <c r="E686" s="254" t="s">
        <v>1</v>
      </c>
      <c r="F686" s="255" t="s">
        <v>1496</v>
      </c>
      <c r="G686" s="253"/>
      <c r="H686" s="256">
        <v>36</v>
      </c>
      <c r="I686" s="257"/>
      <c r="J686" s="253"/>
      <c r="K686" s="253"/>
      <c r="L686" s="258"/>
      <c r="M686" s="259"/>
      <c r="N686" s="260"/>
      <c r="O686" s="260"/>
      <c r="P686" s="260"/>
      <c r="Q686" s="260"/>
      <c r="R686" s="260"/>
      <c r="S686" s="260"/>
      <c r="T686" s="261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62" t="s">
        <v>291</v>
      </c>
      <c r="AU686" s="262" t="s">
        <v>86</v>
      </c>
      <c r="AV686" s="13" t="s">
        <v>86</v>
      </c>
      <c r="AW686" s="13" t="s">
        <v>32</v>
      </c>
      <c r="AX686" s="13" t="s">
        <v>77</v>
      </c>
      <c r="AY686" s="262" t="s">
        <v>168</v>
      </c>
    </row>
    <row r="687" spans="1:51" s="13" customFormat="1" ht="12">
      <c r="A687" s="13"/>
      <c r="B687" s="252"/>
      <c r="C687" s="253"/>
      <c r="D687" s="241" t="s">
        <v>291</v>
      </c>
      <c r="E687" s="254" t="s">
        <v>1</v>
      </c>
      <c r="F687" s="255" t="s">
        <v>1497</v>
      </c>
      <c r="G687" s="253"/>
      <c r="H687" s="256">
        <v>97.2</v>
      </c>
      <c r="I687" s="257"/>
      <c r="J687" s="253"/>
      <c r="K687" s="253"/>
      <c r="L687" s="258"/>
      <c r="M687" s="259"/>
      <c r="N687" s="260"/>
      <c r="O687" s="260"/>
      <c r="P687" s="260"/>
      <c r="Q687" s="260"/>
      <c r="R687" s="260"/>
      <c r="S687" s="260"/>
      <c r="T687" s="261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62" t="s">
        <v>291</v>
      </c>
      <c r="AU687" s="262" t="s">
        <v>86</v>
      </c>
      <c r="AV687" s="13" t="s">
        <v>86</v>
      </c>
      <c r="AW687" s="13" t="s">
        <v>32</v>
      </c>
      <c r="AX687" s="13" t="s">
        <v>77</v>
      </c>
      <c r="AY687" s="262" t="s">
        <v>168</v>
      </c>
    </row>
    <row r="688" spans="1:51" s="13" customFormat="1" ht="12">
      <c r="A688" s="13"/>
      <c r="B688" s="252"/>
      <c r="C688" s="253"/>
      <c r="D688" s="241" t="s">
        <v>291</v>
      </c>
      <c r="E688" s="254" t="s">
        <v>1</v>
      </c>
      <c r="F688" s="255" t="s">
        <v>1499</v>
      </c>
      <c r="G688" s="253"/>
      <c r="H688" s="256">
        <v>55.17</v>
      </c>
      <c r="I688" s="257"/>
      <c r="J688" s="253"/>
      <c r="K688" s="253"/>
      <c r="L688" s="258"/>
      <c r="M688" s="259"/>
      <c r="N688" s="260"/>
      <c r="O688" s="260"/>
      <c r="P688" s="260"/>
      <c r="Q688" s="260"/>
      <c r="R688" s="260"/>
      <c r="S688" s="260"/>
      <c r="T688" s="261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62" t="s">
        <v>291</v>
      </c>
      <c r="AU688" s="262" t="s">
        <v>86</v>
      </c>
      <c r="AV688" s="13" t="s">
        <v>86</v>
      </c>
      <c r="AW688" s="13" t="s">
        <v>32</v>
      </c>
      <c r="AX688" s="13" t="s">
        <v>77</v>
      </c>
      <c r="AY688" s="262" t="s">
        <v>168</v>
      </c>
    </row>
    <row r="689" spans="1:51" s="15" customFormat="1" ht="12">
      <c r="A689" s="15"/>
      <c r="B689" s="274"/>
      <c r="C689" s="275"/>
      <c r="D689" s="241" t="s">
        <v>291</v>
      </c>
      <c r="E689" s="276" t="s">
        <v>1</v>
      </c>
      <c r="F689" s="277" t="s">
        <v>1482</v>
      </c>
      <c r="G689" s="275"/>
      <c r="H689" s="276" t="s">
        <v>1</v>
      </c>
      <c r="I689" s="278"/>
      <c r="J689" s="275"/>
      <c r="K689" s="275"/>
      <c r="L689" s="279"/>
      <c r="M689" s="280"/>
      <c r="N689" s="281"/>
      <c r="O689" s="281"/>
      <c r="P689" s="281"/>
      <c r="Q689" s="281"/>
      <c r="R689" s="281"/>
      <c r="S689" s="281"/>
      <c r="T689" s="282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T689" s="283" t="s">
        <v>291</v>
      </c>
      <c r="AU689" s="283" t="s">
        <v>86</v>
      </c>
      <c r="AV689" s="15" t="s">
        <v>84</v>
      </c>
      <c r="AW689" s="15" t="s">
        <v>32</v>
      </c>
      <c r="AX689" s="15" t="s">
        <v>77</v>
      </c>
      <c r="AY689" s="283" t="s">
        <v>168</v>
      </c>
    </row>
    <row r="690" spans="1:51" s="13" customFormat="1" ht="12">
      <c r="A690" s="13"/>
      <c r="B690" s="252"/>
      <c r="C690" s="253"/>
      <c r="D690" s="241" t="s">
        <v>291</v>
      </c>
      <c r="E690" s="254" t="s">
        <v>1</v>
      </c>
      <c r="F690" s="255" t="s">
        <v>1496</v>
      </c>
      <c r="G690" s="253"/>
      <c r="H690" s="256">
        <v>36</v>
      </c>
      <c r="I690" s="257"/>
      <c r="J690" s="253"/>
      <c r="K690" s="253"/>
      <c r="L690" s="258"/>
      <c r="M690" s="259"/>
      <c r="N690" s="260"/>
      <c r="O690" s="260"/>
      <c r="P690" s="260"/>
      <c r="Q690" s="260"/>
      <c r="R690" s="260"/>
      <c r="S690" s="260"/>
      <c r="T690" s="261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62" t="s">
        <v>291</v>
      </c>
      <c r="AU690" s="262" t="s">
        <v>86</v>
      </c>
      <c r="AV690" s="13" t="s">
        <v>86</v>
      </c>
      <c r="AW690" s="13" t="s">
        <v>32</v>
      </c>
      <c r="AX690" s="13" t="s">
        <v>77</v>
      </c>
      <c r="AY690" s="262" t="s">
        <v>168</v>
      </c>
    </row>
    <row r="691" spans="1:51" s="13" customFormat="1" ht="12">
      <c r="A691" s="13"/>
      <c r="B691" s="252"/>
      <c r="C691" s="253"/>
      <c r="D691" s="241" t="s">
        <v>291</v>
      </c>
      <c r="E691" s="254" t="s">
        <v>1</v>
      </c>
      <c r="F691" s="255" t="s">
        <v>1497</v>
      </c>
      <c r="G691" s="253"/>
      <c r="H691" s="256">
        <v>97.2</v>
      </c>
      <c r="I691" s="257"/>
      <c r="J691" s="253"/>
      <c r="K691" s="253"/>
      <c r="L691" s="258"/>
      <c r="M691" s="259"/>
      <c r="N691" s="260"/>
      <c r="O691" s="260"/>
      <c r="P691" s="260"/>
      <c r="Q691" s="260"/>
      <c r="R691" s="260"/>
      <c r="S691" s="260"/>
      <c r="T691" s="261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62" t="s">
        <v>291</v>
      </c>
      <c r="AU691" s="262" t="s">
        <v>86</v>
      </c>
      <c r="AV691" s="13" t="s">
        <v>86</v>
      </c>
      <c r="AW691" s="13" t="s">
        <v>32</v>
      </c>
      <c r="AX691" s="13" t="s">
        <v>77</v>
      </c>
      <c r="AY691" s="262" t="s">
        <v>168</v>
      </c>
    </row>
    <row r="692" spans="1:51" s="13" customFormat="1" ht="12">
      <c r="A692" s="13"/>
      <c r="B692" s="252"/>
      <c r="C692" s="253"/>
      <c r="D692" s="241" t="s">
        <v>291</v>
      </c>
      <c r="E692" s="254" t="s">
        <v>1</v>
      </c>
      <c r="F692" s="255" t="s">
        <v>1499</v>
      </c>
      <c r="G692" s="253"/>
      <c r="H692" s="256">
        <v>55.17</v>
      </c>
      <c r="I692" s="257"/>
      <c r="J692" s="253"/>
      <c r="K692" s="253"/>
      <c r="L692" s="258"/>
      <c r="M692" s="259"/>
      <c r="N692" s="260"/>
      <c r="O692" s="260"/>
      <c r="P692" s="260"/>
      <c r="Q692" s="260"/>
      <c r="R692" s="260"/>
      <c r="S692" s="260"/>
      <c r="T692" s="261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62" t="s">
        <v>291</v>
      </c>
      <c r="AU692" s="262" t="s">
        <v>86</v>
      </c>
      <c r="AV692" s="13" t="s">
        <v>86</v>
      </c>
      <c r="AW692" s="13" t="s">
        <v>32</v>
      </c>
      <c r="AX692" s="13" t="s">
        <v>77</v>
      </c>
      <c r="AY692" s="262" t="s">
        <v>168</v>
      </c>
    </row>
    <row r="693" spans="1:51" s="15" customFormat="1" ht="12">
      <c r="A693" s="15"/>
      <c r="B693" s="274"/>
      <c r="C693" s="275"/>
      <c r="D693" s="241" t="s">
        <v>291</v>
      </c>
      <c r="E693" s="276" t="s">
        <v>1</v>
      </c>
      <c r="F693" s="277" t="s">
        <v>1483</v>
      </c>
      <c r="G693" s="275"/>
      <c r="H693" s="276" t="s">
        <v>1</v>
      </c>
      <c r="I693" s="278"/>
      <c r="J693" s="275"/>
      <c r="K693" s="275"/>
      <c r="L693" s="279"/>
      <c r="M693" s="280"/>
      <c r="N693" s="281"/>
      <c r="O693" s="281"/>
      <c r="P693" s="281"/>
      <c r="Q693" s="281"/>
      <c r="R693" s="281"/>
      <c r="S693" s="281"/>
      <c r="T693" s="282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T693" s="283" t="s">
        <v>291</v>
      </c>
      <c r="AU693" s="283" t="s">
        <v>86</v>
      </c>
      <c r="AV693" s="15" t="s">
        <v>84</v>
      </c>
      <c r="AW693" s="15" t="s">
        <v>32</v>
      </c>
      <c r="AX693" s="15" t="s">
        <v>77</v>
      </c>
      <c r="AY693" s="283" t="s">
        <v>168</v>
      </c>
    </row>
    <row r="694" spans="1:51" s="13" customFormat="1" ht="12">
      <c r="A694" s="13"/>
      <c r="B694" s="252"/>
      <c r="C694" s="253"/>
      <c r="D694" s="241" t="s">
        <v>291</v>
      </c>
      <c r="E694" s="254" t="s">
        <v>1</v>
      </c>
      <c r="F694" s="255" t="s">
        <v>1500</v>
      </c>
      <c r="G694" s="253"/>
      <c r="H694" s="256">
        <v>4.84</v>
      </c>
      <c r="I694" s="257"/>
      <c r="J694" s="253"/>
      <c r="K694" s="253"/>
      <c r="L694" s="258"/>
      <c r="M694" s="259"/>
      <c r="N694" s="260"/>
      <c r="O694" s="260"/>
      <c r="P694" s="260"/>
      <c r="Q694" s="260"/>
      <c r="R694" s="260"/>
      <c r="S694" s="260"/>
      <c r="T694" s="261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62" t="s">
        <v>291</v>
      </c>
      <c r="AU694" s="262" t="s">
        <v>86</v>
      </c>
      <c r="AV694" s="13" t="s">
        <v>86</v>
      </c>
      <c r="AW694" s="13" t="s">
        <v>32</v>
      </c>
      <c r="AX694" s="13" t="s">
        <v>77</v>
      </c>
      <c r="AY694" s="262" t="s">
        <v>168</v>
      </c>
    </row>
    <row r="695" spans="1:51" s="13" customFormat="1" ht="12">
      <c r="A695" s="13"/>
      <c r="B695" s="252"/>
      <c r="C695" s="253"/>
      <c r="D695" s="241" t="s">
        <v>291</v>
      </c>
      <c r="E695" s="254" t="s">
        <v>1</v>
      </c>
      <c r="F695" s="255" t="s">
        <v>1501</v>
      </c>
      <c r="G695" s="253"/>
      <c r="H695" s="256">
        <v>1.584</v>
      </c>
      <c r="I695" s="257"/>
      <c r="J695" s="253"/>
      <c r="K695" s="253"/>
      <c r="L695" s="258"/>
      <c r="M695" s="259"/>
      <c r="N695" s="260"/>
      <c r="O695" s="260"/>
      <c r="P695" s="260"/>
      <c r="Q695" s="260"/>
      <c r="R695" s="260"/>
      <c r="S695" s="260"/>
      <c r="T695" s="261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62" t="s">
        <v>291</v>
      </c>
      <c r="AU695" s="262" t="s">
        <v>86</v>
      </c>
      <c r="AV695" s="13" t="s">
        <v>86</v>
      </c>
      <c r="AW695" s="13" t="s">
        <v>32</v>
      </c>
      <c r="AX695" s="13" t="s">
        <v>77</v>
      </c>
      <c r="AY695" s="262" t="s">
        <v>168</v>
      </c>
    </row>
    <row r="696" spans="1:51" s="13" customFormat="1" ht="12">
      <c r="A696" s="13"/>
      <c r="B696" s="252"/>
      <c r="C696" s="253"/>
      <c r="D696" s="241" t="s">
        <v>291</v>
      </c>
      <c r="E696" s="254" t="s">
        <v>1</v>
      </c>
      <c r="F696" s="255" t="s">
        <v>791</v>
      </c>
      <c r="G696" s="253"/>
      <c r="H696" s="256">
        <v>58</v>
      </c>
      <c r="I696" s="257"/>
      <c r="J696" s="253"/>
      <c r="K696" s="253"/>
      <c r="L696" s="258"/>
      <c r="M696" s="259"/>
      <c r="N696" s="260"/>
      <c r="O696" s="260"/>
      <c r="P696" s="260"/>
      <c r="Q696" s="260"/>
      <c r="R696" s="260"/>
      <c r="S696" s="260"/>
      <c r="T696" s="261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62" t="s">
        <v>291</v>
      </c>
      <c r="AU696" s="262" t="s">
        <v>86</v>
      </c>
      <c r="AV696" s="13" t="s">
        <v>86</v>
      </c>
      <c r="AW696" s="13" t="s">
        <v>32</v>
      </c>
      <c r="AX696" s="13" t="s">
        <v>77</v>
      </c>
      <c r="AY696" s="262" t="s">
        <v>168</v>
      </c>
    </row>
    <row r="697" spans="1:51" s="14" customFormat="1" ht="12">
      <c r="A697" s="14"/>
      <c r="B697" s="263"/>
      <c r="C697" s="264"/>
      <c r="D697" s="241" t="s">
        <v>291</v>
      </c>
      <c r="E697" s="265" t="s">
        <v>1</v>
      </c>
      <c r="F697" s="266" t="s">
        <v>295</v>
      </c>
      <c r="G697" s="264"/>
      <c r="H697" s="267">
        <v>632.604</v>
      </c>
      <c r="I697" s="268"/>
      <c r="J697" s="264"/>
      <c r="K697" s="264"/>
      <c r="L697" s="269"/>
      <c r="M697" s="270"/>
      <c r="N697" s="271"/>
      <c r="O697" s="271"/>
      <c r="P697" s="271"/>
      <c r="Q697" s="271"/>
      <c r="R697" s="271"/>
      <c r="S697" s="271"/>
      <c r="T697" s="272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73" t="s">
        <v>291</v>
      </c>
      <c r="AU697" s="273" t="s">
        <v>86</v>
      </c>
      <c r="AV697" s="14" t="s">
        <v>189</v>
      </c>
      <c r="AW697" s="14" t="s">
        <v>32</v>
      </c>
      <c r="AX697" s="14" t="s">
        <v>84</v>
      </c>
      <c r="AY697" s="273" t="s">
        <v>168</v>
      </c>
    </row>
    <row r="698" spans="1:65" s="2" customFormat="1" ht="24.15" customHeight="1">
      <c r="A698" s="39"/>
      <c r="B698" s="40"/>
      <c r="C698" s="228" t="s">
        <v>1502</v>
      </c>
      <c r="D698" s="228" t="s">
        <v>171</v>
      </c>
      <c r="E698" s="229" t="s">
        <v>1503</v>
      </c>
      <c r="F698" s="230" t="s">
        <v>1504</v>
      </c>
      <c r="G698" s="231" t="s">
        <v>203</v>
      </c>
      <c r="H698" s="232">
        <v>632.604</v>
      </c>
      <c r="I698" s="233"/>
      <c r="J698" s="234">
        <f>ROUND(I698*H698,2)</f>
        <v>0</v>
      </c>
      <c r="K698" s="230" t="s">
        <v>175</v>
      </c>
      <c r="L698" s="45"/>
      <c r="M698" s="235" t="s">
        <v>1</v>
      </c>
      <c r="N698" s="236" t="s">
        <v>42</v>
      </c>
      <c r="O698" s="92"/>
      <c r="P698" s="237">
        <f>O698*H698</f>
        <v>0</v>
      </c>
      <c r="Q698" s="237">
        <v>0</v>
      </c>
      <c r="R698" s="237">
        <f>Q698*H698</f>
        <v>0</v>
      </c>
      <c r="S698" s="237">
        <v>0</v>
      </c>
      <c r="T698" s="238">
        <f>S698*H698</f>
        <v>0</v>
      </c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R698" s="239" t="s">
        <v>189</v>
      </c>
      <c r="AT698" s="239" t="s">
        <v>171</v>
      </c>
      <c r="AU698" s="239" t="s">
        <v>86</v>
      </c>
      <c r="AY698" s="18" t="s">
        <v>168</v>
      </c>
      <c r="BE698" s="240">
        <f>IF(N698="základní",J698,0)</f>
        <v>0</v>
      </c>
      <c r="BF698" s="240">
        <f>IF(N698="snížená",J698,0)</f>
        <v>0</v>
      </c>
      <c r="BG698" s="240">
        <f>IF(N698="zákl. přenesená",J698,0)</f>
        <v>0</v>
      </c>
      <c r="BH698" s="240">
        <f>IF(N698="sníž. přenesená",J698,0)</f>
        <v>0</v>
      </c>
      <c r="BI698" s="240">
        <f>IF(N698="nulová",J698,0)</f>
        <v>0</v>
      </c>
      <c r="BJ698" s="18" t="s">
        <v>84</v>
      </c>
      <c r="BK698" s="240">
        <f>ROUND(I698*H698,2)</f>
        <v>0</v>
      </c>
      <c r="BL698" s="18" t="s">
        <v>189</v>
      </c>
      <c r="BM698" s="239" t="s">
        <v>1505</v>
      </c>
    </row>
    <row r="699" spans="1:65" s="2" customFormat="1" ht="24.15" customHeight="1">
      <c r="A699" s="39"/>
      <c r="B699" s="40"/>
      <c r="C699" s="228" t="s">
        <v>1506</v>
      </c>
      <c r="D699" s="228" t="s">
        <v>171</v>
      </c>
      <c r="E699" s="229" t="s">
        <v>1507</v>
      </c>
      <c r="F699" s="230" t="s">
        <v>1508</v>
      </c>
      <c r="G699" s="231" t="s">
        <v>203</v>
      </c>
      <c r="H699" s="232">
        <v>628.99</v>
      </c>
      <c r="I699" s="233"/>
      <c r="J699" s="234">
        <f>ROUND(I699*H699,2)</f>
        <v>0</v>
      </c>
      <c r="K699" s="230" t="s">
        <v>175</v>
      </c>
      <c r="L699" s="45"/>
      <c r="M699" s="235" t="s">
        <v>1</v>
      </c>
      <c r="N699" s="236" t="s">
        <v>42</v>
      </c>
      <c r="O699" s="92"/>
      <c r="P699" s="237">
        <f>O699*H699</f>
        <v>0</v>
      </c>
      <c r="Q699" s="237">
        <v>0.00088</v>
      </c>
      <c r="R699" s="237">
        <f>Q699*H699</f>
        <v>0.5535112</v>
      </c>
      <c r="S699" s="237">
        <v>0</v>
      </c>
      <c r="T699" s="238">
        <f>S699*H699</f>
        <v>0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239" t="s">
        <v>189</v>
      </c>
      <c r="AT699" s="239" t="s">
        <v>171</v>
      </c>
      <c r="AU699" s="239" t="s">
        <v>86</v>
      </c>
      <c r="AY699" s="18" t="s">
        <v>168</v>
      </c>
      <c r="BE699" s="240">
        <f>IF(N699="základní",J699,0)</f>
        <v>0</v>
      </c>
      <c r="BF699" s="240">
        <f>IF(N699="snížená",J699,0)</f>
        <v>0</v>
      </c>
      <c r="BG699" s="240">
        <f>IF(N699="zákl. přenesená",J699,0)</f>
        <v>0</v>
      </c>
      <c r="BH699" s="240">
        <f>IF(N699="sníž. přenesená",J699,0)</f>
        <v>0</v>
      </c>
      <c r="BI699" s="240">
        <f>IF(N699="nulová",J699,0)</f>
        <v>0</v>
      </c>
      <c r="BJ699" s="18" t="s">
        <v>84</v>
      </c>
      <c r="BK699" s="240">
        <f>ROUND(I699*H699,2)</f>
        <v>0</v>
      </c>
      <c r="BL699" s="18" t="s">
        <v>189</v>
      </c>
      <c r="BM699" s="239" t="s">
        <v>1509</v>
      </c>
    </row>
    <row r="700" spans="1:51" s="15" customFormat="1" ht="12">
      <c r="A700" s="15"/>
      <c r="B700" s="274"/>
      <c r="C700" s="275"/>
      <c r="D700" s="241" t="s">
        <v>291</v>
      </c>
      <c r="E700" s="276" t="s">
        <v>1</v>
      </c>
      <c r="F700" s="277" t="s">
        <v>411</v>
      </c>
      <c r="G700" s="275"/>
      <c r="H700" s="276" t="s">
        <v>1</v>
      </c>
      <c r="I700" s="278"/>
      <c r="J700" s="275"/>
      <c r="K700" s="275"/>
      <c r="L700" s="279"/>
      <c r="M700" s="280"/>
      <c r="N700" s="281"/>
      <c r="O700" s="281"/>
      <c r="P700" s="281"/>
      <c r="Q700" s="281"/>
      <c r="R700" s="281"/>
      <c r="S700" s="281"/>
      <c r="T700" s="282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T700" s="283" t="s">
        <v>291</v>
      </c>
      <c r="AU700" s="283" t="s">
        <v>86</v>
      </c>
      <c r="AV700" s="15" t="s">
        <v>84</v>
      </c>
      <c r="AW700" s="15" t="s">
        <v>32</v>
      </c>
      <c r="AX700" s="15" t="s">
        <v>77</v>
      </c>
      <c r="AY700" s="283" t="s">
        <v>168</v>
      </c>
    </row>
    <row r="701" spans="1:51" s="15" customFormat="1" ht="12">
      <c r="A701" s="15"/>
      <c r="B701" s="274"/>
      <c r="C701" s="275"/>
      <c r="D701" s="241" t="s">
        <v>291</v>
      </c>
      <c r="E701" s="276" t="s">
        <v>1</v>
      </c>
      <c r="F701" s="277" t="s">
        <v>1469</v>
      </c>
      <c r="G701" s="275"/>
      <c r="H701" s="276" t="s">
        <v>1</v>
      </c>
      <c r="I701" s="278"/>
      <c r="J701" s="275"/>
      <c r="K701" s="275"/>
      <c r="L701" s="279"/>
      <c r="M701" s="280"/>
      <c r="N701" s="281"/>
      <c r="O701" s="281"/>
      <c r="P701" s="281"/>
      <c r="Q701" s="281"/>
      <c r="R701" s="281"/>
      <c r="S701" s="281"/>
      <c r="T701" s="282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T701" s="283" t="s">
        <v>291</v>
      </c>
      <c r="AU701" s="283" t="s">
        <v>86</v>
      </c>
      <c r="AV701" s="15" t="s">
        <v>84</v>
      </c>
      <c r="AW701" s="15" t="s">
        <v>32</v>
      </c>
      <c r="AX701" s="15" t="s">
        <v>77</v>
      </c>
      <c r="AY701" s="283" t="s">
        <v>168</v>
      </c>
    </row>
    <row r="702" spans="1:51" s="13" customFormat="1" ht="12">
      <c r="A702" s="13"/>
      <c r="B702" s="252"/>
      <c r="C702" s="253"/>
      <c r="D702" s="241" t="s">
        <v>291</v>
      </c>
      <c r="E702" s="254" t="s">
        <v>1</v>
      </c>
      <c r="F702" s="255" t="s">
        <v>1490</v>
      </c>
      <c r="G702" s="253"/>
      <c r="H702" s="256">
        <v>4.62</v>
      </c>
      <c r="I702" s="257"/>
      <c r="J702" s="253"/>
      <c r="K702" s="253"/>
      <c r="L702" s="258"/>
      <c r="M702" s="259"/>
      <c r="N702" s="260"/>
      <c r="O702" s="260"/>
      <c r="P702" s="260"/>
      <c r="Q702" s="260"/>
      <c r="R702" s="260"/>
      <c r="S702" s="260"/>
      <c r="T702" s="261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62" t="s">
        <v>291</v>
      </c>
      <c r="AU702" s="262" t="s">
        <v>86</v>
      </c>
      <c r="AV702" s="13" t="s">
        <v>86</v>
      </c>
      <c r="AW702" s="13" t="s">
        <v>32</v>
      </c>
      <c r="AX702" s="13" t="s">
        <v>77</v>
      </c>
      <c r="AY702" s="262" t="s">
        <v>168</v>
      </c>
    </row>
    <row r="703" spans="1:51" s="15" customFormat="1" ht="12">
      <c r="A703" s="15"/>
      <c r="B703" s="274"/>
      <c r="C703" s="275"/>
      <c r="D703" s="241" t="s">
        <v>291</v>
      </c>
      <c r="E703" s="276" t="s">
        <v>1</v>
      </c>
      <c r="F703" s="277" t="s">
        <v>1471</v>
      </c>
      <c r="G703" s="275"/>
      <c r="H703" s="276" t="s">
        <v>1</v>
      </c>
      <c r="I703" s="278"/>
      <c r="J703" s="275"/>
      <c r="K703" s="275"/>
      <c r="L703" s="279"/>
      <c r="M703" s="280"/>
      <c r="N703" s="281"/>
      <c r="O703" s="281"/>
      <c r="P703" s="281"/>
      <c r="Q703" s="281"/>
      <c r="R703" s="281"/>
      <c r="S703" s="281"/>
      <c r="T703" s="282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T703" s="283" t="s">
        <v>291</v>
      </c>
      <c r="AU703" s="283" t="s">
        <v>86</v>
      </c>
      <c r="AV703" s="15" t="s">
        <v>84</v>
      </c>
      <c r="AW703" s="15" t="s">
        <v>32</v>
      </c>
      <c r="AX703" s="15" t="s">
        <v>77</v>
      </c>
      <c r="AY703" s="283" t="s">
        <v>168</v>
      </c>
    </row>
    <row r="704" spans="1:51" s="13" customFormat="1" ht="12">
      <c r="A704" s="13"/>
      <c r="B704" s="252"/>
      <c r="C704" s="253"/>
      <c r="D704" s="241" t="s">
        <v>291</v>
      </c>
      <c r="E704" s="254" t="s">
        <v>1</v>
      </c>
      <c r="F704" s="255" t="s">
        <v>1491</v>
      </c>
      <c r="G704" s="253"/>
      <c r="H704" s="256">
        <v>0.77</v>
      </c>
      <c r="I704" s="257"/>
      <c r="J704" s="253"/>
      <c r="K704" s="253"/>
      <c r="L704" s="258"/>
      <c r="M704" s="259"/>
      <c r="N704" s="260"/>
      <c r="O704" s="260"/>
      <c r="P704" s="260"/>
      <c r="Q704" s="260"/>
      <c r="R704" s="260"/>
      <c r="S704" s="260"/>
      <c r="T704" s="261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62" t="s">
        <v>291</v>
      </c>
      <c r="AU704" s="262" t="s">
        <v>86</v>
      </c>
      <c r="AV704" s="13" t="s">
        <v>86</v>
      </c>
      <c r="AW704" s="13" t="s">
        <v>32</v>
      </c>
      <c r="AX704" s="13" t="s">
        <v>77</v>
      </c>
      <c r="AY704" s="262" t="s">
        <v>168</v>
      </c>
    </row>
    <row r="705" spans="1:51" s="15" customFormat="1" ht="12">
      <c r="A705" s="15"/>
      <c r="B705" s="274"/>
      <c r="C705" s="275"/>
      <c r="D705" s="241" t="s">
        <v>291</v>
      </c>
      <c r="E705" s="276" t="s">
        <v>1</v>
      </c>
      <c r="F705" s="277" t="s">
        <v>1473</v>
      </c>
      <c r="G705" s="275"/>
      <c r="H705" s="276" t="s">
        <v>1</v>
      </c>
      <c r="I705" s="278"/>
      <c r="J705" s="275"/>
      <c r="K705" s="275"/>
      <c r="L705" s="279"/>
      <c r="M705" s="280"/>
      <c r="N705" s="281"/>
      <c r="O705" s="281"/>
      <c r="P705" s="281"/>
      <c r="Q705" s="281"/>
      <c r="R705" s="281"/>
      <c r="S705" s="281"/>
      <c r="T705" s="282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T705" s="283" t="s">
        <v>291</v>
      </c>
      <c r="AU705" s="283" t="s">
        <v>86</v>
      </c>
      <c r="AV705" s="15" t="s">
        <v>84</v>
      </c>
      <c r="AW705" s="15" t="s">
        <v>32</v>
      </c>
      <c r="AX705" s="15" t="s">
        <v>77</v>
      </c>
      <c r="AY705" s="283" t="s">
        <v>168</v>
      </c>
    </row>
    <row r="706" spans="1:51" s="13" customFormat="1" ht="12">
      <c r="A706" s="13"/>
      <c r="B706" s="252"/>
      <c r="C706" s="253"/>
      <c r="D706" s="241" t="s">
        <v>291</v>
      </c>
      <c r="E706" s="254" t="s">
        <v>1</v>
      </c>
      <c r="F706" s="255" t="s">
        <v>1493</v>
      </c>
      <c r="G706" s="253"/>
      <c r="H706" s="256">
        <v>6.94</v>
      </c>
      <c r="I706" s="257"/>
      <c r="J706" s="253"/>
      <c r="K706" s="253"/>
      <c r="L706" s="258"/>
      <c r="M706" s="259"/>
      <c r="N706" s="260"/>
      <c r="O706" s="260"/>
      <c r="P706" s="260"/>
      <c r="Q706" s="260"/>
      <c r="R706" s="260"/>
      <c r="S706" s="260"/>
      <c r="T706" s="261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62" t="s">
        <v>291</v>
      </c>
      <c r="AU706" s="262" t="s">
        <v>86</v>
      </c>
      <c r="AV706" s="13" t="s">
        <v>86</v>
      </c>
      <c r="AW706" s="13" t="s">
        <v>32</v>
      </c>
      <c r="AX706" s="13" t="s">
        <v>77</v>
      </c>
      <c r="AY706" s="262" t="s">
        <v>168</v>
      </c>
    </row>
    <row r="707" spans="1:51" s="13" customFormat="1" ht="12">
      <c r="A707" s="13"/>
      <c r="B707" s="252"/>
      <c r="C707" s="253"/>
      <c r="D707" s="241" t="s">
        <v>291</v>
      </c>
      <c r="E707" s="254" t="s">
        <v>1</v>
      </c>
      <c r="F707" s="255" t="s">
        <v>1495</v>
      </c>
      <c r="G707" s="253"/>
      <c r="H707" s="256">
        <v>4.4</v>
      </c>
      <c r="I707" s="257"/>
      <c r="J707" s="253"/>
      <c r="K707" s="253"/>
      <c r="L707" s="258"/>
      <c r="M707" s="259"/>
      <c r="N707" s="260"/>
      <c r="O707" s="260"/>
      <c r="P707" s="260"/>
      <c r="Q707" s="260"/>
      <c r="R707" s="260"/>
      <c r="S707" s="260"/>
      <c r="T707" s="261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62" t="s">
        <v>291</v>
      </c>
      <c r="AU707" s="262" t="s">
        <v>86</v>
      </c>
      <c r="AV707" s="13" t="s">
        <v>86</v>
      </c>
      <c r="AW707" s="13" t="s">
        <v>32</v>
      </c>
      <c r="AX707" s="13" t="s">
        <v>77</v>
      </c>
      <c r="AY707" s="262" t="s">
        <v>168</v>
      </c>
    </row>
    <row r="708" spans="1:51" s="15" customFormat="1" ht="12">
      <c r="A708" s="15"/>
      <c r="B708" s="274"/>
      <c r="C708" s="275"/>
      <c r="D708" s="241" t="s">
        <v>291</v>
      </c>
      <c r="E708" s="276" t="s">
        <v>1</v>
      </c>
      <c r="F708" s="277" t="s">
        <v>1476</v>
      </c>
      <c r="G708" s="275"/>
      <c r="H708" s="276" t="s">
        <v>1</v>
      </c>
      <c r="I708" s="278"/>
      <c r="J708" s="275"/>
      <c r="K708" s="275"/>
      <c r="L708" s="279"/>
      <c r="M708" s="280"/>
      <c r="N708" s="281"/>
      <c r="O708" s="281"/>
      <c r="P708" s="281"/>
      <c r="Q708" s="281"/>
      <c r="R708" s="281"/>
      <c r="S708" s="281"/>
      <c r="T708" s="282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83" t="s">
        <v>291</v>
      </c>
      <c r="AU708" s="283" t="s">
        <v>86</v>
      </c>
      <c r="AV708" s="15" t="s">
        <v>84</v>
      </c>
      <c r="AW708" s="15" t="s">
        <v>32</v>
      </c>
      <c r="AX708" s="15" t="s">
        <v>77</v>
      </c>
      <c r="AY708" s="283" t="s">
        <v>168</v>
      </c>
    </row>
    <row r="709" spans="1:51" s="13" customFormat="1" ht="12">
      <c r="A709" s="13"/>
      <c r="B709" s="252"/>
      <c r="C709" s="253"/>
      <c r="D709" s="241" t="s">
        <v>291</v>
      </c>
      <c r="E709" s="254" t="s">
        <v>1</v>
      </c>
      <c r="F709" s="255" t="s">
        <v>1496</v>
      </c>
      <c r="G709" s="253"/>
      <c r="H709" s="256">
        <v>36</v>
      </c>
      <c r="I709" s="257"/>
      <c r="J709" s="253"/>
      <c r="K709" s="253"/>
      <c r="L709" s="258"/>
      <c r="M709" s="259"/>
      <c r="N709" s="260"/>
      <c r="O709" s="260"/>
      <c r="P709" s="260"/>
      <c r="Q709" s="260"/>
      <c r="R709" s="260"/>
      <c r="S709" s="260"/>
      <c r="T709" s="261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62" t="s">
        <v>291</v>
      </c>
      <c r="AU709" s="262" t="s">
        <v>86</v>
      </c>
      <c r="AV709" s="13" t="s">
        <v>86</v>
      </c>
      <c r="AW709" s="13" t="s">
        <v>32</v>
      </c>
      <c r="AX709" s="13" t="s">
        <v>77</v>
      </c>
      <c r="AY709" s="262" t="s">
        <v>168</v>
      </c>
    </row>
    <row r="710" spans="1:51" s="13" customFormat="1" ht="12">
      <c r="A710" s="13"/>
      <c r="B710" s="252"/>
      <c r="C710" s="253"/>
      <c r="D710" s="241" t="s">
        <v>291</v>
      </c>
      <c r="E710" s="254" t="s">
        <v>1</v>
      </c>
      <c r="F710" s="255" t="s">
        <v>1497</v>
      </c>
      <c r="G710" s="253"/>
      <c r="H710" s="256">
        <v>97.2</v>
      </c>
      <c r="I710" s="257"/>
      <c r="J710" s="253"/>
      <c r="K710" s="253"/>
      <c r="L710" s="258"/>
      <c r="M710" s="259"/>
      <c r="N710" s="260"/>
      <c r="O710" s="260"/>
      <c r="P710" s="260"/>
      <c r="Q710" s="260"/>
      <c r="R710" s="260"/>
      <c r="S710" s="260"/>
      <c r="T710" s="261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62" t="s">
        <v>291</v>
      </c>
      <c r="AU710" s="262" t="s">
        <v>86</v>
      </c>
      <c r="AV710" s="13" t="s">
        <v>86</v>
      </c>
      <c r="AW710" s="13" t="s">
        <v>32</v>
      </c>
      <c r="AX710" s="13" t="s">
        <v>77</v>
      </c>
      <c r="AY710" s="262" t="s">
        <v>168</v>
      </c>
    </row>
    <row r="711" spans="1:51" s="13" customFormat="1" ht="12">
      <c r="A711" s="13"/>
      <c r="B711" s="252"/>
      <c r="C711" s="253"/>
      <c r="D711" s="241" t="s">
        <v>291</v>
      </c>
      <c r="E711" s="254" t="s">
        <v>1</v>
      </c>
      <c r="F711" s="255" t="s">
        <v>1498</v>
      </c>
      <c r="G711" s="253"/>
      <c r="H711" s="256">
        <v>40.48</v>
      </c>
      <c r="I711" s="257"/>
      <c r="J711" s="253"/>
      <c r="K711" s="253"/>
      <c r="L711" s="258"/>
      <c r="M711" s="259"/>
      <c r="N711" s="260"/>
      <c r="O711" s="260"/>
      <c r="P711" s="260"/>
      <c r="Q711" s="260"/>
      <c r="R711" s="260"/>
      <c r="S711" s="260"/>
      <c r="T711" s="261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62" t="s">
        <v>291</v>
      </c>
      <c r="AU711" s="262" t="s">
        <v>86</v>
      </c>
      <c r="AV711" s="13" t="s">
        <v>86</v>
      </c>
      <c r="AW711" s="13" t="s">
        <v>32</v>
      </c>
      <c r="AX711" s="13" t="s">
        <v>77</v>
      </c>
      <c r="AY711" s="262" t="s">
        <v>168</v>
      </c>
    </row>
    <row r="712" spans="1:51" s="15" customFormat="1" ht="12">
      <c r="A712" s="15"/>
      <c r="B712" s="274"/>
      <c r="C712" s="275"/>
      <c r="D712" s="241" t="s">
        <v>291</v>
      </c>
      <c r="E712" s="276" t="s">
        <v>1</v>
      </c>
      <c r="F712" s="277" t="s">
        <v>1480</v>
      </c>
      <c r="G712" s="275"/>
      <c r="H712" s="276" t="s">
        <v>1</v>
      </c>
      <c r="I712" s="278"/>
      <c r="J712" s="275"/>
      <c r="K712" s="275"/>
      <c r="L712" s="279"/>
      <c r="M712" s="280"/>
      <c r="N712" s="281"/>
      <c r="O712" s="281"/>
      <c r="P712" s="281"/>
      <c r="Q712" s="281"/>
      <c r="R712" s="281"/>
      <c r="S712" s="281"/>
      <c r="T712" s="282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T712" s="283" t="s">
        <v>291</v>
      </c>
      <c r="AU712" s="283" t="s">
        <v>86</v>
      </c>
      <c r="AV712" s="15" t="s">
        <v>84</v>
      </c>
      <c r="AW712" s="15" t="s">
        <v>32</v>
      </c>
      <c r="AX712" s="15" t="s">
        <v>77</v>
      </c>
      <c r="AY712" s="283" t="s">
        <v>168</v>
      </c>
    </row>
    <row r="713" spans="1:51" s="13" customFormat="1" ht="12">
      <c r="A713" s="13"/>
      <c r="B713" s="252"/>
      <c r="C713" s="253"/>
      <c r="D713" s="241" t="s">
        <v>291</v>
      </c>
      <c r="E713" s="254" t="s">
        <v>1</v>
      </c>
      <c r="F713" s="255" t="s">
        <v>1496</v>
      </c>
      <c r="G713" s="253"/>
      <c r="H713" s="256">
        <v>36</v>
      </c>
      <c r="I713" s="257"/>
      <c r="J713" s="253"/>
      <c r="K713" s="253"/>
      <c r="L713" s="258"/>
      <c r="M713" s="259"/>
      <c r="N713" s="260"/>
      <c r="O713" s="260"/>
      <c r="P713" s="260"/>
      <c r="Q713" s="260"/>
      <c r="R713" s="260"/>
      <c r="S713" s="260"/>
      <c r="T713" s="261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62" t="s">
        <v>291</v>
      </c>
      <c r="AU713" s="262" t="s">
        <v>86</v>
      </c>
      <c r="AV713" s="13" t="s">
        <v>86</v>
      </c>
      <c r="AW713" s="13" t="s">
        <v>32</v>
      </c>
      <c r="AX713" s="13" t="s">
        <v>77</v>
      </c>
      <c r="AY713" s="262" t="s">
        <v>168</v>
      </c>
    </row>
    <row r="714" spans="1:51" s="13" customFormat="1" ht="12">
      <c r="A714" s="13"/>
      <c r="B714" s="252"/>
      <c r="C714" s="253"/>
      <c r="D714" s="241" t="s">
        <v>291</v>
      </c>
      <c r="E714" s="254" t="s">
        <v>1</v>
      </c>
      <c r="F714" s="255" t="s">
        <v>1497</v>
      </c>
      <c r="G714" s="253"/>
      <c r="H714" s="256">
        <v>97.2</v>
      </c>
      <c r="I714" s="257"/>
      <c r="J714" s="253"/>
      <c r="K714" s="253"/>
      <c r="L714" s="258"/>
      <c r="M714" s="259"/>
      <c r="N714" s="260"/>
      <c r="O714" s="260"/>
      <c r="P714" s="260"/>
      <c r="Q714" s="260"/>
      <c r="R714" s="260"/>
      <c r="S714" s="260"/>
      <c r="T714" s="261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62" t="s">
        <v>291</v>
      </c>
      <c r="AU714" s="262" t="s">
        <v>86</v>
      </c>
      <c r="AV714" s="13" t="s">
        <v>86</v>
      </c>
      <c r="AW714" s="13" t="s">
        <v>32</v>
      </c>
      <c r="AX714" s="13" t="s">
        <v>77</v>
      </c>
      <c r="AY714" s="262" t="s">
        <v>168</v>
      </c>
    </row>
    <row r="715" spans="1:51" s="13" customFormat="1" ht="12">
      <c r="A715" s="13"/>
      <c r="B715" s="252"/>
      <c r="C715" s="253"/>
      <c r="D715" s="241" t="s">
        <v>291</v>
      </c>
      <c r="E715" s="254" t="s">
        <v>1</v>
      </c>
      <c r="F715" s="255" t="s">
        <v>1499</v>
      </c>
      <c r="G715" s="253"/>
      <c r="H715" s="256">
        <v>55.17</v>
      </c>
      <c r="I715" s="257"/>
      <c r="J715" s="253"/>
      <c r="K715" s="253"/>
      <c r="L715" s="258"/>
      <c r="M715" s="259"/>
      <c r="N715" s="260"/>
      <c r="O715" s="260"/>
      <c r="P715" s="260"/>
      <c r="Q715" s="260"/>
      <c r="R715" s="260"/>
      <c r="S715" s="260"/>
      <c r="T715" s="261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62" t="s">
        <v>291</v>
      </c>
      <c r="AU715" s="262" t="s">
        <v>86</v>
      </c>
      <c r="AV715" s="13" t="s">
        <v>86</v>
      </c>
      <c r="AW715" s="13" t="s">
        <v>32</v>
      </c>
      <c r="AX715" s="13" t="s">
        <v>77</v>
      </c>
      <c r="AY715" s="262" t="s">
        <v>168</v>
      </c>
    </row>
    <row r="716" spans="1:51" s="15" customFormat="1" ht="12">
      <c r="A716" s="15"/>
      <c r="B716" s="274"/>
      <c r="C716" s="275"/>
      <c r="D716" s="241" t="s">
        <v>291</v>
      </c>
      <c r="E716" s="276" t="s">
        <v>1</v>
      </c>
      <c r="F716" s="277" t="s">
        <v>1482</v>
      </c>
      <c r="G716" s="275"/>
      <c r="H716" s="276" t="s">
        <v>1</v>
      </c>
      <c r="I716" s="278"/>
      <c r="J716" s="275"/>
      <c r="K716" s="275"/>
      <c r="L716" s="279"/>
      <c r="M716" s="280"/>
      <c r="N716" s="281"/>
      <c r="O716" s="281"/>
      <c r="P716" s="281"/>
      <c r="Q716" s="281"/>
      <c r="R716" s="281"/>
      <c r="S716" s="281"/>
      <c r="T716" s="282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T716" s="283" t="s">
        <v>291</v>
      </c>
      <c r="AU716" s="283" t="s">
        <v>86</v>
      </c>
      <c r="AV716" s="15" t="s">
        <v>84</v>
      </c>
      <c r="AW716" s="15" t="s">
        <v>32</v>
      </c>
      <c r="AX716" s="15" t="s">
        <v>77</v>
      </c>
      <c r="AY716" s="283" t="s">
        <v>168</v>
      </c>
    </row>
    <row r="717" spans="1:51" s="13" customFormat="1" ht="12">
      <c r="A717" s="13"/>
      <c r="B717" s="252"/>
      <c r="C717" s="253"/>
      <c r="D717" s="241" t="s">
        <v>291</v>
      </c>
      <c r="E717" s="254" t="s">
        <v>1</v>
      </c>
      <c r="F717" s="255" t="s">
        <v>1496</v>
      </c>
      <c r="G717" s="253"/>
      <c r="H717" s="256">
        <v>36</v>
      </c>
      <c r="I717" s="257"/>
      <c r="J717" s="253"/>
      <c r="K717" s="253"/>
      <c r="L717" s="258"/>
      <c r="M717" s="259"/>
      <c r="N717" s="260"/>
      <c r="O717" s="260"/>
      <c r="P717" s="260"/>
      <c r="Q717" s="260"/>
      <c r="R717" s="260"/>
      <c r="S717" s="260"/>
      <c r="T717" s="261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62" t="s">
        <v>291</v>
      </c>
      <c r="AU717" s="262" t="s">
        <v>86</v>
      </c>
      <c r="AV717" s="13" t="s">
        <v>86</v>
      </c>
      <c r="AW717" s="13" t="s">
        <v>32</v>
      </c>
      <c r="AX717" s="13" t="s">
        <v>77</v>
      </c>
      <c r="AY717" s="262" t="s">
        <v>168</v>
      </c>
    </row>
    <row r="718" spans="1:51" s="13" customFormat="1" ht="12">
      <c r="A718" s="13"/>
      <c r="B718" s="252"/>
      <c r="C718" s="253"/>
      <c r="D718" s="241" t="s">
        <v>291</v>
      </c>
      <c r="E718" s="254" t="s">
        <v>1</v>
      </c>
      <c r="F718" s="255" t="s">
        <v>1497</v>
      </c>
      <c r="G718" s="253"/>
      <c r="H718" s="256">
        <v>97.2</v>
      </c>
      <c r="I718" s="257"/>
      <c r="J718" s="253"/>
      <c r="K718" s="253"/>
      <c r="L718" s="258"/>
      <c r="M718" s="259"/>
      <c r="N718" s="260"/>
      <c r="O718" s="260"/>
      <c r="P718" s="260"/>
      <c r="Q718" s="260"/>
      <c r="R718" s="260"/>
      <c r="S718" s="260"/>
      <c r="T718" s="261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62" t="s">
        <v>291</v>
      </c>
      <c r="AU718" s="262" t="s">
        <v>86</v>
      </c>
      <c r="AV718" s="13" t="s">
        <v>86</v>
      </c>
      <c r="AW718" s="13" t="s">
        <v>32</v>
      </c>
      <c r="AX718" s="13" t="s">
        <v>77</v>
      </c>
      <c r="AY718" s="262" t="s">
        <v>168</v>
      </c>
    </row>
    <row r="719" spans="1:51" s="13" customFormat="1" ht="12">
      <c r="A719" s="13"/>
      <c r="B719" s="252"/>
      <c r="C719" s="253"/>
      <c r="D719" s="241" t="s">
        <v>291</v>
      </c>
      <c r="E719" s="254" t="s">
        <v>1</v>
      </c>
      <c r="F719" s="255" t="s">
        <v>1499</v>
      </c>
      <c r="G719" s="253"/>
      <c r="H719" s="256">
        <v>55.17</v>
      </c>
      <c r="I719" s="257"/>
      <c r="J719" s="253"/>
      <c r="K719" s="253"/>
      <c r="L719" s="258"/>
      <c r="M719" s="259"/>
      <c r="N719" s="260"/>
      <c r="O719" s="260"/>
      <c r="P719" s="260"/>
      <c r="Q719" s="260"/>
      <c r="R719" s="260"/>
      <c r="S719" s="260"/>
      <c r="T719" s="261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62" t="s">
        <v>291</v>
      </c>
      <c r="AU719" s="262" t="s">
        <v>86</v>
      </c>
      <c r="AV719" s="13" t="s">
        <v>86</v>
      </c>
      <c r="AW719" s="13" t="s">
        <v>32</v>
      </c>
      <c r="AX719" s="13" t="s">
        <v>77</v>
      </c>
      <c r="AY719" s="262" t="s">
        <v>168</v>
      </c>
    </row>
    <row r="720" spans="1:51" s="15" customFormat="1" ht="12">
      <c r="A720" s="15"/>
      <c r="B720" s="274"/>
      <c r="C720" s="275"/>
      <c r="D720" s="241" t="s">
        <v>291</v>
      </c>
      <c r="E720" s="276" t="s">
        <v>1</v>
      </c>
      <c r="F720" s="277" t="s">
        <v>1483</v>
      </c>
      <c r="G720" s="275"/>
      <c r="H720" s="276" t="s">
        <v>1</v>
      </c>
      <c r="I720" s="278"/>
      <c r="J720" s="275"/>
      <c r="K720" s="275"/>
      <c r="L720" s="279"/>
      <c r="M720" s="280"/>
      <c r="N720" s="281"/>
      <c r="O720" s="281"/>
      <c r="P720" s="281"/>
      <c r="Q720" s="281"/>
      <c r="R720" s="281"/>
      <c r="S720" s="281"/>
      <c r="T720" s="282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T720" s="283" t="s">
        <v>291</v>
      </c>
      <c r="AU720" s="283" t="s">
        <v>86</v>
      </c>
      <c r="AV720" s="15" t="s">
        <v>84</v>
      </c>
      <c r="AW720" s="15" t="s">
        <v>32</v>
      </c>
      <c r="AX720" s="15" t="s">
        <v>77</v>
      </c>
      <c r="AY720" s="283" t="s">
        <v>168</v>
      </c>
    </row>
    <row r="721" spans="1:51" s="13" customFormat="1" ht="12">
      <c r="A721" s="13"/>
      <c r="B721" s="252"/>
      <c r="C721" s="253"/>
      <c r="D721" s="241" t="s">
        <v>291</v>
      </c>
      <c r="E721" s="254" t="s">
        <v>1</v>
      </c>
      <c r="F721" s="255" t="s">
        <v>1500</v>
      </c>
      <c r="G721" s="253"/>
      <c r="H721" s="256">
        <v>4.84</v>
      </c>
      <c r="I721" s="257"/>
      <c r="J721" s="253"/>
      <c r="K721" s="253"/>
      <c r="L721" s="258"/>
      <c r="M721" s="259"/>
      <c r="N721" s="260"/>
      <c r="O721" s="260"/>
      <c r="P721" s="260"/>
      <c r="Q721" s="260"/>
      <c r="R721" s="260"/>
      <c r="S721" s="260"/>
      <c r="T721" s="261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62" t="s">
        <v>291</v>
      </c>
      <c r="AU721" s="262" t="s">
        <v>86</v>
      </c>
      <c r="AV721" s="13" t="s">
        <v>86</v>
      </c>
      <c r="AW721" s="13" t="s">
        <v>32</v>
      </c>
      <c r="AX721" s="13" t="s">
        <v>77</v>
      </c>
      <c r="AY721" s="262" t="s">
        <v>168</v>
      </c>
    </row>
    <row r="722" spans="1:51" s="13" customFormat="1" ht="12">
      <c r="A722" s="13"/>
      <c r="B722" s="252"/>
      <c r="C722" s="253"/>
      <c r="D722" s="241" t="s">
        <v>291</v>
      </c>
      <c r="E722" s="254" t="s">
        <v>1</v>
      </c>
      <c r="F722" s="255" t="s">
        <v>783</v>
      </c>
      <c r="G722" s="253"/>
      <c r="H722" s="256">
        <v>57</v>
      </c>
      <c r="I722" s="257"/>
      <c r="J722" s="253"/>
      <c r="K722" s="253"/>
      <c r="L722" s="258"/>
      <c r="M722" s="259"/>
      <c r="N722" s="260"/>
      <c r="O722" s="260"/>
      <c r="P722" s="260"/>
      <c r="Q722" s="260"/>
      <c r="R722" s="260"/>
      <c r="S722" s="260"/>
      <c r="T722" s="261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62" t="s">
        <v>291</v>
      </c>
      <c r="AU722" s="262" t="s">
        <v>86</v>
      </c>
      <c r="AV722" s="13" t="s">
        <v>86</v>
      </c>
      <c r="AW722" s="13" t="s">
        <v>32</v>
      </c>
      <c r="AX722" s="13" t="s">
        <v>77</v>
      </c>
      <c r="AY722" s="262" t="s">
        <v>168</v>
      </c>
    </row>
    <row r="723" spans="1:51" s="14" customFormat="1" ht="12">
      <c r="A723" s="14"/>
      <c r="B723" s="263"/>
      <c r="C723" s="264"/>
      <c r="D723" s="241" t="s">
        <v>291</v>
      </c>
      <c r="E723" s="265" t="s">
        <v>1</v>
      </c>
      <c r="F723" s="266" t="s">
        <v>295</v>
      </c>
      <c r="G723" s="264"/>
      <c r="H723" s="267">
        <v>628.99</v>
      </c>
      <c r="I723" s="268"/>
      <c r="J723" s="264"/>
      <c r="K723" s="264"/>
      <c r="L723" s="269"/>
      <c r="M723" s="270"/>
      <c r="N723" s="271"/>
      <c r="O723" s="271"/>
      <c r="P723" s="271"/>
      <c r="Q723" s="271"/>
      <c r="R723" s="271"/>
      <c r="S723" s="271"/>
      <c r="T723" s="272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73" t="s">
        <v>291</v>
      </c>
      <c r="AU723" s="273" t="s">
        <v>86</v>
      </c>
      <c r="AV723" s="14" t="s">
        <v>189</v>
      </c>
      <c r="AW723" s="14" t="s">
        <v>32</v>
      </c>
      <c r="AX723" s="14" t="s">
        <v>84</v>
      </c>
      <c r="AY723" s="273" t="s">
        <v>168</v>
      </c>
    </row>
    <row r="724" spans="1:65" s="2" customFormat="1" ht="24.15" customHeight="1">
      <c r="A724" s="39"/>
      <c r="B724" s="40"/>
      <c r="C724" s="228" t="s">
        <v>1510</v>
      </c>
      <c r="D724" s="228" t="s">
        <v>171</v>
      </c>
      <c r="E724" s="229" t="s">
        <v>1511</v>
      </c>
      <c r="F724" s="230" t="s">
        <v>1512</v>
      </c>
      <c r="G724" s="231" t="s">
        <v>203</v>
      </c>
      <c r="H724" s="232">
        <v>628.99</v>
      </c>
      <c r="I724" s="233"/>
      <c r="J724" s="234">
        <f>ROUND(I724*H724,2)</f>
        <v>0</v>
      </c>
      <c r="K724" s="230" t="s">
        <v>175</v>
      </c>
      <c r="L724" s="45"/>
      <c r="M724" s="235" t="s">
        <v>1</v>
      </c>
      <c r="N724" s="236" t="s">
        <v>42</v>
      </c>
      <c r="O724" s="92"/>
      <c r="P724" s="237">
        <f>O724*H724</f>
        <v>0</v>
      </c>
      <c r="Q724" s="237">
        <v>0</v>
      </c>
      <c r="R724" s="237">
        <f>Q724*H724</f>
        <v>0</v>
      </c>
      <c r="S724" s="237">
        <v>0</v>
      </c>
      <c r="T724" s="238">
        <f>S724*H724</f>
        <v>0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R724" s="239" t="s">
        <v>189</v>
      </c>
      <c r="AT724" s="239" t="s">
        <v>171</v>
      </c>
      <c r="AU724" s="239" t="s">
        <v>86</v>
      </c>
      <c r="AY724" s="18" t="s">
        <v>168</v>
      </c>
      <c r="BE724" s="240">
        <f>IF(N724="základní",J724,0)</f>
        <v>0</v>
      </c>
      <c r="BF724" s="240">
        <f>IF(N724="snížená",J724,0)</f>
        <v>0</v>
      </c>
      <c r="BG724" s="240">
        <f>IF(N724="zákl. přenesená",J724,0)</f>
        <v>0</v>
      </c>
      <c r="BH724" s="240">
        <f>IF(N724="sníž. přenesená",J724,0)</f>
        <v>0</v>
      </c>
      <c r="BI724" s="240">
        <f>IF(N724="nulová",J724,0)</f>
        <v>0</v>
      </c>
      <c r="BJ724" s="18" t="s">
        <v>84</v>
      </c>
      <c r="BK724" s="240">
        <f>ROUND(I724*H724,2)</f>
        <v>0</v>
      </c>
      <c r="BL724" s="18" t="s">
        <v>189</v>
      </c>
      <c r="BM724" s="239" t="s">
        <v>1513</v>
      </c>
    </row>
    <row r="725" spans="1:65" s="2" customFormat="1" ht="16.5" customHeight="1">
      <c r="A725" s="39"/>
      <c r="B725" s="40"/>
      <c r="C725" s="228" t="s">
        <v>1514</v>
      </c>
      <c r="D725" s="228" t="s">
        <v>171</v>
      </c>
      <c r="E725" s="229" t="s">
        <v>1515</v>
      </c>
      <c r="F725" s="230" t="s">
        <v>1516</v>
      </c>
      <c r="G725" s="231" t="s">
        <v>311</v>
      </c>
      <c r="H725" s="232">
        <v>12.077</v>
      </c>
      <c r="I725" s="233"/>
      <c r="J725" s="234">
        <f>ROUND(I725*H725,2)</f>
        <v>0</v>
      </c>
      <c r="K725" s="230" t="s">
        <v>175</v>
      </c>
      <c r="L725" s="45"/>
      <c r="M725" s="235" t="s">
        <v>1</v>
      </c>
      <c r="N725" s="236" t="s">
        <v>42</v>
      </c>
      <c r="O725" s="92"/>
      <c r="P725" s="237">
        <f>O725*H725</f>
        <v>0</v>
      </c>
      <c r="Q725" s="237">
        <v>1.05555</v>
      </c>
      <c r="R725" s="237">
        <f>Q725*H725</f>
        <v>12.74787735</v>
      </c>
      <c r="S725" s="237">
        <v>0</v>
      </c>
      <c r="T725" s="238">
        <f>S725*H725</f>
        <v>0</v>
      </c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R725" s="239" t="s">
        <v>189</v>
      </c>
      <c r="AT725" s="239" t="s">
        <v>171</v>
      </c>
      <c r="AU725" s="239" t="s">
        <v>86</v>
      </c>
      <c r="AY725" s="18" t="s">
        <v>168</v>
      </c>
      <c r="BE725" s="240">
        <f>IF(N725="základní",J725,0)</f>
        <v>0</v>
      </c>
      <c r="BF725" s="240">
        <f>IF(N725="snížená",J725,0)</f>
        <v>0</v>
      </c>
      <c r="BG725" s="240">
        <f>IF(N725="zákl. přenesená",J725,0)</f>
        <v>0</v>
      </c>
      <c r="BH725" s="240">
        <f>IF(N725="sníž. přenesená",J725,0)</f>
        <v>0</v>
      </c>
      <c r="BI725" s="240">
        <f>IF(N725="nulová",J725,0)</f>
        <v>0</v>
      </c>
      <c r="BJ725" s="18" t="s">
        <v>84</v>
      </c>
      <c r="BK725" s="240">
        <f>ROUND(I725*H725,2)</f>
        <v>0</v>
      </c>
      <c r="BL725" s="18" t="s">
        <v>189</v>
      </c>
      <c r="BM725" s="239" t="s">
        <v>1517</v>
      </c>
    </row>
    <row r="726" spans="1:51" s="15" customFormat="1" ht="12">
      <c r="A726" s="15"/>
      <c r="B726" s="274"/>
      <c r="C726" s="275"/>
      <c r="D726" s="241" t="s">
        <v>291</v>
      </c>
      <c r="E726" s="276" t="s">
        <v>1</v>
      </c>
      <c r="F726" s="277" t="s">
        <v>1518</v>
      </c>
      <c r="G726" s="275"/>
      <c r="H726" s="276" t="s">
        <v>1</v>
      </c>
      <c r="I726" s="278"/>
      <c r="J726" s="275"/>
      <c r="K726" s="275"/>
      <c r="L726" s="279"/>
      <c r="M726" s="280"/>
      <c r="N726" s="281"/>
      <c r="O726" s="281"/>
      <c r="P726" s="281"/>
      <c r="Q726" s="281"/>
      <c r="R726" s="281"/>
      <c r="S726" s="281"/>
      <c r="T726" s="282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T726" s="283" t="s">
        <v>291</v>
      </c>
      <c r="AU726" s="283" t="s">
        <v>86</v>
      </c>
      <c r="AV726" s="15" t="s">
        <v>84</v>
      </c>
      <c r="AW726" s="15" t="s">
        <v>32</v>
      </c>
      <c r="AX726" s="15" t="s">
        <v>77</v>
      </c>
      <c r="AY726" s="283" t="s">
        <v>168</v>
      </c>
    </row>
    <row r="727" spans="1:51" s="13" customFormat="1" ht="12">
      <c r="A727" s="13"/>
      <c r="B727" s="252"/>
      <c r="C727" s="253"/>
      <c r="D727" s="241" t="s">
        <v>291</v>
      </c>
      <c r="E727" s="254" t="s">
        <v>1</v>
      </c>
      <c r="F727" s="255" t="s">
        <v>1519</v>
      </c>
      <c r="G727" s="253"/>
      <c r="H727" s="256">
        <v>3.194</v>
      </c>
      <c r="I727" s="257"/>
      <c r="J727" s="253"/>
      <c r="K727" s="253"/>
      <c r="L727" s="258"/>
      <c r="M727" s="259"/>
      <c r="N727" s="260"/>
      <c r="O727" s="260"/>
      <c r="P727" s="260"/>
      <c r="Q727" s="260"/>
      <c r="R727" s="260"/>
      <c r="S727" s="260"/>
      <c r="T727" s="261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62" t="s">
        <v>291</v>
      </c>
      <c r="AU727" s="262" t="s">
        <v>86</v>
      </c>
      <c r="AV727" s="13" t="s">
        <v>86</v>
      </c>
      <c r="AW727" s="13" t="s">
        <v>32</v>
      </c>
      <c r="AX727" s="13" t="s">
        <v>77</v>
      </c>
      <c r="AY727" s="262" t="s">
        <v>168</v>
      </c>
    </row>
    <row r="728" spans="1:51" s="13" customFormat="1" ht="12">
      <c r="A728" s="13"/>
      <c r="B728" s="252"/>
      <c r="C728" s="253"/>
      <c r="D728" s="241" t="s">
        <v>291</v>
      </c>
      <c r="E728" s="254" t="s">
        <v>1</v>
      </c>
      <c r="F728" s="255" t="s">
        <v>1520</v>
      </c>
      <c r="G728" s="253"/>
      <c r="H728" s="256">
        <v>3.545</v>
      </c>
      <c r="I728" s="257"/>
      <c r="J728" s="253"/>
      <c r="K728" s="253"/>
      <c r="L728" s="258"/>
      <c r="M728" s="259"/>
      <c r="N728" s="260"/>
      <c r="O728" s="260"/>
      <c r="P728" s="260"/>
      <c r="Q728" s="260"/>
      <c r="R728" s="260"/>
      <c r="S728" s="260"/>
      <c r="T728" s="261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62" t="s">
        <v>291</v>
      </c>
      <c r="AU728" s="262" t="s">
        <v>86</v>
      </c>
      <c r="AV728" s="13" t="s">
        <v>86</v>
      </c>
      <c r="AW728" s="13" t="s">
        <v>32</v>
      </c>
      <c r="AX728" s="13" t="s">
        <v>77</v>
      </c>
      <c r="AY728" s="262" t="s">
        <v>168</v>
      </c>
    </row>
    <row r="729" spans="1:51" s="13" customFormat="1" ht="12">
      <c r="A729" s="13"/>
      <c r="B729" s="252"/>
      <c r="C729" s="253"/>
      <c r="D729" s="241" t="s">
        <v>291</v>
      </c>
      <c r="E729" s="254" t="s">
        <v>1</v>
      </c>
      <c r="F729" s="255" t="s">
        <v>1521</v>
      </c>
      <c r="G729" s="253"/>
      <c r="H729" s="256">
        <v>3.546</v>
      </c>
      <c r="I729" s="257"/>
      <c r="J729" s="253"/>
      <c r="K729" s="253"/>
      <c r="L729" s="258"/>
      <c r="M729" s="259"/>
      <c r="N729" s="260"/>
      <c r="O729" s="260"/>
      <c r="P729" s="260"/>
      <c r="Q729" s="260"/>
      <c r="R729" s="260"/>
      <c r="S729" s="260"/>
      <c r="T729" s="261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62" t="s">
        <v>291</v>
      </c>
      <c r="AU729" s="262" t="s">
        <v>86</v>
      </c>
      <c r="AV729" s="13" t="s">
        <v>86</v>
      </c>
      <c r="AW729" s="13" t="s">
        <v>32</v>
      </c>
      <c r="AX729" s="13" t="s">
        <v>77</v>
      </c>
      <c r="AY729" s="262" t="s">
        <v>168</v>
      </c>
    </row>
    <row r="730" spans="1:51" s="13" customFormat="1" ht="12">
      <c r="A730" s="13"/>
      <c r="B730" s="252"/>
      <c r="C730" s="253"/>
      <c r="D730" s="241" t="s">
        <v>291</v>
      </c>
      <c r="E730" s="254" t="s">
        <v>1</v>
      </c>
      <c r="F730" s="255" t="s">
        <v>1522</v>
      </c>
      <c r="G730" s="253"/>
      <c r="H730" s="256">
        <v>0.081</v>
      </c>
      <c r="I730" s="257"/>
      <c r="J730" s="253"/>
      <c r="K730" s="253"/>
      <c r="L730" s="258"/>
      <c r="M730" s="259"/>
      <c r="N730" s="260"/>
      <c r="O730" s="260"/>
      <c r="P730" s="260"/>
      <c r="Q730" s="260"/>
      <c r="R730" s="260"/>
      <c r="S730" s="260"/>
      <c r="T730" s="261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62" t="s">
        <v>291</v>
      </c>
      <c r="AU730" s="262" t="s">
        <v>86</v>
      </c>
      <c r="AV730" s="13" t="s">
        <v>86</v>
      </c>
      <c r="AW730" s="13" t="s">
        <v>32</v>
      </c>
      <c r="AX730" s="13" t="s">
        <v>77</v>
      </c>
      <c r="AY730" s="262" t="s">
        <v>168</v>
      </c>
    </row>
    <row r="731" spans="1:51" s="13" customFormat="1" ht="12">
      <c r="A731" s="13"/>
      <c r="B731" s="252"/>
      <c r="C731" s="253"/>
      <c r="D731" s="241" t="s">
        <v>291</v>
      </c>
      <c r="E731" s="254" t="s">
        <v>1</v>
      </c>
      <c r="F731" s="255" t="s">
        <v>1523</v>
      </c>
      <c r="G731" s="253"/>
      <c r="H731" s="256">
        <v>0.136</v>
      </c>
      <c r="I731" s="257"/>
      <c r="J731" s="253"/>
      <c r="K731" s="253"/>
      <c r="L731" s="258"/>
      <c r="M731" s="259"/>
      <c r="N731" s="260"/>
      <c r="O731" s="260"/>
      <c r="P731" s="260"/>
      <c r="Q731" s="260"/>
      <c r="R731" s="260"/>
      <c r="S731" s="260"/>
      <c r="T731" s="261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62" t="s">
        <v>291</v>
      </c>
      <c r="AU731" s="262" t="s">
        <v>86</v>
      </c>
      <c r="AV731" s="13" t="s">
        <v>86</v>
      </c>
      <c r="AW731" s="13" t="s">
        <v>32</v>
      </c>
      <c r="AX731" s="13" t="s">
        <v>77</v>
      </c>
      <c r="AY731" s="262" t="s">
        <v>168</v>
      </c>
    </row>
    <row r="732" spans="1:51" s="16" customFormat="1" ht="12">
      <c r="A732" s="16"/>
      <c r="B732" s="287"/>
      <c r="C732" s="288"/>
      <c r="D732" s="241" t="s">
        <v>291</v>
      </c>
      <c r="E732" s="289" t="s">
        <v>1</v>
      </c>
      <c r="F732" s="290" t="s">
        <v>1109</v>
      </c>
      <c r="G732" s="288"/>
      <c r="H732" s="291">
        <v>10.502</v>
      </c>
      <c r="I732" s="292"/>
      <c r="J732" s="288"/>
      <c r="K732" s="288"/>
      <c r="L732" s="293"/>
      <c r="M732" s="294"/>
      <c r="N732" s="295"/>
      <c r="O732" s="295"/>
      <c r="P732" s="295"/>
      <c r="Q732" s="295"/>
      <c r="R732" s="295"/>
      <c r="S732" s="295"/>
      <c r="T732" s="29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T732" s="297" t="s">
        <v>291</v>
      </c>
      <c r="AU732" s="297" t="s">
        <v>86</v>
      </c>
      <c r="AV732" s="16" t="s">
        <v>106</v>
      </c>
      <c r="AW732" s="16" t="s">
        <v>32</v>
      </c>
      <c r="AX732" s="16" t="s">
        <v>77</v>
      </c>
      <c r="AY732" s="297" t="s">
        <v>168</v>
      </c>
    </row>
    <row r="733" spans="1:51" s="13" customFormat="1" ht="12">
      <c r="A733" s="13"/>
      <c r="B733" s="252"/>
      <c r="C733" s="253"/>
      <c r="D733" s="241" t="s">
        <v>291</v>
      </c>
      <c r="E733" s="254" t="s">
        <v>1</v>
      </c>
      <c r="F733" s="255" t="s">
        <v>1524</v>
      </c>
      <c r="G733" s="253"/>
      <c r="H733" s="256">
        <v>1.575</v>
      </c>
      <c r="I733" s="257"/>
      <c r="J733" s="253"/>
      <c r="K733" s="253"/>
      <c r="L733" s="258"/>
      <c r="M733" s="259"/>
      <c r="N733" s="260"/>
      <c r="O733" s="260"/>
      <c r="P733" s="260"/>
      <c r="Q733" s="260"/>
      <c r="R733" s="260"/>
      <c r="S733" s="260"/>
      <c r="T733" s="261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62" t="s">
        <v>291</v>
      </c>
      <c r="AU733" s="262" t="s">
        <v>86</v>
      </c>
      <c r="AV733" s="13" t="s">
        <v>86</v>
      </c>
      <c r="AW733" s="13" t="s">
        <v>32</v>
      </c>
      <c r="AX733" s="13" t="s">
        <v>77</v>
      </c>
      <c r="AY733" s="262" t="s">
        <v>168</v>
      </c>
    </row>
    <row r="734" spans="1:51" s="14" customFormat="1" ht="12">
      <c r="A734" s="14"/>
      <c r="B734" s="263"/>
      <c r="C734" s="264"/>
      <c r="D734" s="241" t="s">
        <v>291</v>
      </c>
      <c r="E734" s="265" t="s">
        <v>1</v>
      </c>
      <c r="F734" s="266" t="s">
        <v>295</v>
      </c>
      <c r="G734" s="264"/>
      <c r="H734" s="267">
        <v>12.077</v>
      </c>
      <c r="I734" s="268"/>
      <c r="J734" s="264"/>
      <c r="K734" s="264"/>
      <c r="L734" s="269"/>
      <c r="M734" s="270"/>
      <c r="N734" s="271"/>
      <c r="O734" s="271"/>
      <c r="P734" s="271"/>
      <c r="Q734" s="271"/>
      <c r="R734" s="271"/>
      <c r="S734" s="271"/>
      <c r="T734" s="272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73" t="s">
        <v>291</v>
      </c>
      <c r="AU734" s="273" t="s">
        <v>86</v>
      </c>
      <c r="AV734" s="14" t="s">
        <v>189</v>
      </c>
      <c r="AW734" s="14" t="s">
        <v>32</v>
      </c>
      <c r="AX734" s="14" t="s">
        <v>84</v>
      </c>
      <c r="AY734" s="273" t="s">
        <v>168</v>
      </c>
    </row>
    <row r="735" spans="1:65" s="2" customFormat="1" ht="16.5" customHeight="1">
      <c r="A735" s="39"/>
      <c r="B735" s="40"/>
      <c r="C735" s="228" t="s">
        <v>1525</v>
      </c>
      <c r="D735" s="228" t="s">
        <v>171</v>
      </c>
      <c r="E735" s="229" t="s">
        <v>1526</v>
      </c>
      <c r="F735" s="230" t="s">
        <v>1527</v>
      </c>
      <c r="G735" s="231" t="s">
        <v>311</v>
      </c>
      <c r="H735" s="232">
        <v>0.217</v>
      </c>
      <c r="I735" s="233"/>
      <c r="J735" s="234">
        <f>ROUND(I735*H735,2)</f>
        <v>0</v>
      </c>
      <c r="K735" s="230" t="s">
        <v>175</v>
      </c>
      <c r="L735" s="45"/>
      <c r="M735" s="235" t="s">
        <v>1</v>
      </c>
      <c r="N735" s="236" t="s">
        <v>42</v>
      </c>
      <c r="O735" s="92"/>
      <c r="P735" s="237">
        <f>O735*H735</f>
        <v>0</v>
      </c>
      <c r="Q735" s="237">
        <v>1.06277</v>
      </c>
      <c r="R735" s="237">
        <f>Q735*H735</f>
        <v>0.23062109</v>
      </c>
      <c r="S735" s="237">
        <v>0</v>
      </c>
      <c r="T735" s="238">
        <f>S735*H735</f>
        <v>0</v>
      </c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R735" s="239" t="s">
        <v>189</v>
      </c>
      <c r="AT735" s="239" t="s">
        <v>171</v>
      </c>
      <c r="AU735" s="239" t="s">
        <v>86</v>
      </c>
      <c r="AY735" s="18" t="s">
        <v>168</v>
      </c>
      <c r="BE735" s="240">
        <f>IF(N735="základní",J735,0)</f>
        <v>0</v>
      </c>
      <c r="BF735" s="240">
        <f>IF(N735="snížená",J735,0)</f>
        <v>0</v>
      </c>
      <c r="BG735" s="240">
        <f>IF(N735="zákl. přenesená",J735,0)</f>
        <v>0</v>
      </c>
      <c r="BH735" s="240">
        <f>IF(N735="sníž. přenesená",J735,0)</f>
        <v>0</v>
      </c>
      <c r="BI735" s="240">
        <f>IF(N735="nulová",J735,0)</f>
        <v>0</v>
      </c>
      <c r="BJ735" s="18" t="s">
        <v>84</v>
      </c>
      <c r="BK735" s="240">
        <f>ROUND(I735*H735,2)</f>
        <v>0</v>
      </c>
      <c r="BL735" s="18" t="s">
        <v>189</v>
      </c>
      <c r="BM735" s="239" t="s">
        <v>1528</v>
      </c>
    </row>
    <row r="736" spans="1:51" s="13" customFormat="1" ht="12">
      <c r="A736" s="13"/>
      <c r="B736" s="252"/>
      <c r="C736" s="253"/>
      <c r="D736" s="241" t="s">
        <v>291</v>
      </c>
      <c r="E736" s="254" t="s">
        <v>1</v>
      </c>
      <c r="F736" s="255" t="s">
        <v>1529</v>
      </c>
      <c r="G736" s="253"/>
      <c r="H736" s="256">
        <v>0.217</v>
      </c>
      <c r="I736" s="257"/>
      <c r="J736" s="253"/>
      <c r="K736" s="253"/>
      <c r="L736" s="258"/>
      <c r="M736" s="259"/>
      <c r="N736" s="260"/>
      <c r="O736" s="260"/>
      <c r="P736" s="260"/>
      <c r="Q736" s="260"/>
      <c r="R736" s="260"/>
      <c r="S736" s="260"/>
      <c r="T736" s="261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62" t="s">
        <v>291</v>
      </c>
      <c r="AU736" s="262" t="s">
        <v>86</v>
      </c>
      <c r="AV736" s="13" t="s">
        <v>86</v>
      </c>
      <c r="AW736" s="13" t="s">
        <v>32</v>
      </c>
      <c r="AX736" s="13" t="s">
        <v>84</v>
      </c>
      <c r="AY736" s="262" t="s">
        <v>168</v>
      </c>
    </row>
    <row r="737" spans="1:65" s="2" customFormat="1" ht="16.5" customHeight="1">
      <c r="A737" s="39"/>
      <c r="B737" s="40"/>
      <c r="C737" s="228" t="s">
        <v>1530</v>
      </c>
      <c r="D737" s="228" t="s">
        <v>171</v>
      </c>
      <c r="E737" s="229" t="s">
        <v>1531</v>
      </c>
      <c r="F737" s="230" t="s">
        <v>1532</v>
      </c>
      <c r="G737" s="231" t="s">
        <v>174</v>
      </c>
      <c r="H737" s="232">
        <v>1</v>
      </c>
      <c r="I737" s="233"/>
      <c r="J737" s="234">
        <f>ROUND(I737*H737,2)</f>
        <v>0</v>
      </c>
      <c r="K737" s="230" t="s">
        <v>1</v>
      </c>
      <c r="L737" s="45"/>
      <c r="M737" s="235" t="s">
        <v>1</v>
      </c>
      <c r="N737" s="236" t="s">
        <v>42</v>
      </c>
      <c r="O737" s="92"/>
      <c r="P737" s="237">
        <f>O737*H737</f>
        <v>0</v>
      </c>
      <c r="Q737" s="237">
        <v>0</v>
      </c>
      <c r="R737" s="237">
        <f>Q737*H737</f>
        <v>0</v>
      </c>
      <c r="S737" s="237">
        <v>0</v>
      </c>
      <c r="T737" s="238">
        <f>S737*H737</f>
        <v>0</v>
      </c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R737" s="239" t="s">
        <v>189</v>
      </c>
      <c r="AT737" s="239" t="s">
        <v>171</v>
      </c>
      <c r="AU737" s="239" t="s">
        <v>86</v>
      </c>
      <c r="AY737" s="18" t="s">
        <v>168</v>
      </c>
      <c r="BE737" s="240">
        <f>IF(N737="základní",J737,0)</f>
        <v>0</v>
      </c>
      <c r="BF737" s="240">
        <f>IF(N737="snížená",J737,0)</f>
        <v>0</v>
      </c>
      <c r="BG737" s="240">
        <f>IF(N737="zákl. přenesená",J737,0)</f>
        <v>0</v>
      </c>
      <c r="BH737" s="240">
        <f>IF(N737="sníž. přenesená",J737,0)</f>
        <v>0</v>
      </c>
      <c r="BI737" s="240">
        <f>IF(N737="nulová",J737,0)</f>
        <v>0</v>
      </c>
      <c r="BJ737" s="18" t="s">
        <v>84</v>
      </c>
      <c r="BK737" s="240">
        <f>ROUND(I737*H737,2)</f>
        <v>0</v>
      </c>
      <c r="BL737" s="18" t="s">
        <v>189</v>
      </c>
      <c r="BM737" s="239" t="s">
        <v>1533</v>
      </c>
    </row>
    <row r="738" spans="1:65" s="2" customFormat="1" ht="21.75" customHeight="1">
      <c r="A738" s="39"/>
      <c r="B738" s="40"/>
      <c r="C738" s="228" t="s">
        <v>1534</v>
      </c>
      <c r="D738" s="228" t="s">
        <v>171</v>
      </c>
      <c r="E738" s="229" t="s">
        <v>1535</v>
      </c>
      <c r="F738" s="230" t="s">
        <v>1536</v>
      </c>
      <c r="G738" s="231" t="s">
        <v>289</v>
      </c>
      <c r="H738" s="232">
        <v>1.117</v>
      </c>
      <c r="I738" s="233"/>
      <c r="J738" s="234">
        <f>ROUND(I738*H738,2)</f>
        <v>0</v>
      </c>
      <c r="K738" s="230" t="s">
        <v>175</v>
      </c>
      <c r="L738" s="45"/>
      <c r="M738" s="235" t="s">
        <v>1</v>
      </c>
      <c r="N738" s="236" t="s">
        <v>42</v>
      </c>
      <c r="O738" s="92"/>
      <c r="P738" s="237">
        <f>O738*H738</f>
        <v>0</v>
      </c>
      <c r="Q738" s="237">
        <v>2.50195</v>
      </c>
      <c r="R738" s="237">
        <f>Q738*H738</f>
        <v>2.7946781499999998</v>
      </c>
      <c r="S738" s="237">
        <v>0</v>
      </c>
      <c r="T738" s="238">
        <f>S738*H738</f>
        <v>0</v>
      </c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R738" s="239" t="s">
        <v>189</v>
      </c>
      <c r="AT738" s="239" t="s">
        <v>171</v>
      </c>
      <c r="AU738" s="239" t="s">
        <v>86</v>
      </c>
      <c r="AY738" s="18" t="s">
        <v>168</v>
      </c>
      <c r="BE738" s="240">
        <f>IF(N738="základní",J738,0)</f>
        <v>0</v>
      </c>
      <c r="BF738" s="240">
        <f>IF(N738="snížená",J738,0)</f>
        <v>0</v>
      </c>
      <c r="BG738" s="240">
        <f>IF(N738="zákl. přenesená",J738,0)</f>
        <v>0</v>
      </c>
      <c r="BH738" s="240">
        <f>IF(N738="sníž. přenesená",J738,0)</f>
        <v>0</v>
      </c>
      <c r="BI738" s="240">
        <f>IF(N738="nulová",J738,0)</f>
        <v>0</v>
      </c>
      <c r="BJ738" s="18" t="s">
        <v>84</v>
      </c>
      <c r="BK738" s="240">
        <f>ROUND(I738*H738,2)</f>
        <v>0</v>
      </c>
      <c r="BL738" s="18" t="s">
        <v>189</v>
      </c>
      <c r="BM738" s="239" t="s">
        <v>1537</v>
      </c>
    </row>
    <row r="739" spans="1:51" s="15" customFormat="1" ht="12">
      <c r="A739" s="15"/>
      <c r="B739" s="274"/>
      <c r="C739" s="275"/>
      <c r="D739" s="241" t="s">
        <v>291</v>
      </c>
      <c r="E739" s="276" t="s">
        <v>1</v>
      </c>
      <c r="F739" s="277" t="s">
        <v>330</v>
      </c>
      <c r="G739" s="275"/>
      <c r="H739" s="276" t="s">
        <v>1</v>
      </c>
      <c r="I739" s="278"/>
      <c r="J739" s="275"/>
      <c r="K739" s="275"/>
      <c r="L739" s="279"/>
      <c r="M739" s="280"/>
      <c r="N739" s="281"/>
      <c r="O739" s="281"/>
      <c r="P739" s="281"/>
      <c r="Q739" s="281"/>
      <c r="R739" s="281"/>
      <c r="S739" s="281"/>
      <c r="T739" s="282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T739" s="283" t="s">
        <v>291</v>
      </c>
      <c r="AU739" s="283" t="s">
        <v>86</v>
      </c>
      <c r="AV739" s="15" t="s">
        <v>84</v>
      </c>
      <c r="AW739" s="15" t="s">
        <v>32</v>
      </c>
      <c r="AX739" s="15" t="s">
        <v>77</v>
      </c>
      <c r="AY739" s="283" t="s">
        <v>168</v>
      </c>
    </row>
    <row r="740" spans="1:51" s="13" customFormat="1" ht="12">
      <c r="A740" s="13"/>
      <c r="B740" s="252"/>
      <c r="C740" s="253"/>
      <c r="D740" s="241" t="s">
        <v>291</v>
      </c>
      <c r="E740" s="254" t="s">
        <v>1</v>
      </c>
      <c r="F740" s="255" t="s">
        <v>1538</v>
      </c>
      <c r="G740" s="253"/>
      <c r="H740" s="256">
        <v>0.842</v>
      </c>
      <c r="I740" s="257"/>
      <c r="J740" s="253"/>
      <c r="K740" s="253"/>
      <c r="L740" s="258"/>
      <c r="M740" s="259"/>
      <c r="N740" s="260"/>
      <c r="O740" s="260"/>
      <c r="P740" s="260"/>
      <c r="Q740" s="260"/>
      <c r="R740" s="260"/>
      <c r="S740" s="260"/>
      <c r="T740" s="261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62" t="s">
        <v>291</v>
      </c>
      <c r="AU740" s="262" t="s">
        <v>86</v>
      </c>
      <c r="AV740" s="13" t="s">
        <v>86</v>
      </c>
      <c r="AW740" s="13" t="s">
        <v>32</v>
      </c>
      <c r="AX740" s="13" t="s">
        <v>77</v>
      </c>
      <c r="AY740" s="262" t="s">
        <v>168</v>
      </c>
    </row>
    <row r="741" spans="1:51" s="15" customFormat="1" ht="12">
      <c r="A741" s="15"/>
      <c r="B741" s="274"/>
      <c r="C741" s="275"/>
      <c r="D741" s="241" t="s">
        <v>291</v>
      </c>
      <c r="E741" s="276" t="s">
        <v>1</v>
      </c>
      <c r="F741" s="277" t="s">
        <v>342</v>
      </c>
      <c r="G741" s="275"/>
      <c r="H741" s="276" t="s">
        <v>1</v>
      </c>
      <c r="I741" s="278"/>
      <c r="J741" s="275"/>
      <c r="K741" s="275"/>
      <c r="L741" s="279"/>
      <c r="M741" s="280"/>
      <c r="N741" s="281"/>
      <c r="O741" s="281"/>
      <c r="P741" s="281"/>
      <c r="Q741" s="281"/>
      <c r="R741" s="281"/>
      <c r="S741" s="281"/>
      <c r="T741" s="282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T741" s="283" t="s">
        <v>291</v>
      </c>
      <c r="AU741" s="283" t="s">
        <v>86</v>
      </c>
      <c r="AV741" s="15" t="s">
        <v>84</v>
      </c>
      <c r="AW741" s="15" t="s">
        <v>32</v>
      </c>
      <c r="AX741" s="15" t="s">
        <v>77</v>
      </c>
      <c r="AY741" s="283" t="s">
        <v>168</v>
      </c>
    </row>
    <row r="742" spans="1:51" s="13" customFormat="1" ht="12">
      <c r="A742" s="13"/>
      <c r="B742" s="252"/>
      <c r="C742" s="253"/>
      <c r="D742" s="241" t="s">
        <v>291</v>
      </c>
      <c r="E742" s="254" t="s">
        <v>1</v>
      </c>
      <c r="F742" s="255" t="s">
        <v>1539</v>
      </c>
      <c r="G742" s="253"/>
      <c r="H742" s="256">
        <v>0.275</v>
      </c>
      <c r="I742" s="257"/>
      <c r="J742" s="253"/>
      <c r="K742" s="253"/>
      <c r="L742" s="258"/>
      <c r="M742" s="259"/>
      <c r="N742" s="260"/>
      <c r="O742" s="260"/>
      <c r="P742" s="260"/>
      <c r="Q742" s="260"/>
      <c r="R742" s="260"/>
      <c r="S742" s="260"/>
      <c r="T742" s="261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62" t="s">
        <v>291</v>
      </c>
      <c r="AU742" s="262" t="s">
        <v>86</v>
      </c>
      <c r="AV742" s="13" t="s">
        <v>86</v>
      </c>
      <c r="AW742" s="13" t="s">
        <v>32</v>
      </c>
      <c r="AX742" s="13" t="s">
        <v>77</v>
      </c>
      <c r="AY742" s="262" t="s">
        <v>168</v>
      </c>
    </row>
    <row r="743" spans="1:51" s="14" customFormat="1" ht="12">
      <c r="A743" s="14"/>
      <c r="B743" s="263"/>
      <c r="C743" s="264"/>
      <c r="D743" s="241" t="s">
        <v>291</v>
      </c>
      <c r="E743" s="265" t="s">
        <v>1</v>
      </c>
      <c r="F743" s="266" t="s">
        <v>295</v>
      </c>
      <c r="G743" s="264"/>
      <c r="H743" s="267">
        <v>1.117</v>
      </c>
      <c r="I743" s="268"/>
      <c r="J743" s="264"/>
      <c r="K743" s="264"/>
      <c r="L743" s="269"/>
      <c r="M743" s="270"/>
      <c r="N743" s="271"/>
      <c r="O743" s="271"/>
      <c r="P743" s="271"/>
      <c r="Q743" s="271"/>
      <c r="R743" s="271"/>
      <c r="S743" s="271"/>
      <c r="T743" s="272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73" t="s">
        <v>291</v>
      </c>
      <c r="AU743" s="273" t="s">
        <v>86</v>
      </c>
      <c r="AV743" s="14" t="s">
        <v>189</v>
      </c>
      <c r="AW743" s="14" t="s">
        <v>32</v>
      </c>
      <c r="AX743" s="14" t="s">
        <v>84</v>
      </c>
      <c r="AY743" s="273" t="s">
        <v>168</v>
      </c>
    </row>
    <row r="744" spans="1:65" s="2" customFormat="1" ht="24.15" customHeight="1">
      <c r="A744" s="39"/>
      <c r="B744" s="40"/>
      <c r="C744" s="228" t="s">
        <v>1540</v>
      </c>
      <c r="D744" s="228" t="s">
        <v>171</v>
      </c>
      <c r="E744" s="229" t="s">
        <v>1541</v>
      </c>
      <c r="F744" s="230" t="s">
        <v>1542</v>
      </c>
      <c r="G744" s="231" t="s">
        <v>416</v>
      </c>
      <c r="H744" s="232">
        <v>16.7</v>
      </c>
      <c r="I744" s="233"/>
      <c r="J744" s="234">
        <f>ROUND(I744*H744,2)</f>
        <v>0</v>
      </c>
      <c r="K744" s="230" t="s">
        <v>175</v>
      </c>
      <c r="L744" s="45"/>
      <c r="M744" s="235" t="s">
        <v>1</v>
      </c>
      <c r="N744" s="236" t="s">
        <v>42</v>
      </c>
      <c r="O744" s="92"/>
      <c r="P744" s="237">
        <f>O744*H744</f>
        <v>0</v>
      </c>
      <c r="Q744" s="237">
        <v>0.11046</v>
      </c>
      <c r="R744" s="237">
        <f>Q744*H744</f>
        <v>1.844682</v>
      </c>
      <c r="S744" s="237">
        <v>0</v>
      </c>
      <c r="T744" s="238">
        <f>S744*H744</f>
        <v>0</v>
      </c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R744" s="239" t="s">
        <v>189</v>
      </c>
      <c r="AT744" s="239" t="s">
        <v>171</v>
      </c>
      <c r="AU744" s="239" t="s">
        <v>86</v>
      </c>
      <c r="AY744" s="18" t="s">
        <v>168</v>
      </c>
      <c r="BE744" s="240">
        <f>IF(N744="základní",J744,0)</f>
        <v>0</v>
      </c>
      <c r="BF744" s="240">
        <f>IF(N744="snížená",J744,0)</f>
        <v>0</v>
      </c>
      <c r="BG744" s="240">
        <f>IF(N744="zákl. přenesená",J744,0)</f>
        <v>0</v>
      </c>
      <c r="BH744" s="240">
        <f>IF(N744="sníž. přenesená",J744,0)</f>
        <v>0</v>
      </c>
      <c r="BI744" s="240">
        <f>IF(N744="nulová",J744,0)</f>
        <v>0</v>
      </c>
      <c r="BJ744" s="18" t="s">
        <v>84</v>
      </c>
      <c r="BK744" s="240">
        <f>ROUND(I744*H744,2)</f>
        <v>0</v>
      </c>
      <c r="BL744" s="18" t="s">
        <v>189</v>
      </c>
      <c r="BM744" s="239" t="s">
        <v>1543</v>
      </c>
    </row>
    <row r="745" spans="1:51" s="15" customFormat="1" ht="12">
      <c r="A745" s="15"/>
      <c r="B745" s="274"/>
      <c r="C745" s="275"/>
      <c r="D745" s="241" t="s">
        <v>291</v>
      </c>
      <c r="E745" s="276" t="s">
        <v>1</v>
      </c>
      <c r="F745" s="277" t="s">
        <v>411</v>
      </c>
      <c r="G745" s="275"/>
      <c r="H745" s="276" t="s">
        <v>1</v>
      </c>
      <c r="I745" s="278"/>
      <c r="J745" s="275"/>
      <c r="K745" s="275"/>
      <c r="L745" s="279"/>
      <c r="M745" s="280"/>
      <c r="N745" s="281"/>
      <c r="O745" s="281"/>
      <c r="P745" s="281"/>
      <c r="Q745" s="281"/>
      <c r="R745" s="281"/>
      <c r="S745" s="281"/>
      <c r="T745" s="282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T745" s="283" t="s">
        <v>291</v>
      </c>
      <c r="AU745" s="283" t="s">
        <v>86</v>
      </c>
      <c r="AV745" s="15" t="s">
        <v>84</v>
      </c>
      <c r="AW745" s="15" t="s">
        <v>32</v>
      </c>
      <c r="AX745" s="15" t="s">
        <v>77</v>
      </c>
      <c r="AY745" s="283" t="s">
        <v>168</v>
      </c>
    </row>
    <row r="746" spans="1:51" s="15" customFormat="1" ht="12">
      <c r="A746" s="15"/>
      <c r="B746" s="274"/>
      <c r="C746" s="275"/>
      <c r="D746" s="241" t="s">
        <v>291</v>
      </c>
      <c r="E746" s="276" t="s">
        <v>1</v>
      </c>
      <c r="F746" s="277" t="s">
        <v>330</v>
      </c>
      <c r="G746" s="275"/>
      <c r="H746" s="276" t="s">
        <v>1</v>
      </c>
      <c r="I746" s="278"/>
      <c r="J746" s="275"/>
      <c r="K746" s="275"/>
      <c r="L746" s="279"/>
      <c r="M746" s="280"/>
      <c r="N746" s="281"/>
      <c r="O746" s="281"/>
      <c r="P746" s="281"/>
      <c r="Q746" s="281"/>
      <c r="R746" s="281"/>
      <c r="S746" s="281"/>
      <c r="T746" s="282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T746" s="283" t="s">
        <v>291</v>
      </c>
      <c r="AU746" s="283" t="s">
        <v>86</v>
      </c>
      <c r="AV746" s="15" t="s">
        <v>84</v>
      </c>
      <c r="AW746" s="15" t="s">
        <v>32</v>
      </c>
      <c r="AX746" s="15" t="s">
        <v>77</v>
      </c>
      <c r="AY746" s="283" t="s">
        <v>168</v>
      </c>
    </row>
    <row r="747" spans="1:51" s="13" customFormat="1" ht="12">
      <c r="A747" s="13"/>
      <c r="B747" s="252"/>
      <c r="C747" s="253"/>
      <c r="D747" s="241" t="s">
        <v>291</v>
      </c>
      <c r="E747" s="254" t="s">
        <v>1</v>
      </c>
      <c r="F747" s="255" t="s">
        <v>1544</v>
      </c>
      <c r="G747" s="253"/>
      <c r="H747" s="256">
        <v>10.8</v>
      </c>
      <c r="I747" s="257"/>
      <c r="J747" s="253"/>
      <c r="K747" s="253"/>
      <c r="L747" s="258"/>
      <c r="M747" s="259"/>
      <c r="N747" s="260"/>
      <c r="O747" s="260"/>
      <c r="P747" s="260"/>
      <c r="Q747" s="260"/>
      <c r="R747" s="260"/>
      <c r="S747" s="260"/>
      <c r="T747" s="261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62" t="s">
        <v>291</v>
      </c>
      <c r="AU747" s="262" t="s">
        <v>86</v>
      </c>
      <c r="AV747" s="13" t="s">
        <v>86</v>
      </c>
      <c r="AW747" s="13" t="s">
        <v>32</v>
      </c>
      <c r="AX747" s="13" t="s">
        <v>77</v>
      </c>
      <c r="AY747" s="262" t="s">
        <v>168</v>
      </c>
    </row>
    <row r="748" spans="1:51" s="15" customFormat="1" ht="12">
      <c r="A748" s="15"/>
      <c r="B748" s="274"/>
      <c r="C748" s="275"/>
      <c r="D748" s="241" t="s">
        <v>291</v>
      </c>
      <c r="E748" s="276" t="s">
        <v>1</v>
      </c>
      <c r="F748" s="277" t="s">
        <v>342</v>
      </c>
      <c r="G748" s="275"/>
      <c r="H748" s="276" t="s">
        <v>1</v>
      </c>
      <c r="I748" s="278"/>
      <c r="J748" s="275"/>
      <c r="K748" s="275"/>
      <c r="L748" s="279"/>
      <c r="M748" s="280"/>
      <c r="N748" s="281"/>
      <c r="O748" s="281"/>
      <c r="P748" s="281"/>
      <c r="Q748" s="281"/>
      <c r="R748" s="281"/>
      <c r="S748" s="281"/>
      <c r="T748" s="282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T748" s="283" t="s">
        <v>291</v>
      </c>
      <c r="AU748" s="283" t="s">
        <v>86</v>
      </c>
      <c r="AV748" s="15" t="s">
        <v>84</v>
      </c>
      <c r="AW748" s="15" t="s">
        <v>32</v>
      </c>
      <c r="AX748" s="15" t="s">
        <v>77</v>
      </c>
      <c r="AY748" s="283" t="s">
        <v>168</v>
      </c>
    </row>
    <row r="749" spans="1:51" s="13" customFormat="1" ht="12">
      <c r="A749" s="13"/>
      <c r="B749" s="252"/>
      <c r="C749" s="253"/>
      <c r="D749" s="241" t="s">
        <v>291</v>
      </c>
      <c r="E749" s="254" t="s">
        <v>1</v>
      </c>
      <c r="F749" s="255" t="s">
        <v>1545</v>
      </c>
      <c r="G749" s="253"/>
      <c r="H749" s="256">
        <v>3.3</v>
      </c>
      <c r="I749" s="257"/>
      <c r="J749" s="253"/>
      <c r="K749" s="253"/>
      <c r="L749" s="258"/>
      <c r="M749" s="259"/>
      <c r="N749" s="260"/>
      <c r="O749" s="260"/>
      <c r="P749" s="260"/>
      <c r="Q749" s="260"/>
      <c r="R749" s="260"/>
      <c r="S749" s="260"/>
      <c r="T749" s="261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62" t="s">
        <v>291</v>
      </c>
      <c r="AU749" s="262" t="s">
        <v>86</v>
      </c>
      <c r="AV749" s="13" t="s">
        <v>86</v>
      </c>
      <c r="AW749" s="13" t="s">
        <v>32</v>
      </c>
      <c r="AX749" s="13" t="s">
        <v>77</v>
      </c>
      <c r="AY749" s="262" t="s">
        <v>168</v>
      </c>
    </row>
    <row r="750" spans="1:51" s="15" customFormat="1" ht="12">
      <c r="A750" s="15"/>
      <c r="B750" s="274"/>
      <c r="C750" s="275"/>
      <c r="D750" s="241" t="s">
        <v>291</v>
      </c>
      <c r="E750" s="276" t="s">
        <v>1</v>
      </c>
      <c r="F750" s="277" t="s">
        <v>1546</v>
      </c>
      <c r="G750" s="275"/>
      <c r="H750" s="276" t="s">
        <v>1</v>
      </c>
      <c r="I750" s="278"/>
      <c r="J750" s="275"/>
      <c r="K750" s="275"/>
      <c r="L750" s="279"/>
      <c r="M750" s="280"/>
      <c r="N750" s="281"/>
      <c r="O750" s="281"/>
      <c r="P750" s="281"/>
      <c r="Q750" s="281"/>
      <c r="R750" s="281"/>
      <c r="S750" s="281"/>
      <c r="T750" s="282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T750" s="283" t="s">
        <v>291</v>
      </c>
      <c r="AU750" s="283" t="s">
        <v>86</v>
      </c>
      <c r="AV750" s="15" t="s">
        <v>84</v>
      </c>
      <c r="AW750" s="15" t="s">
        <v>32</v>
      </c>
      <c r="AX750" s="15" t="s">
        <v>77</v>
      </c>
      <c r="AY750" s="283" t="s">
        <v>168</v>
      </c>
    </row>
    <row r="751" spans="1:51" s="13" customFormat="1" ht="12">
      <c r="A751" s="13"/>
      <c r="B751" s="252"/>
      <c r="C751" s="253"/>
      <c r="D751" s="241" t="s">
        <v>291</v>
      </c>
      <c r="E751" s="254" t="s">
        <v>1</v>
      </c>
      <c r="F751" s="255" t="s">
        <v>1547</v>
      </c>
      <c r="G751" s="253"/>
      <c r="H751" s="256">
        <v>2.6</v>
      </c>
      <c r="I751" s="257"/>
      <c r="J751" s="253"/>
      <c r="K751" s="253"/>
      <c r="L751" s="258"/>
      <c r="M751" s="259"/>
      <c r="N751" s="260"/>
      <c r="O751" s="260"/>
      <c r="P751" s="260"/>
      <c r="Q751" s="260"/>
      <c r="R751" s="260"/>
      <c r="S751" s="260"/>
      <c r="T751" s="261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62" t="s">
        <v>291</v>
      </c>
      <c r="AU751" s="262" t="s">
        <v>86</v>
      </c>
      <c r="AV751" s="13" t="s">
        <v>86</v>
      </c>
      <c r="AW751" s="13" t="s">
        <v>32</v>
      </c>
      <c r="AX751" s="13" t="s">
        <v>77</v>
      </c>
      <c r="AY751" s="262" t="s">
        <v>168</v>
      </c>
    </row>
    <row r="752" spans="1:51" s="14" customFormat="1" ht="12">
      <c r="A752" s="14"/>
      <c r="B752" s="263"/>
      <c r="C752" s="264"/>
      <c r="D752" s="241" t="s">
        <v>291</v>
      </c>
      <c r="E752" s="265" t="s">
        <v>1</v>
      </c>
      <c r="F752" s="266" t="s">
        <v>295</v>
      </c>
      <c r="G752" s="264"/>
      <c r="H752" s="267">
        <v>16.7</v>
      </c>
      <c r="I752" s="268"/>
      <c r="J752" s="264"/>
      <c r="K752" s="264"/>
      <c r="L752" s="269"/>
      <c r="M752" s="270"/>
      <c r="N752" s="271"/>
      <c r="O752" s="271"/>
      <c r="P752" s="271"/>
      <c r="Q752" s="271"/>
      <c r="R752" s="271"/>
      <c r="S752" s="271"/>
      <c r="T752" s="272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73" t="s">
        <v>291</v>
      </c>
      <c r="AU752" s="273" t="s">
        <v>86</v>
      </c>
      <c r="AV752" s="14" t="s">
        <v>189</v>
      </c>
      <c r="AW752" s="14" t="s">
        <v>32</v>
      </c>
      <c r="AX752" s="14" t="s">
        <v>84</v>
      </c>
      <c r="AY752" s="273" t="s">
        <v>168</v>
      </c>
    </row>
    <row r="753" spans="1:65" s="2" customFormat="1" ht="16.5" customHeight="1">
      <c r="A753" s="39"/>
      <c r="B753" s="40"/>
      <c r="C753" s="228" t="s">
        <v>1548</v>
      </c>
      <c r="D753" s="228" t="s">
        <v>171</v>
      </c>
      <c r="E753" s="229" t="s">
        <v>1549</v>
      </c>
      <c r="F753" s="230" t="s">
        <v>1550</v>
      </c>
      <c r="G753" s="231" t="s">
        <v>203</v>
      </c>
      <c r="H753" s="232">
        <v>8.14</v>
      </c>
      <c r="I753" s="233"/>
      <c r="J753" s="234">
        <f>ROUND(I753*H753,2)</f>
        <v>0</v>
      </c>
      <c r="K753" s="230" t="s">
        <v>175</v>
      </c>
      <c r="L753" s="45"/>
      <c r="M753" s="235" t="s">
        <v>1</v>
      </c>
      <c r="N753" s="236" t="s">
        <v>42</v>
      </c>
      <c r="O753" s="92"/>
      <c r="P753" s="237">
        <f>O753*H753</f>
        <v>0</v>
      </c>
      <c r="Q753" s="237">
        <v>0.00658</v>
      </c>
      <c r="R753" s="237">
        <f>Q753*H753</f>
        <v>0.0535612</v>
      </c>
      <c r="S753" s="237">
        <v>0</v>
      </c>
      <c r="T753" s="238">
        <f>S753*H753</f>
        <v>0</v>
      </c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R753" s="239" t="s">
        <v>189</v>
      </c>
      <c r="AT753" s="239" t="s">
        <v>171</v>
      </c>
      <c r="AU753" s="239" t="s">
        <v>86</v>
      </c>
      <c r="AY753" s="18" t="s">
        <v>168</v>
      </c>
      <c r="BE753" s="240">
        <f>IF(N753="základní",J753,0)</f>
        <v>0</v>
      </c>
      <c r="BF753" s="240">
        <f>IF(N753="snížená",J753,0)</f>
        <v>0</v>
      </c>
      <c r="BG753" s="240">
        <f>IF(N753="zákl. přenesená",J753,0)</f>
        <v>0</v>
      </c>
      <c r="BH753" s="240">
        <f>IF(N753="sníž. přenesená",J753,0)</f>
        <v>0</v>
      </c>
      <c r="BI753" s="240">
        <f>IF(N753="nulová",J753,0)</f>
        <v>0</v>
      </c>
      <c r="BJ753" s="18" t="s">
        <v>84</v>
      </c>
      <c r="BK753" s="240">
        <f>ROUND(I753*H753,2)</f>
        <v>0</v>
      </c>
      <c r="BL753" s="18" t="s">
        <v>189</v>
      </c>
      <c r="BM753" s="239" t="s">
        <v>1551</v>
      </c>
    </row>
    <row r="754" spans="1:51" s="15" customFormat="1" ht="12">
      <c r="A754" s="15"/>
      <c r="B754" s="274"/>
      <c r="C754" s="275"/>
      <c r="D754" s="241" t="s">
        <v>291</v>
      </c>
      <c r="E754" s="276" t="s">
        <v>1</v>
      </c>
      <c r="F754" s="277" t="s">
        <v>411</v>
      </c>
      <c r="G754" s="275"/>
      <c r="H754" s="276" t="s">
        <v>1</v>
      </c>
      <c r="I754" s="278"/>
      <c r="J754" s="275"/>
      <c r="K754" s="275"/>
      <c r="L754" s="279"/>
      <c r="M754" s="280"/>
      <c r="N754" s="281"/>
      <c r="O754" s="281"/>
      <c r="P754" s="281"/>
      <c r="Q754" s="281"/>
      <c r="R754" s="281"/>
      <c r="S754" s="281"/>
      <c r="T754" s="282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T754" s="283" t="s">
        <v>291</v>
      </c>
      <c r="AU754" s="283" t="s">
        <v>86</v>
      </c>
      <c r="AV754" s="15" t="s">
        <v>84</v>
      </c>
      <c r="AW754" s="15" t="s">
        <v>32</v>
      </c>
      <c r="AX754" s="15" t="s">
        <v>77</v>
      </c>
      <c r="AY754" s="283" t="s">
        <v>168</v>
      </c>
    </row>
    <row r="755" spans="1:51" s="15" customFormat="1" ht="12">
      <c r="A755" s="15"/>
      <c r="B755" s="274"/>
      <c r="C755" s="275"/>
      <c r="D755" s="241" t="s">
        <v>291</v>
      </c>
      <c r="E755" s="276" t="s">
        <v>1</v>
      </c>
      <c r="F755" s="277" t="s">
        <v>330</v>
      </c>
      <c r="G755" s="275"/>
      <c r="H755" s="276" t="s">
        <v>1</v>
      </c>
      <c r="I755" s="278"/>
      <c r="J755" s="275"/>
      <c r="K755" s="275"/>
      <c r="L755" s="279"/>
      <c r="M755" s="280"/>
      <c r="N755" s="281"/>
      <c r="O755" s="281"/>
      <c r="P755" s="281"/>
      <c r="Q755" s="281"/>
      <c r="R755" s="281"/>
      <c r="S755" s="281"/>
      <c r="T755" s="282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283" t="s">
        <v>291</v>
      </c>
      <c r="AU755" s="283" t="s">
        <v>86</v>
      </c>
      <c r="AV755" s="15" t="s">
        <v>84</v>
      </c>
      <c r="AW755" s="15" t="s">
        <v>32</v>
      </c>
      <c r="AX755" s="15" t="s">
        <v>77</v>
      </c>
      <c r="AY755" s="283" t="s">
        <v>168</v>
      </c>
    </row>
    <row r="756" spans="1:51" s="13" customFormat="1" ht="12">
      <c r="A756" s="13"/>
      <c r="B756" s="252"/>
      <c r="C756" s="253"/>
      <c r="D756" s="241" t="s">
        <v>291</v>
      </c>
      <c r="E756" s="254" t="s">
        <v>1</v>
      </c>
      <c r="F756" s="255" t="s">
        <v>1552</v>
      </c>
      <c r="G756" s="253"/>
      <c r="H756" s="256">
        <v>4.86</v>
      </c>
      <c r="I756" s="257"/>
      <c r="J756" s="253"/>
      <c r="K756" s="253"/>
      <c r="L756" s="258"/>
      <c r="M756" s="259"/>
      <c r="N756" s="260"/>
      <c r="O756" s="260"/>
      <c r="P756" s="260"/>
      <c r="Q756" s="260"/>
      <c r="R756" s="260"/>
      <c r="S756" s="260"/>
      <c r="T756" s="261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62" t="s">
        <v>291</v>
      </c>
      <c r="AU756" s="262" t="s">
        <v>86</v>
      </c>
      <c r="AV756" s="13" t="s">
        <v>86</v>
      </c>
      <c r="AW756" s="13" t="s">
        <v>32</v>
      </c>
      <c r="AX756" s="13" t="s">
        <v>77</v>
      </c>
      <c r="AY756" s="262" t="s">
        <v>168</v>
      </c>
    </row>
    <row r="757" spans="1:51" s="15" customFormat="1" ht="12">
      <c r="A757" s="15"/>
      <c r="B757" s="274"/>
      <c r="C757" s="275"/>
      <c r="D757" s="241" t="s">
        <v>291</v>
      </c>
      <c r="E757" s="276" t="s">
        <v>1</v>
      </c>
      <c r="F757" s="277" t="s">
        <v>342</v>
      </c>
      <c r="G757" s="275"/>
      <c r="H757" s="276" t="s">
        <v>1</v>
      </c>
      <c r="I757" s="278"/>
      <c r="J757" s="275"/>
      <c r="K757" s="275"/>
      <c r="L757" s="279"/>
      <c r="M757" s="280"/>
      <c r="N757" s="281"/>
      <c r="O757" s="281"/>
      <c r="P757" s="281"/>
      <c r="Q757" s="281"/>
      <c r="R757" s="281"/>
      <c r="S757" s="281"/>
      <c r="T757" s="282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T757" s="283" t="s">
        <v>291</v>
      </c>
      <c r="AU757" s="283" t="s">
        <v>86</v>
      </c>
      <c r="AV757" s="15" t="s">
        <v>84</v>
      </c>
      <c r="AW757" s="15" t="s">
        <v>32</v>
      </c>
      <c r="AX757" s="15" t="s">
        <v>77</v>
      </c>
      <c r="AY757" s="283" t="s">
        <v>168</v>
      </c>
    </row>
    <row r="758" spans="1:51" s="13" customFormat="1" ht="12">
      <c r="A758" s="13"/>
      <c r="B758" s="252"/>
      <c r="C758" s="253"/>
      <c r="D758" s="241" t="s">
        <v>291</v>
      </c>
      <c r="E758" s="254" t="s">
        <v>1</v>
      </c>
      <c r="F758" s="255" t="s">
        <v>1553</v>
      </c>
      <c r="G758" s="253"/>
      <c r="H758" s="256">
        <v>1.98</v>
      </c>
      <c r="I758" s="257"/>
      <c r="J758" s="253"/>
      <c r="K758" s="253"/>
      <c r="L758" s="258"/>
      <c r="M758" s="259"/>
      <c r="N758" s="260"/>
      <c r="O758" s="260"/>
      <c r="P758" s="260"/>
      <c r="Q758" s="260"/>
      <c r="R758" s="260"/>
      <c r="S758" s="260"/>
      <c r="T758" s="261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62" t="s">
        <v>291</v>
      </c>
      <c r="AU758" s="262" t="s">
        <v>86</v>
      </c>
      <c r="AV758" s="13" t="s">
        <v>86</v>
      </c>
      <c r="AW758" s="13" t="s">
        <v>32</v>
      </c>
      <c r="AX758" s="13" t="s">
        <v>77</v>
      </c>
      <c r="AY758" s="262" t="s">
        <v>168</v>
      </c>
    </row>
    <row r="759" spans="1:51" s="15" customFormat="1" ht="12">
      <c r="A759" s="15"/>
      <c r="B759" s="274"/>
      <c r="C759" s="275"/>
      <c r="D759" s="241" t="s">
        <v>291</v>
      </c>
      <c r="E759" s="276" t="s">
        <v>1</v>
      </c>
      <c r="F759" s="277" t="s">
        <v>1546</v>
      </c>
      <c r="G759" s="275"/>
      <c r="H759" s="276" t="s">
        <v>1</v>
      </c>
      <c r="I759" s="278"/>
      <c r="J759" s="275"/>
      <c r="K759" s="275"/>
      <c r="L759" s="279"/>
      <c r="M759" s="280"/>
      <c r="N759" s="281"/>
      <c r="O759" s="281"/>
      <c r="P759" s="281"/>
      <c r="Q759" s="281"/>
      <c r="R759" s="281"/>
      <c r="S759" s="281"/>
      <c r="T759" s="282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T759" s="283" t="s">
        <v>291</v>
      </c>
      <c r="AU759" s="283" t="s">
        <v>86</v>
      </c>
      <c r="AV759" s="15" t="s">
        <v>84</v>
      </c>
      <c r="AW759" s="15" t="s">
        <v>32</v>
      </c>
      <c r="AX759" s="15" t="s">
        <v>77</v>
      </c>
      <c r="AY759" s="283" t="s">
        <v>168</v>
      </c>
    </row>
    <row r="760" spans="1:51" s="13" customFormat="1" ht="12">
      <c r="A760" s="13"/>
      <c r="B760" s="252"/>
      <c r="C760" s="253"/>
      <c r="D760" s="241" t="s">
        <v>291</v>
      </c>
      <c r="E760" s="254" t="s">
        <v>1</v>
      </c>
      <c r="F760" s="255" t="s">
        <v>1554</v>
      </c>
      <c r="G760" s="253"/>
      <c r="H760" s="256">
        <v>1.3</v>
      </c>
      <c r="I760" s="257"/>
      <c r="J760" s="253"/>
      <c r="K760" s="253"/>
      <c r="L760" s="258"/>
      <c r="M760" s="259"/>
      <c r="N760" s="260"/>
      <c r="O760" s="260"/>
      <c r="P760" s="260"/>
      <c r="Q760" s="260"/>
      <c r="R760" s="260"/>
      <c r="S760" s="260"/>
      <c r="T760" s="261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62" t="s">
        <v>291</v>
      </c>
      <c r="AU760" s="262" t="s">
        <v>86</v>
      </c>
      <c r="AV760" s="13" t="s">
        <v>86</v>
      </c>
      <c r="AW760" s="13" t="s">
        <v>32</v>
      </c>
      <c r="AX760" s="13" t="s">
        <v>77</v>
      </c>
      <c r="AY760" s="262" t="s">
        <v>168</v>
      </c>
    </row>
    <row r="761" spans="1:51" s="14" customFormat="1" ht="12">
      <c r="A761" s="14"/>
      <c r="B761" s="263"/>
      <c r="C761" s="264"/>
      <c r="D761" s="241" t="s">
        <v>291</v>
      </c>
      <c r="E761" s="265" t="s">
        <v>1</v>
      </c>
      <c r="F761" s="266" t="s">
        <v>295</v>
      </c>
      <c r="G761" s="264"/>
      <c r="H761" s="267">
        <v>8.14</v>
      </c>
      <c r="I761" s="268"/>
      <c r="J761" s="264"/>
      <c r="K761" s="264"/>
      <c r="L761" s="269"/>
      <c r="M761" s="270"/>
      <c r="N761" s="271"/>
      <c r="O761" s="271"/>
      <c r="P761" s="271"/>
      <c r="Q761" s="271"/>
      <c r="R761" s="271"/>
      <c r="S761" s="271"/>
      <c r="T761" s="272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73" t="s">
        <v>291</v>
      </c>
      <c r="AU761" s="273" t="s">
        <v>86</v>
      </c>
      <c r="AV761" s="14" t="s">
        <v>189</v>
      </c>
      <c r="AW761" s="14" t="s">
        <v>32</v>
      </c>
      <c r="AX761" s="14" t="s">
        <v>84</v>
      </c>
      <c r="AY761" s="273" t="s">
        <v>168</v>
      </c>
    </row>
    <row r="762" spans="1:65" s="2" customFormat="1" ht="16.5" customHeight="1">
      <c r="A762" s="39"/>
      <c r="B762" s="40"/>
      <c r="C762" s="228" t="s">
        <v>1268</v>
      </c>
      <c r="D762" s="228" t="s">
        <v>171</v>
      </c>
      <c r="E762" s="229" t="s">
        <v>1555</v>
      </c>
      <c r="F762" s="230" t="s">
        <v>1556</v>
      </c>
      <c r="G762" s="231" t="s">
        <v>203</v>
      </c>
      <c r="H762" s="232">
        <v>8.14</v>
      </c>
      <c r="I762" s="233"/>
      <c r="J762" s="234">
        <f>ROUND(I762*H762,2)</f>
        <v>0</v>
      </c>
      <c r="K762" s="230" t="s">
        <v>175</v>
      </c>
      <c r="L762" s="45"/>
      <c r="M762" s="235" t="s">
        <v>1</v>
      </c>
      <c r="N762" s="236" t="s">
        <v>42</v>
      </c>
      <c r="O762" s="92"/>
      <c r="P762" s="237">
        <f>O762*H762</f>
        <v>0</v>
      </c>
      <c r="Q762" s="237">
        <v>0</v>
      </c>
      <c r="R762" s="237">
        <f>Q762*H762</f>
        <v>0</v>
      </c>
      <c r="S762" s="237">
        <v>0</v>
      </c>
      <c r="T762" s="238">
        <f>S762*H762</f>
        <v>0</v>
      </c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R762" s="239" t="s">
        <v>189</v>
      </c>
      <c r="AT762" s="239" t="s">
        <v>171</v>
      </c>
      <c r="AU762" s="239" t="s">
        <v>86</v>
      </c>
      <c r="AY762" s="18" t="s">
        <v>168</v>
      </c>
      <c r="BE762" s="240">
        <f>IF(N762="základní",J762,0)</f>
        <v>0</v>
      </c>
      <c r="BF762" s="240">
        <f>IF(N762="snížená",J762,0)</f>
        <v>0</v>
      </c>
      <c r="BG762" s="240">
        <f>IF(N762="zákl. přenesená",J762,0)</f>
        <v>0</v>
      </c>
      <c r="BH762" s="240">
        <f>IF(N762="sníž. přenesená",J762,0)</f>
        <v>0</v>
      </c>
      <c r="BI762" s="240">
        <f>IF(N762="nulová",J762,0)</f>
        <v>0</v>
      </c>
      <c r="BJ762" s="18" t="s">
        <v>84</v>
      </c>
      <c r="BK762" s="240">
        <f>ROUND(I762*H762,2)</f>
        <v>0</v>
      </c>
      <c r="BL762" s="18" t="s">
        <v>189</v>
      </c>
      <c r="BM762" s="239" t="s">
        <v>1557</v>
      </c>
    </row>
    <row r="763" spans="1:65" s="2" customFormat="1" ht="16.5" customHeight="1">
      <c r="A763" s="39"/>
      <c r="B763" s="40"/>
      <c r="C763" s="228" t="s">
        <v>1558</v>
      </c>
      <c r="D763" s="228" t="s">
        <v>171</v>
      </c>
      <c r="E763" s="229" t="s">
        <v>1559</v>
      </c>
      <c r="F763" s="230" t="s">
        <v>1560</v>
      </c>
      <c r="G763" s="231" t="s">
        <v>1561</v>
      </c>
      <c r="H763" s="232">
        <v>646.4</v>
      </c>
      <c r="I763" s="233"/>
      <c r="J763" s="234">
        <f>ROUND(I763*H763,2)</f>
        <v>0</v>
      </c>
      <c r="K763" s="230" t="s">
        <v>1</v>
      </c>
      <c r="L763" s="45"/>
      <c r="M763" s="235" t="s">
        <v>1</v>
      </c>
      <c r="N763" s="236" t="s">
        <v>42</v>
      </c>
      <c r="O763" s="92"/>
      <c r="P763" s="237">
        <f>O763*H763</f>
        <v>0</v>
      </c>
      <c r="Q763" s="237">
        <v>0</v>
      </c>
      <c r="R763" s="237">
        <f>Q763*H763</f>
        <v>0</v>
      </c>
      <c r="S763" s="237">
        <v>0</v>
      </c>
      <c r="T763" s="238">
        <f>S763*H763</f>
        <v>0</v>
      </c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R763" s="239" t="s">
        <v>189</v>
      </c>
      <c r="AT763" s="239" t="s">
        <v>171</v>
      </c>
      <c r="AU763" s="239" t="s">
        <v>86</v>
      </c>
      <c r="AY763" s="18" t="s">
        <v>168</v>
      </c>
      <c r="BE763" s="240">
        <f>IF(N763="základní",J763,0)</f>
        <v>0</v>
      </c>
      <c r="BF763" s="240">
        <f>IF(N763="snížená",J763,0)</f>
        <v>0</v>
      </c>
      <c r="BG763" s="240">
        <f>IF(N763="zákl. přenesená",J763,0)</f>
        <v>0</v>
      </c>
      <c r="BH763" s="240">
        <f>IF(N763="sníž. přenesená",J763,0)</f>
        <v>0</v>
      </c>
      <c r="BI763" s="240">
        <f>IF(N763="nulová",J763,0)</f>
        <v>0</v>
      </c>
      <c r="BJ763" s="18" t="s">
        <v>84</v>
      </c>
      <c r="BK763" s="240">
        <f>ROUND(I763*H763,2)</f>
        <v>0</v>
      </c>
      <c r="BL763" s="18" t="s">
        <v>189</v>
      </c>
      <c r="BM763" s="239" t="s">
        <v>1562</v>
      </c>
    </row>
    <row r="764" spans="1:51" s="15" customFormat="1" ht="12">
      <c r="A764" s="15"/>
      <c r="B764" s="274"/>
      <c r="C764" s="275"/>
      <c r="D764" s="241" t="s">
        <v>291</v>
      </c>
      <c r="E764" s="276" t="s">
        <v>1</v>
      </c>
      <c r="F764" s="277" t="s">
        <v>1563</v>
      </c>
      <c r="G764" s="275"/>
      <c r="H764" s="276" t="s">
        <v>1</v>
      </c>
      <c r="I764" s="278"/>
      <c r="J764" s="275"/>
      <c r="K764" s="275"/>
      <c r="L764" s="279"/>
      <c r="M764" s="280"/>
      <c r="N764" s="281"/>
      <c r="O764" s="281"/>
      <c r="P764" s="281"/>
      <c r="Q764" s="281"/>
      <c r="R764" s="281"/>
      <c r="S764" s="281"/>
      <c r="T764" s="282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T764" s="283" t="s">
        <v>291</v>
      </c>
      <c r="AU764" s="283" t="s">
        <v>86</v>
      </c>
      <c r="AV764" s="15" t="s">
        <v>84</v>
      </c>
      <c r="AW764" s="15" t="s">
        <v>32</v>
      </c>
      <c r="AX764" s="15" t="s">
        <v>77</v>
      </c>
      <c r="AY764" s="283" t="s">
        <v>168</v>
      </c>
    </row>
    <row r="765" spans="1:51" s="15" customFormat="1" ht="12">
      <c r="A765" s="15"/>
      <c r="B765" s="274"/>
      <c r="C765" s="275"/>
      <c r="D765" s="241" t="s">
        <v>291</v>
      </c>
      <c r="E765" s="276" t="s">
        <v>1</v>
      </c>
      <c r="F765" s="277" t="s">
        <v>1564</v>
      </c>
      <c r="G765" s="275"/>
      <c r="H765" s="276" t="s">
        <v>1</v>
      </c>
      <c r="I765" s="278"/>
      <c r="J765" s="275"/>
      <c r="K765" s="275"/>
      <c r="L765" s="279"/>
      <c r="M765" s="280"/>
      <c r="N765" s="281"/>
      <c r="O765" s="281"/>
      <c r="P765" s="281"/>
      <c r="Q765" s="281"/>
      <c r="R765" s="281"/>
      <c r="S765" s="281"/>
      <c r="T765" s="282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T765" s="283" t="s">
        <v>291</v>
      </c>
      <c r="AU765" s="283" t="s">
        <v>86</v>
      </c>
      <c r="AV765" s="15" t="s">
        <v>84</v>
      </c>
      <c r="AW765" s="15" t="s">
        <v>32</v>
      </c>
      <c r="AX765" s="15" t="s">
        <v>77</v>
      </c>
      <c r="AY765" s="283" t="s">
        <v>168</v>
      </c>
    </row>
    <row r="766" spans="1:51" s="13" customFormat="1" ht="12">
      <c r="A766" s="13"/>
      <c r="B766" s="252"/>
      <c r="C766" s="253"/>
      <c r="D766" s="241" t="s">
        <v>291</v>
      </c>
      <c r="E766" s="254" t="s">
        <v>1</v>
      </c>
      <c r="F766" s="255" t="s">
        <v>1565</v>
      </c>
      <c r="G766" s="253"/>
      <c r="H766" s="256">
        <v>646.4</v>
      </c>
      <c r="I766" s="257"/>
      <c r="J766" s="253"/>
      <c r="K766" s="253"/>
      <c r="L766" s="258"/>
      <c r="M766" s="259"/>
      <c r="N766" s="260"/>
      <c r="O766" s="260"/>
      <c r="P766" s="260"/>
      <c r="Q766" s="260"/>
      <c r="R766" s="260"/>
      <c r="S766" s="260"/>
      <c r="T766" s="261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62" t="s">
        <v>291</v>
      </c>
      <c r="AU766" s="262" t="s">
        <v>86</v>
      </c>
      <c r="AV766" s="13" t="s">
        <v>86</v>
      </c>
      <c r="AW766" s="13" t="s">
        <v>32</v>
      </c>
      <c r="AX766" s="13" t="s">
        <v>84</v>
      </c>
      <c r="AY766" s="262" t="s">
        <v>168</v>
      </c>
    </row>
    <row r="767" spans="1:63" s="12" customFormat="1" ht="22.8" customHeight="1">
      <c r="A767" s="12"/>
      <c r="B767" s="212"/>
      <c r="C767" s="213"/>
      <c r="D767" s="214" t="s">
        <v>76</v>
      </c>
      <c r="E767" s="226" t="s">
        <v>314</v>
      </c>
      <c r="F767" s="226" t="s">
        <v>1566</v>
      </c>
      <c r="G767" s="213"/>
      <c r="H767" s="213"/>
      <c r="I767" s="216"/>
      <c r="J767" s="227">
        <f>BK767</f>
        <v>0</v>
      </c>
      <c r="K767" s="213"/>
      <c r="L767" s="218"/>
      <c r="M767" s="219"/>
      <c r="N767" s="220"/>
      <c r="O767" s="220"/>
      <c r="P767" s="221">
        <f>SUM(P768:P977)</f>
        <v>0</v>
      </c>
      <c r="Q767" s="220"/>
      <c r="R767" s="221">
        <f>SUM(R768:R977)</f>
        <v>387.67432288000003</v>
      </c>
      <c r="S767" s="220"/>
      <c r="T767" s="222">
        <f>SUM(T768:T977)</f>
        <v>0.41040000000000004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R767" s="223" t="s">
        <v>84</v>
      </c>
      <c r="AT767" s="224" t="s">
        <v>76</v>
      </c>
      <c r="AU767" s="224" t="s">
        <v>84</v>
      </c>
      <c r="AY767" s="223" t="s">
        <v>168</v>
      </c>
      <c r="BK767" s="225">
        <f>SUM(BK768:BK977)</f>
        <v>0</v>
      </c>
    </row>
    <row r="768" spans="1:65" s="2" customFormat="1" ht="24.15" customHeight="1">
      <c r="A768" s="39"/>
      <c r="B768" s="40"/>
      <c r="C768" s="228" t="s">
        <v>1567</v>
      </c>
      <c r="D768" s="228" t="s">
        <v>171</v>
      </c>
      <c r="E768" s="229" t="s">
        <v>1568</v>
      </c>
      <c r="F768" s="230" t="s">
        <v>1569</v>
      </c>
      <c r="G768" s="231" t="s">
        <v>203</v>
      </c>
      <c r="H768" s="232">
        <v>655.05</v>
      </c>
      <c r="I768" s="233"/>
      <c r="J768" s="234">
        <f>ROUND(I768*H768,2)</f>
        <v>0</v>
      </c>
      <c r="K768" s="230" t="s">
        <v>175</v>
      </c>
      <c r="L768" s="45"/>
      <c r="M768" s="235" t="s">
        <v>1</v>
      </c>
      <c r="N768" s="236" t="s">
        <v>42</v>
      </c>
      <c r="O768" s="92"/>
      <c r="P768" s="237">
        <f>O768*H768</f>
        <v>0</v>
      </c>
      <c r="Q768" s="237">
        <v>0.01838</v>
      </c>
      <c r="R768" s="237">
        <f>Q768*H768</f>
        <v>12.039819</v>
      </c>
      <c r="S768" s="237">
        <v>0</v>
      </c>
      <c r="T768" s="238">
        <f>S768*H768</f>
        <v>0</v>
      </c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R768" s="239" t="s">
        <v>189</v>
      </c>
      <c r="AT768" s="239" t="s">
        <v>171</v>
      </c>
      <c r="AU768" s="239" t="s">
        <v>86</v>
      </c>
      <c r="AY768" s="18" t="s">
        <v>168</v>
      </c>
      <c r="BE768" s="240">
        <f>IF(N768="základní",J768,0)</f>
        <v>0</v>
      </c>
      <c r="BF768" s="240">
        <f>IF(N768="snížená",J768,0)</f>
        <v>0</v>
      </c>
      <c r="BG768" s="240">
        <f>IF(N768="zákl. přenesená",J768,0)</f>
        <v>0</v>
      </c>
      <c r="BH768" s="240">
        <f>IF(N768="sníž. přenesená",J768,0)</f>
        <v>0</v>
      </c>
      <c r="BI768" s="240">
        <f>IF(N768="nulová",J768,0)</f>
        <v>0</v>
      </c>
      <c r="BJ768" s="18" t="s">
        <v>84</v>
      </c>
      <c r="BK768" s="240">
        <f>ROUND(I768*H768,2)</f>
        <v>0</v>
      </c>
      <c r="BL768" s="18" t="s">
        <v>189</v>
      </c>
      <c r="BM768" s="239" t="s">
        <v>1570</v>
      </c>
    </row>
    <row r="769" spans="1:51" s="15" customFormat="1" ht="12">
      <c r="A769" s="15"/>
      <c r="B769" s="274"/>
      <c r="C769" s="275"/>
      <c r="D769" s="241" t="s">
        <v>291</v>
      </c>
      <c r="E769" s="276" t="s">
        <v>1</v>
      </c>
      <c r="F769" s="277" t="s">
        <v>1179</v>
      </c>
      <c r="G769" s="275"/>
      <c r="H769" s="276" t="s">
        <v>1</v>
      </c>
      <c r="I769" s="278"/>
      <c r="J769" s="275"/>
      <c r="K769" s="275"/>
      <c r="L769" s="279"/>
      <c r="M769" s="280"/>
      <c r="N769" s="281"/>
      <c r="O769" s="281"/>
      <c r="P769" s="281"/>
      <c r="Q769" s="281"/>
      <c r="R769" s="281"/>
      <c r="S769" s="281"/>
      <c r="T769" s="282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T769" s="283" t="s">
        <v>291</v>
      </c>
      <c r="AU769" s="283" t="s">
        <v>86</v>
      </c>
      <c r="AV769" s="15" t="s">
        <v>84</v>
      </c>
      <c r="AW769" s="15" t="s">
        <v>32</v>
      </c>
      <c r="AX769" s="15" t="s">
        <v>77</v>
      </c>
      <c r="AY769" s="283" t="s">
        <v>168</v>
      </c>
    </row>
    <row r="770" spans="1:51" s="13" customFormat="1" ht="12">
      <c r="A770" s="13"/>
      <c r="B770" s="252"/>
      <c r="C770" s="253"/>
      <c r="D770" s="241" t="s">
        <v>291</v>
      </c>
      <c r="E770" s="254" t="s">
        <v>1</v>
      </c>
      <c r="F770" s="255" t="s">
        <v>1571</v>
      </c>
      <c r="G770" s="253"/>
      <c r="H770" s="256">
        <v>655.05</v>
      </c>
      <c r="I770" s="257"/>
      <c r="J770" s="253"/>
      <c r="K770" s="253"/>
      <c r="L770" s="258"/>
      <c r="M770" s="259"/>
      <c r="N770" s="260"/>
      <c r="O770" s="260"/>
      <c r="P770" s="260"/>
      <c r="Q770" s="260"/>
      <c r="R770" s="260"/>
      <c r="S770" s="260"/>
      <c r="T770" s="261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62" t="s">
        <v>291</v>
      </c>
      <c r="AU770" s="262" t="s">
        <v>86</v>
      </c>
      <c r="AV770" s="13" t="s">
        <v>86</v>
      </c>
      <c r="AW770" s="13" t="s">
        <v>32</v>
      </c>
      <c r="AX770" s="13" t="s">
        <v>84</v>
      </c>
      <c r="AY770" s="262" t="s">
        <v>168</v>
      </c>
    </row>
    <row r="771" spans="1:65" s="2" customFormat="1" ht="24.15" customHeight="1">
      <c r="A771" s="39"/>
      <c r="B771" s="40"/>
      <c r="C771" s="228" t="s">
        <v>1572</v>
      </c>
      <c r="D771" s="228" t="s">
        <v>171</v>
      </c>
      <c r="E771" s="229" t="s">
        <v>1573</v>
      </c>
      <c r="F771" s="230" t="s">
        <v>1574</v>
      </c>
      <c r="G771" s="231" t="s">
        <v>203</v>
      </c>
      <c r="H771" s="232">
        <v>485.1</v>
      </c>
      <c r="I771" s="233"/>
      <c r="J771" s="234">
        <f>ROUND(I771*H771,2)</f>
        <v>0</v>
      </c>
      <c r="K771" s="230" t="s">
        <v>175</v>
      </c>
      <c r="L771" s="45"/>
      <c r="M771" s="235" t="s">
        <v>1</v>
      </c>
      <c r="N771" s="236" t="s">
        <v>42</v>
      </c>
      <c r="O771" s="92"/>
      <c r="P771" s="237">
        <f>O771*H771</f>
        <v>0</v>
      </c>
      <c r="Q771" s="237">
        <v>0.017</v>
      </c>
      <c r="R771" s="237">
        <f>Q771*H771</f>
        <v>8.2467</v>
      </c>
      <c r="S771" s="237">
        <v>0</v>
      </c>
      <c r="T771" s="238">
        <f>S771*H771</f>
        <v>0</v>
      </c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R771" s="239" t="s">
        <v>189</v>
      </c>
      <c r="AT771" s="239" t="s">
        <v>171</v>
      </c>
      <c r="AU771" s="239" t="s">
        <v>86</v>
      </c>
      <c r="AY771" s="18" t="s">
        <v>168</v>
      </c>
      <c r="BE771" s="240">
        <f>IF(N771="základní",J771,0)</f>
        <v>0</v>
      </c>
      <c r="BF771" s="240">
        <f>IF(N771="snížená",J771,0)</f>
        <v>0</v>
      </c>
      <c r="BG771" s="240">
        <f>IF(N771="zákl. přenesená",J771,0)</f>
        <v>0</v>
      </c>
      <c r="BH771" s="240">
        <f>IF(N771="sníž. přenesená",J771,0)</f>
        <v>0</v>
      </c>
      <c r="BI771" s="240">
        <f>IF(N771="nulová",J771,0)</f>
        <v>0</v>
      </c>
      <c r="BJ771" s="18" t="s">
        <v>84</v>
      </c>
      <c r="BK771" s="240">
        <f>ROUND(I771*H771,2)</f>
        <v>0</v>
      </c>
      <c r="BL771" s="18" t="s">
        <v>189</v>
      </c>
      <c r="BM771" s="239" t="s">
        <v>1575</v>
      </c>
    </row>
    <row r="772" spans="1:51" s="15" customFormat="1" ht="12">
      <c r="A772" s="15"/>
      <c r="B772" s="274"/>
      <c r="C772" s="275"/>
      <c r="D772" s="241" t="s">
        <v>291</v>
      </c>
      <c r="E772" s="276" t="s">
        <v>1</v>
      </c>
      <c r="F772" s="277" t="s">
        <v>1179</v>
      </c>
      <c r="G772" s="275"/>
      <c r="H772" s="276" t="s">
        <v>1</v>
      </c>
      <c r="I772" s="278"/>
      <c r="J772" s="275"/>
      <c r="K772" s="275"/>
      <c r="L772" s="279"/>
      <c r="M772" s="280"/>
      <c r="N772" s="281"/>
      <c r="O772" s="281"/>
      <c r="P772" s="281"/>
      <c r="Q772" s="281"/>
      <c r="R772" s="281"/>
      <c r="S772" s="281"/>
      <c r="T772" s="282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T772" s="283" t="s">
        <v>291</v>
      </c>
      <c r="AU772" s="283" t="s">
        <v>86</v>
      </c>
      <c r="AV772" s="15" t="s">
        <v>84</v>
      </c>
      <c r="AW772" s="15" t="s">
        <v>32</v>
      </c>
      <c r="AX772" s="15" t="s">
        <v>77</v>
      </c>
      <c r="AY772" s="283" t="s">
        <v>168</v>
      </c>
    </row>
    <row r="773" spans="1:51" s="13" customFormat="1" ht="12">
      <c r="A773" s="13"/>
      <c r="B773" s="252"/>
      <c r="C773" s="253"/>
      <c r="D773" s="241" t="s">
        <v>291</v>
      </c>
      <c r="E773" s="254" t="s">
        <v>1</v>
      </c>
      <c r="F773" s="255" t="s">
        <v>1576</v>
      </c>
      <c r="G773" s="253"/>
      <c r="H773" s="256">
        <v>485.1</v>
      </c>
      <c r="I773" s="257"/>
      <c r="J773" s="253"/>
      <c r="K773" s="253"/>
      <c r="L773" s="258"/>
      <c r="M773" s="259"/>
      <c r="N773" s="260"/>
      <c r="O773" s="260"/>
      <c r="P773" s="260"/>
      <c r="Q773" s="260"/>
      <c r="R773" s="260"/>
      <c r="S773" s="260"/>
      <c r="T773" s="261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62" t="s">
        <v>291</v>
      </c>
      <c r="AU773" s="262" t="s">
        <v>86</v>
      </c>
      <c r="AV773" s="13" t="s">
        <v>86</v>
      </c>
      <c r="AW773" s="13" t="s">
        <v>32</v>
      </c>
      <c r="AX773" s="13" t="s">
        <v>84</v>
      </c>
      <c r="AY773" s="262" t="s">
        <v>168</v>
      </c>
    </row>
    <row r="774" spans="1:65" s="2" customFormat="1" ht="24.15" customHeight="1">
      <c r="A774" s="39"/>
      <c r="B774" s="40"/>
      <c r="C774" s="228" t="s">
        <v>1577</v>
      </c>
      <c r="D774" s="228" t="s">
        <v>171</v>
      </c>
      <c r="E774" s="229" t="s">
        <v>1578</v>
      </c>
      <c r="F774" s="230" t="s">
        <v>1579</v>
      </c>
      <c r="G774" s="231" t="s">
        <v>203</v>
      </c>
      <c r="H774" s="232">
        <v>613.47</v>
      </c>
      <c r="I774" s="233"/>
      <c r="J774" s="234">
        <f>ROUND(I774*H774,2)</f>
        <v>0</v>
      </c>
      <c r="K774" s="230" t="s">
        <v>175</v>
      </c>
      <c r="L774" s="45"/>
      <c r="M774" s="235" t="s">
        <v>1</v>
      </c>
      <c r="N774" s="236" t="s">
        <v>42</v>
      </c>
      <c r="O774" s="92"/>
      <c r="P774" s="237">
        <f>O774*H774</f>
        <v>0</v>
      </c>
      <c r="Q774" s="237">
        <v>0.00735</v>
      </c>
      <c r="R774" s="237">
        <f>Q774*H774</f>
        <v>4.5090045</v>
      </c>
      <c r="S774" s="237">
        <v>0</v>
      </c>
      <c r="T774" s="238">
        <f>S774*H774</f>
        <v>0</v>
      </c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R774" s="239" t="s">
        <v>189</v>
      </c>
      <c r="AT774" s="239" t="s">
        <v>171</v>
      </c>
      <c r="AU774" s="239" t="s">
        <v>86</v>
      </c>
      <c r="AY774" s="18" t="s">
        <v>168</v>
      </c>
      <c r="BE774" s="240">
        <f>IF(N774="základní",J774,0)</f>
        <v>0</v>
      </c>
      <c r="BF774" s="240">
        <f>IF(N774="snížená",J774,0)</f>
        <v>0</v>
      </c>
      <c r="BG774" s="240">
        <f>IF(N774="zákl. přenesená",J774,0)</f>
        <v>0</v>
      </c>
      <c r="BH774" s="240">
        <f>IF(N774="sníž. přenesená",J774,0)</f>
        <v>0</v>
      </c>
      <c r="BI774" s="240">
        <f>IF(N774="nulová",J774,0)</f>
        <v>0</v>
      </c>
      <c r="BJ774" s="18" t="s">
        <v>84</v>
      </c>
      <c r="BK774" s="240">
        <f>ROUND(I774*H774,2)</f>
        <v>0</v>
      </c>
      <c r="BL774" s="18" t="s">
        <v>189</v>
      </c>
      <c r="BM774" s="239" t="s">
        <v>1580</v>
      </c>
    </row>
    <row r="775" spans="1:47" s="2" customFormat="1" ht="12">
      <c r="A775" s="39"/>
      <c r="B775" s="40"/>
      <c r="C775" s="41"/>
      <c r="D775" s="241" t="s">
        <v>178</v>
      </c>
      <c r="E775" s="41"/>
      <c r="F775" s="242" t="s">
        <v>1581</v>
      </c>
      <c r="G775" s="41"/>
      <c r="H775" s="41"/>
      <c r="I775" s="243"/>
      <c r="J775" s="41"/>
      <c r="K775" s="41"/>
      <c r="L775" s="45"/>
      <c r="M775" s="244"/>
      <c r="N775" s="245"/>
      <c r="O775" s="92"/>
      <c r="P775" s="92"/>
      <c r="Q775" s="92"/>
      <c r="R775" s="92"/>
      <c r="S775" s="92"/>
      <c r="T775" s="93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T775" s="18" t="s">
        <v>178</v>
      </c>
      <c r="AU775" s="18" t="s">
        <v>86</v>
      </c>
    </row>
    <row r="776" spans="1:51" s="13" customFormat="1" ht="12">
      <c r="A776" s="13"/>
      <c r="B776" s="252"/>
      <c r="C776" s="253"/>
      <c r="D776" s="241" t="s">
        <v>291</v>
      </c>
      <c r="E776" s="254" t="s">
        <v>1</v>
      </c>
      <c r="F776" s="255" t="s">
        <v>1582</v>
      </c>
      <c r="G776" s="253"/>
      <c r="H776" s="256">
        <v>613.47</v>
      </c>
      <c r="I776" s="257"/>
      <c r="J776" s="253"/>
      <c r="K776" s="253"/>
      <c r="L776" s="258"/>
      <c r="M776" s="259"/>
      <c r="N776" s="260"/>
      <c r="O776" s="260"/>
      <c r="P776" s="260"/>
      <c r="Q776" s="260"/>
      <c r="R776" s="260"/>
      <c r="S776" s="260"/>
      <c r="T776" s="261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62" t="s">
        <v>291</v>
      </c>
      <c r="AU776" s="262" t="s">
        <v>86</v>
      </c>
      <c r="AV776" s="13" t="s">
        <v>86</v>
      </c>
      <c r="AW776" s="13" t="s">
        <v>32</v>
      </c>
      <c r="AX776" s="13" t="s">
        <v>84</v>
      </c>
      <c r="AY776" s="262" t="s">
        <v>168</v>
      </c>
    </row>
    <row r="777" spans="1:65" s="2" customFormat="1" ht="16.5" customHeight="1">
      <c r="A777" s="39"/>
      <c r="B777" s="40"/>
      <c r="C777" s="228" t="s">
        <v>1583</v>
      </c>
      <c r="D777" s="228" t="s">
        <v>171</v>
      </c>
      <c r="E777" s="229" t="s">
        <v>1584</v>
      </c>
      <c r="F777" s="230" t="s">
        <v>1585</v>
      </c>
      <c r="G777" s="231" t="s">
        <v>203</v>
      </c>
      <c r="H777" s="232">
        <v>322.672</v>
      </c>
      <c r="I777" s="233"/>
      <c r="J777" s="234">
        <f>ROUND(I777*H777,2)</f>
        <v>0</v>
      </c>
      <c r="K777" s="230" t="s">
        <v>1</v>
      </c>
      <c r="L777" s="45"/>
      <c r="M777" s="235" t="s">
        <v>1</v>
      </c>
      <c r="N777" s="236" t="s">
        <v>42</v>
      </c>
      <c r="O777" s="92"/>
      <c r="P777" s="237">
        <f>O777*H777</f>
        <v>0</v>
      </c>
      <c r="Q777" s="237">
        <v>0.0005</v>
      </c>
      <c r="R777" s="237">
        <f>Q777*H777</f>
        <v>0.161336</v>
      </c>
      <c r="S777" s="237">
        <v>0</v>
      </c>
      <c r="T777" s="238">
        <f>S777*H777</f>
        <v>0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R777" s="239" t="s">
        <v>189</v>
      </c>
      <c r="AT777" s="239" t="s">
        <v>171</v>
      </c>
      <c r="AU777" s="239" t="s">
        <v>86</v>
      </c>
      <c r="AY777" s="18" t="s">
        <v>168</v>
      </c>
      <c r="BE777" s="240">
        <f>IF(N777="základní",J777,0)</f>
        <v>0</v>
      </c>
      <c r="BF777" s="240">
        <f>IF(N777="snížená",J777,0)</f>
        <v>0</v>
      </c>
      <c r="BG777" s="240">
        <f>IF(N777="zákl. přenesená",J777,0)</f>
        <v>0</v>
      </c>
      <c r="BH777" s="240">
        <f>IF(N777="sníž. přenesená",J777,0)</f>
        <v>0</v>
      </c>
      <c r="BI777" s="240">
        <f>IF(N777="nulová",J777,0)</f>
        <v>0</v>
      </c>
      <c r="BJ777" s="18" t="s">
        <v>84</v>
      </c>
      <c r="BK777" s="240">
        <f>ROUND(I777*H777,2)</f>
        <v>0</v>
      </c>
      <c r="BL777" s="18" t="s">
        <v>189</v>
      </c>
      <c r="BM777" s="239" t="s">
        <v>1586</v>
      </c>
    </row>
    <row r="778" spans="1:47" s="2" customFormat="1" ht="12">
      <c r="A778" s="39"/>
      <c r="B778" s="40"/>
      <c r="C778" s="41"/>
      <c r="D778" s="241" t="s">
        <v>178</v>
      </c>
      <c r="E778" s="41"/>
      <c r="F778" s="242" t="s">
        <v>1587</v>
      </c>
      <c r="G778" s="41"/>
      <c r="H778" s="41"/>
      <c r="I778" s="243"/>
      <c r="J778" s="41"/>
      <c r="K778" s="41"/>
      <c r="L778" s="45"/>
      <c r="M778" s="244"/>
      <c r="N778" s="245"/>
      <c r="O778" s="92"/>
      <c r="P778" s="92"/>
      <c r="Q778" s="92"/>
      <c r="R778" s="92"/>
      <c r="S778" s="92"/>
      <c r="T778" s="93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T778" s="18" t="s">
        <v>178</v>
      </c>
      <c r="AU778" s="18" t="s">
        <v>86</v>
      </c>
    </row>
    <row r="779" spans="1:51" s="13" customFormat="1" ht="12">
      <c r="A779" s="13"/>
      <c r="B779" s="252"/>
      <c r="C779" s="253"/>
      <c r="D779" s="241" t="s">
        <v>291</v>
      </c>
      <c r="E779" s="254" t="s">
        <v>1</v>
      </c>
      <c r="F779" s="255" t="s">
        <v>838</v>
      </c>
      <c r="G779" s="253"/>
      <c r="H779" s="256">
        <v>322.672</v>
      </c>
      <c r="I779" s="257"/>
      <c r="J779" s="253"/>
      <c r="K779" s="253"/>
      <c r="L779" s="258"/>
      <c r="M779" s="259"/>
      <c r="N779" s="260"/>
      <c r="O779" s="260"/>
      <c r="P779" s="260"/>
      <c r="Q779" s="260"/>
      <c r="R779" s="260"/>
      <c r="S779" s="260"/>
      <c r="T779" s="261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62" t="s">
        <v>291</v>
      </c>
      <c r="AU779" s="262" t="s">
        <v>86</v>
      </c>
      <c r="AV779" s="13" t="s">
        <v>86</v>
      </c>
      <c r="AW779" s="13" t="s">
        <v>32</v>
      </c>
      <c r="AX779" s="13" t="s">
        <v>84</v>
      </c>
      <c r="AY779" s="262" t="s">
        <v>168</v>
      </c>
    </row>
    <row r="780" spans="1:65" s="2" customFormat="1" ht="21.75" customHeight="1">
      <c r="A780" s="39"/>
      <c r="B780" s="40"/>
      <c r="C780" s="228" t="s">
        <v>1588</v>
      </c>
      <c r="D780" s="228" t="s">
        <v>171</v>
      </c>
      <c r="E780" s="229" t="s">
        <v>1589</v>
      </c>
      <c r="F780" s="230" t="s">
        <v>1590</v>
      </c>
      <c r="G780" s="231" t="s">
        <v>203</v>
      </c>
      <c r="H780" s="232">
        <v>449.535</v>
      </c>
      <c r="I780" s="233"/>
      <c r="J780" s="234">
        <f>ROUND(I780*H780,2)</f>
        <v>0</v>
      </c>
      <c r="K780" s="230" t="s">
        <v>175</v>
      </c>
      <c r="L780" s="45"/>
      <c r="M780" s="235" t="s">
        <v>1</v>
      </c>
      <c r="N780" s="236" t="s">
        <v>42</v>
      </c>
      <c r="O780" s="92"/>
      <c r="P780" s="237">
        <f>O780*H780</f>
        <v>0</v>
      </c>
      <c r="Q780" s="237">
        <v>0.00405</v>
      </c>
      <c r="R780" s="237">
        <f>Q780*H780</f>
        <v>1.82061675</v>
      </c>
      <c r="S780" s="237">
        <v>0</v>
      </c>
      <c r="T780" s="238">
        <f>S780*H780</f>
        <v>0</v>
      </c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R780" s="239" t="s">
        <v>189</v>
      </c>
      <c r="AT780" s="239" t="s">
        <v>171</v>
      </c>
      <c r="AU780" s="239" t="s">
        <v>86</v>
      </c>
      <c r="AY780" s="18" t="s">
        <v>168</v>
      </c>
      <c r="BE780" s="240">
        <f>IF(N780="základní",J780,0)</f>
        <v>0</v>
      </c>
      <c r="BF780" s="240">
        <f>IF(N780="snížená",J780,0)</f>
        <v>0</v>
      </c>
      <c r="BG780" s="240">
        <f>IF(N780="zákl. přenesená",J780,0)</f>
        <v>0</v>
      </c>
      <c r="BH780" s="240">
        <f>IF(N780="sníž. přenesená",J780,0)</f>
        <v>0</v>
      </c>
      <c r="BI780" s="240">
        <f>IF(N780="nulová",J780,0)</f>
        <v>0</v>
      </c>
      <c r="BJ780" s="18" t="s">
        <v>84</v>
      </c>
      <c r="BK780" s="240">
        <f>ROUND(I780*H780,2)</f>
        <v>0</v>
      </c>
      <c r="BL780" s="18" t="s">
        <v>189</v>
      </c>
      <c r="BM780" s="239" t="s">
        <v>1591</v>
      </c>
    </row>
    <row r="781" spans="1:47" s="2" customFormat="1" ht="12">
      <c r="A781" s="39"/>
      <c r="B781" s="40"/>
      <c r="C781" s="41"/>
      <c r="D781" s="241" t="s">
        <v>178</v>
      </c>
      <c r="E781" s="41"/>
      <c r="F781" s="242" t="s">
        <v>1592</v>
      </c>
      <c r="G781" s="41"/>
      <c r="H781" s="41"/>
      <c r="I781" s="243"/>
      <c r="J781" s="41"/>
      <c r="K781" s="41"/>
      <c r="L781" s="45"/>
      <c r="M781" s="244"/>
      <c r="N781" s="245"/>
      <c r="O781" s="92"/>
      <c r="P781" s="92"/>
      <c r="Q781" s="92"/>
      <c r="R781" s="92"/>
      <c r="S781" s="92"/>
      <c r="T781" s="93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T781" s="18" t="s">
        <v>178</v>
      </c>
      <c r="AU781" s="18" t="s">
        <v>86</v>
      </c>
    </row>
    <row r="782" spans="1:51" s="13" customFormat="1" ht="12">
      <c r="A782" s="13"/>
      <c r="B782" s="252"/>
      <c r="C782" s="253"/>
      <c r="D782" s="241" t="s">
        <v>291</v>
      </c>
      <c r="E782" s="254" t="s">
        <v>1</v>
      </c>
      <c r="F782" s="255" t="s">
        <v>1593</v>
      </c>
      <c r="G782" s="253"/>
      <c r="H782" s="256">
        <v>449.535</v>
      </c>
      <c r="I782" s="257"/>
      <c r="J782" s="253"/>
      <c r="K782" s="253"/>
      <c r="L782" s="258"/>
      <c r="M782" s="259"/>
      <c r="N782" s="260"/>
      <c r="O782" s="260"/>
      <c r="P782" s="260"/>
      <c r="Q782" s="260"/>
      <c r="R782" s="260"/>
      <c r="S782" s="260"/>
      <c r="T782" s="261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62" t="s">
        <v>291</v>
      </c>
      <c r="AU782" s="262" t="s">
        <v>86</v>
      </c>
      <c r="AV782" s="13" t="s">
        <v>86</v>
      </c>
      <c r="AW782" s="13" t="s">
        <v>32</v>
      </c>
      <c r="AX782" s="13" t="s">
        <v>84</v>
      </c>
      <c r="AY782" s="262" t="s">
        <v>168</v>
      </c>
    </row>
    <row r="783" spans="1:65" s="2" customFormat="1" ht="24.15" customHeight="1">
      <c r="A783" s="39"/>
      <c r="B783" s="40"/>
      <c r="C783" s="228" t="s">
        <v>1594</v>
      </c>
      <c r="D783" s="228" t="s">
        <v>171</v>
      </c>
      <c r="E783" s="229" t="s">
        <v>1595</v>
      </c>
      <c r="F783" s="230" t="s">
        <v>1596</v>
      </c>
      <c r="G783" s="231" t="s">
        <v>203</v>
      </c>
      <c r="H783" s="232">
        <v>140.36</v>
      </c>
      <c r="I783" s="233"/>
      <c r="J783" s="234">
        <f>ROUND(I783*H783,2)</f>
        <v>0</v>
      </c>
      <c r="K783" s="230" t="s">
        <v>175</v>
      </c>
      <c r="L783" s="45"/>
      <c r="M783" s="235" t="s">
        <v>1</v>
      </c>
      <c r="N783" s="236" t="s">
        <v>42</v>
      </c>
      <c r="O783" s="92"/>
      <c r="P783" s="237">
        <f>O783*H783</f>
        <v>0</v>
      </c>
      <c r="Q783" s="237">
        <v>0.0154</v>
      </c>
      <c r="R783" s="237">
        <f>Q783*H783</f>
        <v>2.161544</v>
      </c>
      <c r="S783" s="237">
        <v>0</v>
      </c>
      <c r="T783" s="238">
        <f>S783*H783</f>
        <v>0</v>
      </c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R783" s="239" t="s">
        <v>189</v>
      </c>
      <c r="AT783" s="239" t="s">
        <v>171</v>
      </c>
      <c r="AU783" s="239" t="s">
        <v>86</v>
      </c>
      <c r="AY783" s="18" t="s">
        <v>168</v>
      </c>
      <c r="BE783" s="240">
        <f>IF(N783="základní",J783,0)</f>
        <v>0</v>
      </c>
      <c r="BF783" s="240">
        <f>IF(N783="snížená",J783,0)</f>
        <v>0</v>
      </c>
      <c r="BG783" s="240">
        <f>IF(N783="zákl. přenesená",J783,0)</f>
        <v>0</v>
      </c>
      <c r="BH783" s="240">
        <f>IF(N783="sníž. přenesená",J783,0)</f>
        <v>0</v>
      </c>
      <c r="BI783" s="240">
        <f>IF(N783="nulová",J783,0)</f>
        <v>0</v>
      </c>
      <c r="BJ783" s="18" t="s">
        <v>84</v>
      </c>
      <c r="BK783" s="240">
        <f>ROUND(I783*H783,2)</f>
        <v>0</v>
      </c>
      <c r="BL783" s="18" t="s">
        <v>189</v>
      </c>
      <c r="BM783" s="239" t="s">
        <v>1597</v>
      </c>
    </row>
    <row r="784" spans="1:47" s="2" customFormat="1" ht="12">
      <c r="A784" s="39"/>
      <c r="B784" s="40"/>
      <c r="C784" s="41"/>
      <c r="D784" s="241" t="s">
        <v>178</v>
      </c>
      <c r="E784" s="41"/>
      <c r="F784" s="242" t="s">
        <v>1598</v>
      </c>
      <c r="G784" s="41"/>
      <c r="H784" s="41"/>
      <c r="I784" s="243"/>
      <c r="J784" s="41"/>
      <c r="K784" s="41"/>
      <c r="L784" s="45"/>
      <c r="M784" s="244"/>
      <c r="N784" s="245"/>
      <c r="O784" s="92"/>
      <c r="P784" s="92"/>
      <c r="Q784" s="92"/>
      <c r="R784" s="92"/>
      <c r="S784" s="92"/>
      <c r="T784" s="93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T784" s="18" t="s">
        <v>178</v>
      </c>
      <c r="AU784" s="18" t="s">
        <v>86</v>
      </c>
    </row>
    <row r="785" spans="1:51" s="15" customFormat="1" ht="12">
      <c r="A785" s="15"/>
      <c r="B785" s="274"/>
      <c r="C785" s="275"/>
      <c r="D785" s="241" t="s">
        <v>291</v>
      </c>
      <c r="E785" s="276" t="s">
        <v>1</v>
      </c>
      <c r="F785" s="277" t="s">
        <v>1179</v>
      </c>
      <c r="G785" s="275"/>
      <c r="H785" s="276" t="s">
        <v>1</v>
      </c>
      <c r="I785" s="278"/>
      <c r="J785" s="275"/>
      <c r="K785" s="275"/>
      <c r="L785" s="279"/>
      <c r="M785" s="280"/>
      <c r="N785" s="281"/>
      <c r="O785" s="281"/>
      <c r="P785" s="281"/>
      <c r="Q785" s="281"/>
      <c r="R785" s="281"/>
      <c r="S785" s="281"/>
      <c r="T785" s="282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T785" s="283" t="s">
        <v>291</v>
      </c>
      <c r="AU785" s="283" t="s">
        <v>86</v>
      </c>
      <c r="AV785" s="15" t="s">
        <v>84</v>
      </c>
      <c r="AW785" s="15" t="s">
        <v>32</v>
      </c>
      <c r="AX785" s="15" t="s">
        <v>77</v>
      </c>
      <c r="AY785" s="283" t="s">
        <v>168</v>
      </c>
    </row>
    <row r="786" spans="1:51" s="13" customFormat="1" ht="12">
      <c r="A786" s="13"/>
      <c r="B786" s="252"/>
      <c r="C786" s="253"/>
      <c r="D786" s="241" t="s">
        <v>291</v>
      </c>
      <c r="E786" s="254" t="s">
        <v>1</v>
      </c>
      <c r="F786" s="255" t="s">
        <v>1599</v>
      </c>
      <c r="G786" s="253"/>
      <c r="H786" s="256">
        <v>140.36</v>
      </c>
      <c r="I786" s="257"/>
      <c r="J786" s="253"/>
      <c r="K786" s="253"/>
      <c r="L786" s="258"/>
      <c r="M786" s="259"/>
      <c r="N786" s="260"/>
      <c r="O786" s="260"/>
      <c r="P786" s="260"/>
      <c r="Q786" s="260"/>
      <c r="R786" s="260"/>
      <c r="S786" s="260"/>
      <c r="T786" s="261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62" t="s">
        <v>291</v>
      </c>
      <c r="AU786" s="262" t="s">
        <v>86</v>
      </c>
      <c r="AV786" s="13" t="s">
        <v>86</v>
      </c>
      <c r="AW786" s="13" t="s">
        <v>32</v>
      </c>
      <c r="AX786" s="13" t="s">
        <v>77</v>
      </c>
      <c r="AY786" s="262" t="s">
        <v>168</v>
      </c>
    </row>
    <row r="787" spans="1:51" s="16" customFormat="1" ht="12">
      <c r="A787" s="16"/>
      <c r="B787" s="287"/>
      <c r="C787" s="288"/>
      <c r="D787" s="241" t="s">
        <v>291</v>
      </c>
      <c r="E787" s="289" t="s">
        <v>923</v>
      </c>
      <c r="F787" s="290" t="s">
        <v>1109</v>
      </c>
      <c r="G787" s="288"/>
      <c r="H787" s="291">
        <v>140.36</v>
      </c>
      <c r="I787" s="292"/>
      <c r="J787" s="288"/>
      <c r="K787" s="288"/>
      <c r="L787" s="293"/>
      <c r="M787" s="294"/>
      <c r="N787" s="295"/>
      <c r="O787" s="295"/>
      <c r="P787" s="295"/>
      <c r="Q787" s="295"/>
      <c r="R787" s="295"/>
      <c r="S787" s="295"/>
      <c r="T787" s="29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T787" s="297" t="s">
        <v>291</v>
      </c>
      <c r="AU787" s="297" t="s">
        <v>86</v>
      </c>
      <c r="AV787" s="16" t="s">
        <v>106</v>
      </c>
      <c r="AW787" s="16" t="s">
        <v>32</v>
      </c>
      <c r="AX787" s="16" t="s">
        <v>77</v>
      </c>
      <c r="AY787" s="297" t="s">
        <v>168</v>
      </c>
    </row>
    <row r="788" spans="1:51" s="14" customFormat="1" ht="12">
      <c r="A788" s="14"/>
      <c r="B788" s="263"/>
      <c r="C788" s="264"/>
      <c r="D788" s="241" t="s">
        <v>291</v>
      </c>
      <c r="E788" s="265" t="s">
        <v>1</v>
      </c>
      <c r="F788" s="266" t="s">
        <v>295</v>
      </c>
      <c r="G788" s="264"/>
      <c r="H788" s="267">
        <v>140.36</v>
      </c>
      <c r="I788" s="268"/>
      <c r="J788" s="264"/>
      <c r="K788" s="264"/>
      <c r="L788" s="269"/>
      <c r="M788" s="270"/>
      <c r="N788" s="271"/>
      <c r="O788" s="271"/>
      <c r="P788" s="271"/>
      <c r="Q788" s="271"/>
      <c r="R788" s="271"/>
      <c r="S788" s="271"/>
      <c r="T788" s="272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73" t="s">
        <v>291</v>
      </c>
      <c r="AU788" s="273" t="s">
        <v>86</v>
      </c>
      <c r="AV788" s="14" t="s">
        <v>189</v>
      </c>
      <c r="AW788" s="14" t="s">
        <v>32</v>
      </c>
      <c r="AX788" s="14" t="s">
        <v>84</v>
      </c>
      <c r="AY788" s="273" t="s">
        <v>168</v>
      </c>
    </row>
    <row r="789" spans="1:65" s="2" customFormat="1" ht="24.15" customHeight="1">
      <c r="A789" s="39"/>
      <c r="B789" s="40"/>
      <c r="C789" s="228" t="s">
        <v>1600</v>
      </c>
      <c r="D789" s="228" t="s">
        <v>171</v>
      </c>
      <c r="E789" s="229" t="s">
        <v>1601</v>
      </c>
      <c r="F789" s="230" t="s">
        <v>1602</v>
      </c>
      <c r="G789" s="231" t="s">
        <v>203</v>
      </c>
      <c r="H789" s="232">
        <v>473.11</v>
      </c>
      <c r="I789" s="233"/>
      <c r="J789" s="234">
        <f>ROUND(I789*H789,2)</f>
        <v>0</v>
      </c>
      <c r="K789" s="230" t="s">
        <v>175</v>
      </c>
      <c r="L789" s="45"/>
      <c r="M789" s="235" t="s">
        <v>1</v>
      </c>
      <c r="N789" s="236" t="s">
        <v>42</v>
      </c>
      <c r="O789" s="92"/>
      <c r="P789" s="237">
        <f>O789*H789</f>
        <v>0</v>
      </c>
      <c r="Q789" s="237">
        <v>0.01838</v>
      </c>
      <c r="R789" s="237">
        <f>Q789*H789</f>
        <v>8.6957618</v>
      </c>
      <c r="S789" s="237">
        <v>0</v>
      </c>
      <c r="T789" s="238">
        <f>S789*H789</f>
        <v>0</v>
      </c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R789" s="239" t="s">
        <v>189</v>
      </c>
      <c r="AT789" s="239" t="s">
        <v>171</v>
      </c>
      <c r="AU789" s="239" t="s">
        <v>86</v>
      </c>
      <c r="AY789" s="18" t="s">
        <v>168</v>
      </c>
      <c r="BE789" s="240">
        <f>IF(N789="základní",J789,0)</f>
        <v>0</v>
      </c>
      <c r="BF789" s="240">
        <f>IF(N789="snížená",J789,0)</f>
        <v>0</v>
      </c>
      <c r="BG789" s="240">
        <f>IF(N789="zákl. přenesená",J789,0)</f>
        <v>0</v>
      </c>
      <c r="BH789" s="240">
        <f>IF(N789="sníž. přenesená",J789,0)</f>
        <v>0</v>
      </c>
      <c r="BI789" s="240">
        <f>IF(N789="nulová",J789,0)</f>
        <v>0</v>
      </c>
      <c r="BJ789" s="18" t="s">
        <v>84</v>
      </c>
      <c r="BK789" s="240">
        <f>ROUND(I789*H789,2)</f>
        <v>0</v>
      </c>
      <c r="BL789" s="18" t="s">
        <v>189</v>
      </c>
      <c r="BM789" s="239" t="s">
        <v>1603</v>
      </c>
    </row>
    <row r="790" spans="1:47" s="2" customFormat="1" ht="12">
      <c r="A790" s="39"/>
      <c r="B790" s="40"/>
      <c r="C790" s="41"/>
      <c r="D790" s="241" t="s">
        <v>178</v>
      </c>
      <c r="E790" s="41"/>
      <c r="F790" s="242" t="s">
        <v>1604</v>
      </c>
      <c r="G790" s="41"/>
      <c r="H790" s="41"/>
      <c r="I790" s="243"/>
      <c r="J790" s="41"/>
      <c r="K790" s="41"/>
      <c r="L790" s="45"/>
      <c r="M790" s="244"/>
      <c r="N790" s="245"/>
      <c r="O790" s="92"/>
      <c r="P790" s="92"/>
      <c r="Q790" s="92"/>
      <c r="R790" s="92"/>
      <c r="S790" s="92"/>
      <c r="T790" s="93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T790" s="18" t="s">
        <v>178</v>
      </c>
      <c r="AU790" s="18" t="s">
        <v>86</v>
      </c>
    </row>
    <row r="791" spans="1:51" s="15" customFormat="1" ht="12">
      <c r="A791" s="15"/>
      <c r="B791" s="274"/>
      <c r="C791" s="275"/>
      <c r="D791" s="241" t="s">
        <v>291</v>
      </c>
      <c r="E791" s="276" t="s">
        <v>1</v>
      </c>
      <c r="F791" s="277" t="s">
        <v>1179</v>
      </c>
      <c r="G791" s="275"/>
      <c r="H791" s="276" t="s">
        <v>1</v>
      </c>
      <c r="I791" s="278"/>
      <c r="J791" s="275"/>
      <c r="K791" s="275"/>
      <c r="L791" s="279"/>
      <c r="M791" s="280"/>
      <c r="N791" s="281"/>
      <c r="O791" s="281"/>
      <c r="P791" s="281"/>
      <c r="Q791" s="281"/>
      <c r="R791" s="281"/>
      <c r="S791" s="281"/>
      <c r="T791" s="282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T791" s="283" t="s">
        <v>291</v>
      </c>
      <c r="AU791" s="283" t="s">
        <v>86</v>
      </c>
      <c r="AV791" s="15" t="s">
        <v>84</v>
      </c>
      <c r="AW791" s="15" t="s">
        <v>32</v>
      </c>
      <c r="AX791" s="15" t="s">
        <v>77</v>
      </c>
      <c r="AY791" s="283" t="s">
        <v>168</v>
      </c>
    </row>
    <row r="792" spans="1:51" s="13" customFormat="1" ht="12">
      <c r="A792" s="13"/>
      <c r="B792" s="252"/>
      <c r="C792" s="253"/>
      <c r="D792" s="241" t="s">
        <v>291</v>
      </c>
      <c r="E792" s="254" t="s">
        <v>1</v>
      </c>
      <c r="F792" s="255" t="s">
        <v>1605</v>
      </c>
      <c r="G792" s="253"/>
      <c r="H792" s="256">
        <v>473.11</v>
      </c>
      <c r="I792" s="257"/>
      <c r="J792" s="253"/>
      <c r="K792" s="253"/>
      <c r="L792" s="258"/>
      <c r="M792" s="259"/>
      <c r="N792" s="260"/>
      <c r="O792" s="260"/>
      <c r="P792" s="260"/>
      <c r="Q792" s="260"/>
      <c r="R792" s="260"/>
      <c r="S792" s="260"/>
      <c r="T792" s="261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62" t="s">
        <v>291</v>
      </c>
      <c r="AU792" s="262" t="s">
        <v>86</v>
      </c>
      <c r="AV792" s="13" t="s">
        <v>86</v>
      </c>
      <c r="AW792" s="13" t="s">
        <v>32</v>
      </c>
      <c r="AX792" s="13" t="s">
        <v>77</v>
      </c>
      <c r="AY792" s="262" t="s">
        <v>168</v>
      </c>
    </row>
    <row r="793" spans="1:51" s="16" customFormat="1" ht="12">
      <c r="A793" s="16"/>
      <c r="B793" s="287"/>
      <c r="C793" s="288"/>
      <c r="D793" s="241" t="s">
        <v>291</v>
      </c>
      <c r="E793" s="289" t="s">
        <v>921</v>
      </c>
      <c r="F793" s="290" t="s">
        <v>1109</v>
      </c>
      <c r="G793" s="288"/>
      <c r="H793" s="291">
        <v>473.11</v>
      </c>
      <c r="I793" s="292"/>
      <c r="J793" s="288"/>
      <c r="K793" s="288"/>
      <c r="L793" s="293"/>
      <c r="M793" s="294"/>
      <c r="N793" s="295"/>
      <c r="O793" s="295"/>
      <c r="P793" s="295"/>
      <c r="Q793" s="295"/>
      <c r="R793" s="295"/>
      <c r="S793" s="295"/>
      <c r="T793" s="29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T793" s="297" t="s">
        <v>291</v>
      </c>
      <c r="AU793" s="297" t="s">
        <v>86</v>
      </c>
      <c r="AV793" s="16" t="s">
        <v>106</v>
      </c>
      <c r="AW793" s="16" t="s">
        <v>32</v>
      </c>
      <c r="AX793" s="16" t="s">
        <v>77</v>
      </c>
      <c r="AY793" s="297" t="s">
        <v>168</v>
      </c>
    </row>
    <row r="794" spans="1:51" s="14" customFormat="1" ht="12">
      <c r="A794" s="14"/>
      <c r="B794" s="263"/>
      <c r="C794" s="264"/>
      <c r="D794" s="241" t="s">
        <v>291</v>
      </c>
      <c r="E794" s="265" t="s">
        <v>1</v>
      </c>
      <c r="F794" s="266" t="s">
        <v>295</v>
      </c>
      <c r="G794" s="264"/>
      <c r="H794" s="267">
        <v>473.11</v>
      </c>
      <c r="I794" s="268"/>
      <c r="J794" s="264"/>
      <c r="K794" s="264"/>
      <c r="L794" s="269"/>
      <c r="M794" s="270"/>
      <c r="N794" s="271"/>
      <c r="O794" s="271"/>
      <c r="P794" s="271"/>
      <c r="Q794" s="271"/>
      <c r="R794" s="271"/>
      <c r="S794" s="271"/>
      <c r="T794" s="272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73" t="s">
        <v>291</v>
      </c>
      <c r="AU794" s="273" t="s">
        <v>86</v>
      </c>
      <c r="AV794" s="14" t="s">
        <v>189</v>
      </c>
      <c r="AW794" s="14" t="s">
        <v>32</v>
      </c>
      <c r="AX794" s="14" t="s">
        <v>84</v>
      </c>
      <c r="AY794" s="273" t="s">
        <v>168</v>
      </c>
    </row>
    <row r="795" spans="1:65" s="2" customFormat="1" ht="24.15" customHeight="1">
      <c r="A795" s="39"/>
      <c r="B795" s="40"/>
      <c r="C795" s="228" t="s">
        <v>1606</v>
      </c>
      <c r="D795" s="228" t="s">
        <v>171</v>
      </c>
      <c r="E795" s="229" t="s">
        <v>1607</v>
      </c>
      <c r="F795" s="230" t="s">
        <v>1608</v>
      </c>
      <c r="G795" s="231" t="s">
        <v>203</v>
      </c>
      <c r="H795" s="232">
        <v>449.535</v>
      </c>
      <c r="I795" s="233"/>
      <c r="J795" s="234">
        <f>ROUND(I795*H795,2)</f>
        <v>0</v>
      </c>
      <c r="K795" s="230" t="s">
        <v>175</v>
      </c>
      <c r="L795" s="45"/>
      <c r="M795" s="235" t="s">
        <v>1</v>
      </c>
      <c r="N795" s="236" t="s">
        <v>42</v>
      </c>
      <c r="O795" s="92"/>
      <c r="P795" s="237">
        <f>O795*H795</f>
        <v>0</v>
      </c>
      <c r="Q795" s="237">
        <v>0.012</v>
      </c>
      <c r="R795" s="237">
        <f>Q795*H795</f>
        <v>5.39442</v>
      </c>
      <c r="S795" s="237">
        <v>0</v>
      </c>
      <c r="T795" s="238">
        <f>S795*H795</f>
        <v>0</v>
      </c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R795" s="239" t="s">
        <v>189</v>
      </c>
      <c r="AT795" s="239" t="s">
        <v>171</v>
      </c>
      <c r="AU795" s="239" t="s">
        <v>86</v>
      </c>
      <c r="AY795" s="18" t="s">
        <v>168</v>
      </c>
      <c r="BE795" s="240">
        <f>IF(N795="základní",J795,0)</f>
        <v>0</v>
      </c>
      <c r="BF795" s="240">
        <f>IF(N795="snížená",J795,0)</f>
        <v>0</v>
      </c>
      <c r="BG795" s="240">
        <f>IF(N795="zákl. přenesená",J795,0)</f>
        <v>0</v>
      </c>
      <c r="BH795" s="240">
        <f>IF(N795="sníž. přenesená",J795,0)</f>
        <v>0</v>
      </c>
      <c r="BI795" s="240">
        <f>IF(N795="nulová",J795,0)</f>
        <v>0</v>
      </c>
      <c r="BJ795" s="18" t="s">
        <v>84</v>
      </c>
      <c r="BK795" s="240">
        <f>ROUND(I795*H795,2)</f>
        <v>0</v>
      </c>
      <c r="BL795" s="18" t="s">
        <v>189</v>
      </c>
      <c r="BM795" s="239" t="s">
        <v>1609</v>
      </c>
    </row>
    <row r="796" spans="1:47" s="2" customFormat="1" ht="12">
      <c r="A796" s="39"/>
      <c r="B796" s="40"/>
      <c r="C796" s="41"/>
      <c r="D796" s="241" t="s">
        <v>178</v>
      </c>
      <c r="E796" s="41"/>
      <c r="F796" s="242" t="s">
        <v>1610</v>
      </c>
      <c r="G796" s="41"/>
      <c r="H796" s="41"/>
      <c r="I796" s="243"/>
      <c r="J796" s="41"/>
      <c r="K796" s="41"/>
      <c r="L796" s="45"/>
      <c r="M796" s="244"/>
      <c r="N796" s="245"/>
      <c r="O796" s="92"/>
      <c r="P796" s="92"/>
      <c r="Q796" s="92"/>
      <c r="R796" s="92"/>
      <c r="S796" s="92"/>
      <c r="T796" s="93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T796" s="18" t="s">
        <v>178</v>
      </c>
      <c r="AU796" s="18" t="s">
        <v>86</v>
      </c>
    </row>
    <row r="797" spans="1:51" s="13" customFormat="1" ht="12">
      <c r="A797" s="13"/>
      <c r="B797" s="252"/>
      <c r="C797" s="253"/>
      <c r="D797" s="241" t="s">
        <v>291</v>
      </c>
      <c r="E797" s="254" t="s">
        <v>1</v>
      </c>
      <c r="F797" s="255" t="s">
        <v>1593</v>
      </c>
      <c r="G797" s="253"/>
      <c r="H797" s="256">
        <v>449.535</v>
      </c>
      <c r="I797" s="257"/>
      <c r="J797" s="253"/>
      <c r="K797" s="253"/>
      <c r="L797" s="258"/>
      <c r="M797" s="259"/>
      <c r="N797" s="260"/>
      <c r="O797" s="260"/>
      <c r="P797" s="260"/>
      <c r="Q797" s="260"/>
      <c r="R797" s="260"/>
      <c r="S797" s="260"/>
      <c r="T797" s="261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62" t="s">
        <v>291</v>
      </c>
      <c r="AU797" s="262" t="s">
        <v>86</v>
      </c>
      <c r="AV797" s="13" t="s">
        <v>86</v>
      </c>
      <c r="AW797" s="13" t="s">
        <v>32</v>
      </c>
      <c r="AX797" s="13" t="s">
        <v>84</v>
      </c>
      <c r="AY797" s="262" t="s">
        <v>168</v>
      </c>
    </row>
    <row r="798" spans="1:65" s="2" customFormat="1" ht="21.75" customHeight="1">
      <c r="A798" s="39"/>
      <c r="B798" s="40"/>
      <c r="C798" s="228" t="s">
        <v>1611</v>
      </c>
      <c r="D798" s="228" t="s">
        <v>171</v>
      </c>
      <c r="E798" s="229" t="s">
        <v>1612</v>
      </c>
      <c r="F798" s="230" t="s">
        <v>1613</v>
      </c>
      <c r="G798" s="231" t="s">
        <v>203</v>
      </c>
      <c r="H798" s="232">
        <v>449.535</v>
      </c>
      <c r="I798" s="233"/>
      <c r="J798" s="234">
        <f>ROUND(I798*H798,2)</f>
        <v>0</v>
      </c>
      <c r="K798" s="230" t="s">
        <v>175</v>
      </c>
      <c r="L798" s="45"/>
      <c r="M798" s="235" t="s">
        <v>1</v>
      </c>
      <c r="N798" s="236" t="s">
        <v>42</v>
      </c>
      <c r="O798" s="92"/>
      <c r="P798" s="237">
        <f>O798*H798</f>
        <v>0</v>
      </c>
      <c r="Q798" s="237">
        <v>0.0162</v>
      </c>
      <c r="R798" s="237">
        <f>Q798*H798</f>
        <v>7.282467</v>
      </c>
      <c r="S798" s="237">
        <v>0</v>
      </c>
      <c r="T798" s="238">
        <f>S798*H798</f>
        <v>0</v>
      </c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R798" s="239" t="s">
        <v>189</v>
      </c>
      <c r="AT798" s="239" t="s">
        <v>171</v>
      </c>
      <c r="AU798" s="239" t="s">
        <v>86</v>
      </c>
      <c r="AY798" s="18" t="s">
        <v>168</v>
      </c>
      <c r="BE798" s="240">
        <f>IF(N798="základní",J798,0)</f>
        <v>0</v>
      </c>
      <c r="BF798" s="240">
        <f>IF(N798="snížená",J798,0)</f>
        <v>0</v>
      </c>
      <c r="BG798" s="240">
        <f>IF(N798="zákl. přenesená",J798,0)</f>
        <v>0</v>
      </c>
      <c r="BH798" s="240">
        <f>IF(N798="sníž. přenesená",J798,0)</f>
        <v>0</v>
      </c>
      <c r="BI798" s="240">
        <f>IF(N798="nulová",J798,0)</f>
        <v>0</v>
      </c>
      <c r="BJ798" s="18" t="s">
        <v>84</v>
      </c>
      <c r="BK798" s="240">
        <f>ROUND(I798*H798,2)</f>
        <v>0</v>
      </c>
      <c r="BL798" s="18" t="s">
        <v>189</v>
      </c>
      <c r="BM798" s="239" t="s">
        <v>1614</v>
      </c>
    </row>
    <row r="799" spans="1:47" s="2" customFormat="1" ht="12">
      <c r="A799" s="39"/>
      <c r="B799" s="40"/>
      <c r="C799" s="41"/>
      <c r="D799" s="241" t="s">
        <v>178</v>
      </c>
      <c r="E799" s="41"/>
      <c r="F799" s="242" t="s">
        <v>1615</v>
      </c>
      <c r="G799" s="41"/>
      <c r="H799" s="41"/>
      <c r="I799" s="243"/>
      <c r="J799" s="41"/>
      <c r="K799" s="41"/>
      <c r="L799" s="45"/>
      <c r="M799" s="244"/>
      <c r="N799" s="245"/>
      <c r="O799" s="92"/>
      <c r="P799" s="92"/>
      <c r="Q799" s="92"/>
      <c r="R799" s="92"/>
      <c r="S799" s="92"/>
      <c r="T799" s="93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T799" s="18" t="s">
        <v>178</v>
      </c>
      <c r="AU799" s="18" t="s">
        <v>86</v>
      </c>
    </row>
    <row r="800" spans="1:51" s="13" customFormat="1" ht="12">
      <c r="A800" s="13"/>
      <c r="B800" s="252"/>
      <c r="C800" s="253"/>
      <c r="D800" s="241" t="s">
        <v>291</v>
      </c>
      <c r="E800" s="254" t="s">
        <v>1</v>
      </c>
      <c r="F800" s="255" t="s">
        <v>1593</v>
      </c>
      <c r="G800" s="253"/>
      <c r="H800" s="256">
        <v>449.535</v>
      </c>
      <c r="I800" s="257"/>
      <c r="J800" s="253"/>
      <c r="K800" s="253"/>
      <c r="L800" s="258"/>
      <c r="M800" s="259"/>
      <c r="N800" s="260"/>
      <c r="O800" s="260"/>
      <c r="P800" s="260"/>
      <c r="Q800" s="260"/>
      <c r="R800" s="260"/>
      <c r="S800" s="260"/>
      <c r="T800" s="261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62" t="s">
        <v>291</v>
      </c>
      <c r="AU800" s="262" t="s">
        <v>86</v>
      </c>
      <c r="AV800" s="13" t="s">
        <v>86</v>
      </c>
      <c r="AW800" s="13" t="s">
        <v>32</v>
      </c>
      <c r="AX800" s="13" t="s">
        <v>84</v>
      </c>
      <c r="AY800" s="262" t="s">
        <v>168</v>
      </c>
    </row>
    <row r="801" spans="1:65" s="2" customFormat="1" ht="33" customHeight="1">
      <c r="A801" s="39"/>
      <c r="B801" s="40"/>
      <c r="C801" s="228" t="s">
        <v>1616</v>
      </c>
      <c r="D801" s="228" t="s">
        <v>171</v>
      </c>
      <c r="E801" s="229" t="s">
        <v>1617</v>
      </c>
      <c r="F801" s="230" t="s">
        <v>1618</v>
      </c>
      <c r="G801" s="231" t="s">
        <v>203</v>
      </c>
      <c r="H801" s="232">
        <v>322.672</v>
      </c>
      <c r="I801" s="233"/>
      <c r="J801" s="234">
        <f>ROUND(I801*H801,2)</f>
        <v>0</v>
      </c>
      <c r="K801" s="230" t="s">
        <v>175</v>
      </c>
      <c r="L801" s="45"/>
      <c r="M801" s="235" t="s">
        <v>1</v>
      </c>
      <c r="N801" s="236" t="s">
        <v>42</v>
      </c>
      <c r="O801" s="92"/>
      <c r="P801" s="237">
        <f>O801*H801</f>
        <v>0</v>
      </c>
      <c r="Q801" s="237">
        <v>0.0054</v>
      </c>
      <c r="R801" s="237">
        <f>Q801*H801</f>
        <v>1.7424288000000003</v>
      </c>
      <c r="S801" s="237">
        <v>0</v>
      </c>
      <c r="T801" s="238">
        <f>S801*H801</f>
        <v>0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R801" s="239" t="s">
        <v>189</v>
      </c>
      <c r="AT801" s="239" t="s">
        <v>171</v>
      </c>
      <c r="AU801" s="239" t="s">
        <v>86</v>
      </c>
      <c r="AY801" s="18" t="s">
        <v>168</v>
      </c>
      <c r="BE801" s="240">
        <f>IF(N801="základní",J801,0)</f>
        <v>0</v>
      </c>
      <c r="BF801" s="240">
        <f>IF(N801="snížená",J801,0)</f>
        <v>0</v>
      </c>
      <c r="BG801" s="240">
        <f>IF(N801="zákl. přenesená",J801,0)</f>
        <v>0</v>
      </c>
      <c r="BH801" s="240">
        <f>IF(N801="sníž. přenesená",J801,0)</f>
        <v>0</v>
      </c>
      <c r="BI801" s="240">
        <f>IF(N801="nulová",J801,0)</f>
        <v>0</v>
      </c>
      <c r="BJ801" s="18" t="s">
        <v>84</v>
      </c>
      <c r="BK801" s="240">
        <f>ROUND(I801*H801,2)</f>
        <v>0</v>
      </c>
      <c r="BL801" s="18" t="s">
        <v>189</v>
      </c>
      <c r="BM801" s="239" t="s">
        <v>1619</v>
      </c>
    </row>
    <row r="802" spans="1:51" s="13" customFormat="1" ht="12">
      <c r="A802" s="13"/>
      <c r="B802" s="252"/>
      <c r="C802" s="253"/>
      <c r="D802" s="241" t="s">
        <v>291</v>
      </c>
      <c r="E802" s="254" t="s">
        <v>1</v>
      </c>
      <c r="F802" s="255" t="s">
        <v>838</v>
      </c>
      <c r="G802" s="253"/>
      <c r="H802" s="256">
        <v>322.672</v>
      </c>
      <c r="I802" s="257"/>
      <c r="J802" s="253"/>
      <c r="K802" s="253"/>
      <c r="L802" s="258"/>
      <c r="M802" s="259"/>
      <c r="N802" s="260"/>
      <c r="O802" s="260"/>
      <c r="P802" s="260"/>
      <c r="Q802" s="260"/>
      <c r="R802" s="260"/>
      <c r="S802" s="260"/>
      <c r="T802" s="261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62" t="s">
        <v>291</v>
      </c>
      <c r="AU802" s="262" t="s">
        <v>86</v>
      </c>
      <c r="AV802" s="13" t="s">
        <v>86</v>
      </c>
      <c r="AW802" s="13" t="s">
        <v>32</v>
      </c>
      <c r="AX802" s="13" t="s">
        <v>84</v>
      </c>
      <c r="AY802" s="262" t="s">
        <v>168</v>
      </c>
    </row>
    <row r="803" spans="1:65" s="2" customFormat="1" ht="24.15" customHeight="1">
      <c r="A803" s="39"/>
      <c r="B803" s="40"/>
      <c r="C803" s="228" t="s">
        <v>1620</v>
      </c>
      <c r="D803" s="228" t="s">
        <v>171</v>
      </c>
      <c r="E803" s="229" t="s">
        <v>1621</v>
      </c>
      <c r="F803" s="230" t="s">
        <v>1622</v>
      </c>
      <c r="G803" s="231" t="s">
        <v>203</v>
      </c>
      <c r="H803" s="232">
        <v>823.35</v>
      </c>
      <c r="I803" s="233"/>
      <c r="J803" s="234">
        <f>ROUND(I803*H803,2)</f>
        <v>0</v>
      </c>
      <c r="K803" s="230" t="s">
        <v>175</v>
      </c>
      <c r="L803" s="45"/>
      <c r="M803" s="235" t="s">
        <v>1</v>
      </c>
      <c r="N803" s="236" t="s">
        <v>42</v>
      </c>
      <c r="O803" s="92"/>
      <c r="P803" s="237">
        <f>O803*H803</f>
        <v>0</v>
      </c>
      <c r="Q803" s="237">
        <v>0.017</v>
      </c>
      <c r="R803" s="237">
        <f>Q803*H803</f>
        <v>13.996950000000002</v>
      </c>
      <c r="S803" s="237">
        <v>0</v>
      </c>
      <c r="T803" s="238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39" t="s">
        <v>189</v>
      </c>
      <c r="AT803" s="239" t="s">
        <v>171</v>
      </c>
      <c r="AU803" s="239" t="s">
        <v>86</v>
      </c>
      <c r="AY803" s="18" t="s">
        <v>168</v>
      </c>
      <c r="BE803" s="240">
        <f>IF(N803="základní",J803,0)</f>
        <v>0</v>
      </c>
      <c r="BF803" s="240">
        <f>IF(N803="snížená",J803,0)</f>
        <v>0</v>
      </c>
      <c r="BG803" s="240">
        <f>IF(N803="zákl. přenesená",J803,0)</f>
        <v>0</v>
      </c>
      <c r="BH803" s="240">
        <f>IF(N803="sníž. přenesená",J803,0)</f>
        <v>0</v>
      </c>
      <c r="BI803" s="240">
        <f>IF(N803="nulová",J803,0)</f>
        <v>0</v>
      </c>
      <c r="BJ803" s="18" t="s">
        <v>84</v>
      </c>
      <c r="BK803" s="240">
        <f>ROUND(I803*H803,2)</f>
        <v>0</v>
      </c>
      <c r="BL803" s="18" t="s">
        <v>189</v>
      </c>
      <c r="BM803" s="239" t="s">
        <v>1623</v>
      </c>
    </row>
    <row r="804" spans="1:51" s="15" customFormat="1" ht="12">
      <c r="A804" s="15"/>
      <c r="B804" s="274"/>
      <c r="C804" s="275"/>
      <c r="D804" s="241" t="s">
        <v>291</v>
      </c>
      <c r="E804" s="276" t="s">
        <v>1</v>
      </c>
      <c r="F804" s="277" t="s">
        <v>1179</v>
      </c>
      <c r="G804" s="275"/>
      <c r="H804" s="276" t="s">
        <v>1</v>
      </c>
      <c r="I804" s="278"/>
      <c r="J804" s="275"/>
      <c r="K804" s="275"/>
      <c r="L804" s="279"/>
      <c r="M804" s="280"/>
      <c r="N804" s="281"/>
      <c r="O804" s="281"/>
      <c r="P804" s="281"/>
      <c r="Q804" s="281"/>
      <c r="R804" s="281"/>
      <c r="S804" s="281"/>
      <c r="T804" s="282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T804" s="283" t="s">
        <v>291</v>
      </c>
      <c r="AU804" s="283" t="s">
        <v>86</v>
      </c>
      <c r="AV804" s="15" t="s">
        <v>84</v>
      </c>
      <c r="AW804" s="15" t="s">
        <v>32</v>
      </c>
      <c r="AX804" s="15" t="s">
        <v>77</v>
      </c>
      <c r="AY804" s="283" t="s">
        <v>168</v>
      </c>
    </row>
    <row r="805" spans="1:51" s="13" customFormat="1" ht="12">
      <c r="A805" s="13"/>
      <c r="B805" s="252"/>
      <c r="C805" s="253"/>
      <c r="D805" s="241" t="s">
        <v>291</v>
      </c>
      <c r="E805" s="254" t="s">
        <v>1</v>
      </c>
      <c r="F805" s="255" t="s">
        <v>1624</v>
      </c>
      <c r="G805" s="253"/>
      <c r="H805" s="256">
        <v>823.35</v>
      </c>
      <c r="I805" s="257"/>
      <c r="J805" s="253"/>
      <c r="K805" s="253"/>
      <c r="L805" s="258"/>
      <c r="M805" s="259"/>
      <c r="N805" s="260"/>
      <c r="O805" s="260"/>
      <c r="P805" s="260"/>
      <c r="Q805" s="260"/>
      <c r="R805" s="260"/>
      <c r="S805" s="260"/>
      <c r="T805" s="261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62" t="s">
        <v>291</v>
      </c>
      <c r="AU805" s="262" t="s">
        <v>86</v>
      </c>
      <c r="AV805" s="13" t="s">
        <v>86</v>
      </c>
      <c r="AW805" s="13" t="s">
        <v>32</v>
      </c>
      <c r="AX805" s="13" t="s">
        <v>84</v>
      </c>
      <c r="AY805" s="262" t="s">
        <v>168</v>
      </c>
    </row>
    <row r="806" spans="1:65" s="2" customFormat="1" ht="24.15" customHeight="1">
      <c r="A806" s="39"/>
      <c r="B806" s="40"/>
      <c r="C806" s="228" t="s">
        <v>1625</v>
      </c>
      <c r="D806" s="228" t="s">
        <v>171</v>
      </c>
      <c r="E806" s="229" t="s">
        <v>1626</v>
      </c>
      <c r="F806" s="230" t="s">
        <v>1627</v>
      </c>
      <c r="G806" s="231" t="s">
        <v>203</v>
      </c>
      <c r="H806" s="232">
        <v>449.535</v>
      </c>
      <c r="I806" s="233"/>
      <c r="J806" s="234">
        <f>ROUND(I806*H806,2)</f>
        <v>0</v>
      </c>
      <c r="K806" s="230" t="s">
        <v>175</v>
      </c>
      <c r="L806" s="45"/>
      <c r="M806" s="235" t="s">
        <v>1</v>
      </c>
      <c r="N806" s="236" t="s">
        <v>42</v>
      </c>
      <c r="O806" s="92"/>
      <c r="P806" s="237">
        <f>O806*H806</f>
        <v>0</v>
      </c>
      <c r="Q806" s="237">
        <v>0.004</v>
      </c>
      <c r="R806" s="237">
        <f>Q806*H806</f>
        <v>1.79814</v>
      </c>
      <c r="S806" s="237">
        <v>0</v>
      </c>
      <c r="T806" s="238">
        <f>S806*H806</f>
        <v>0</v>
      </c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R806" s="239" t="s">
        <v>189</v>
      </c>
      <c r="AT806" s="239" t="s">
        <v>171</v>
      </c>
      <c r="AU806" s="239" t="s">
        <v>86</v>
      </c>
      <c r="AY806" s="18" t="s">
        <v>168</v>
      </c>
      <c r="BE806" s="240">
        <f>IF(N806="základní",J806,0)</f>
        <v>0</v>
      </c>
      <c r="BF806" s="240">
        <f>IF(N806="snížená",J806,0)</f>
        <v>0</v>
      </c>
      <c r="BG806" s="240">
        <f>IF(N806="zákl. přenesená",J806,0)</f>
        <v>0</v>
      </c>
      <c r="BH806" s="240">
        <f>IF(N806="sníž. přenesená",J806,0)</f>
        <v>0</v>
      </c>
      <c r="BI806" s="240">
        <f>IF(N806="nulová",J806,0)</f>
        <v>0</v>
      </c>
      <c r="BJ806" s="18" t="s">
        <v>84</v>
      </c>
      <c r="BK806" s="240">
        <f>ROUND(I806*H806,2)</f>
        <v>0</v>
      </c>
      <c r="BL806" s="18" t="s">
        <v>189</v>
      </c>
      <c r="BM806" s="239" t="s">
        <v>1628</v>
      </c>
    </row>
    <row r="807" spans="1:47" s="2" customFormat="1" ht="12">
      <c r="A807" s="39"/>
      <c r="B807" s="40"/>
      <c r="C807" s="41"/>
      <c r="D807" s="241" t="s">
        <v>178</v>
      </c>
      <c r="E807" s="41"/>
      <c r="F807" s="242" t="s">
        <v>1629</v>
      </c>
      <c r="G807" s="41"/>
      <c r="H807" s="41"/>
      <c r="I807" s="243"/>
      <c r="J807" s="41"/>
      <c r="K807" s="41"/>
      <c r="L807" s="45"/>
      <c r="M807" s="244"/>
      <c r="N807" s="245"/>
      <c r="O807" s="92"/>
      <c r="P807" s="92"/>
      <c r="Q807" s="92"/>
      <c r="R807" s="92"/>
      <c r="S807" s="92"/>
      <c r="T807" s="93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T807" s="18" t="s">
        <v>178</v>
      </c>
      <c r="AU807" s="18" t="s">
        <v>86</v>
      </c>
    </row>
    <row r="808" spans="1:51" s="13" customFormat="1" ht="12">
      <c r="A808" s="13"/>
      <c r="B808" s="252"/>
      <c r="C808" s="253"/>
      <c r="D808" s="241" t="s">
        <v>291</v>
      </c>
      <c r="E808" s="254" t="s">
        <v>1</v>
      </c>
      <c r="F808" s="255" t="s">
        <v>1593</v>
      </c>
      <c r="G808" s="253"/>
      <c r="H808" s="256">
        <v>449.535</v>
      </c>
      <c r="I808" s="257"/>
      <c r="J808" s="253"/>
      <c r="K808" s="253"/>
      <c r="L808" s="258"/>
      <c r="M808" s="259"/>
      <c r="N808" s="260"/>
      <c r="O808" s="260"/>
      <c r="P808" s="260"/>
      <c r="Q808" s="260"/>
      <c r="R808" s="260"/>
      <c r="S808" s="260"/>
      <c r="T808" s="261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62" t="s">
        <v>291</v>
      </c>
      <c r="AU808" s="262" t="s">
        <v>86</v>
      </c>
      <c r="AV808" s="13" t="s">
        <v>86</v>
      </c>
      <c r="AW808" s="13" t="s">
        <v>32</v>
      </c>
      <c r="AX808" s="13" t="s">
        <v>84</v>
      </c>
      <c r="AY808" s="262" t="s">
        <v>168</v>
      </c>
    </row>
    <row r="809" spans="1:65" s="2" customFormat="1" ht="24.15" customHeight="1">
      <c r="A809" s="39"/>
      <c r="B809" s="40"/>
      <c r="C809" s="228" t="s">
        <v>1630</v>
      </c>
      <c r="D809" s="228" t="s">
        <v>171</v>
      </c>
      <c r="E809" s="229" t="s">
        <v>1631</v>
      </c>
      <c r="F809" s="230" t="s">
        <v>1632</v>
      </c>
      <c r="G809" s="231" t="s">
        <v>203</v>
      </c>
      <c r="H809" s="232">
        <v>1872.53</v>
      </c>
      <c r="I809" s="233"/>
      <c r="J809" s="234">
        <f>ROUND(I809*H809,2)</f>
        <v>0</v>
      </c>
      <c r="K809" s="230" t="s">
        <v>175</v>
      </c>
      <c r="L809" s="45"/>
      <c r="M809" s="235" t="s">
        <v>1</v>
      </c>
      <c r="N809" s="236" t="s">
        <v>42</v>
      </c>
      <c r="O809" s="92"/>
      <c r="P809" s="237">
        <f>O809*H809</f>
        <v>0</v>
      </c>
      <c r="Q809" s="237">
        <v>0.01103</v>
      </c>
      <c r="R809" s="237">
        <f>Q809*H809</f>
        <v>20.654005899999998</v>
      </c>
      <c r="S809" s="237">
        <v>0</v>
      </c>
      <c r="T809" s="238">
        <f>S809*H809</f>
        <v>0</v>
      </c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R809" s="239" t="s">
        <v>189</v>
      </c>
      <c r="AT809" s="239" t="s">
        <v>171</v>
      </c>
      <c r="AU809" s="239" t="s">
        <v>86</v>
      </c>
      <c r="AY809" s="18" t="s">
        <v>168</v>
      </c>
      <c r="BE809" s="240">
        <f>IF(N809="základní",J809,0)</f>
        <v>0</v>
      </c>
      <c r="BF809" s="240">
        <f>IF(N809="snížená",J809,0)</f>
        <v>0</v>
      </c>
      <c r="BG809" s="240">
        <f>IF(N809="zákl. přenesená",J809,0)</f>
        <v>0</v>
      </c>
      <c r="BH809" s="240">
        <f>IF(N809="sníž. přenesená",J809,0)</f>
        <v>0</v>
      </c>
      <c r="BI809" s="240">
        <f>IF(N809="nulová",J809,0)</f>
        <v>0</v>
      </c>
      <c r="BJ809" s="18" t="s">
        <v>84</v>
      </c>
      <c r="BK809" s="240">
        <f>ROUND(I809*H809,2)</f>
        <v>0</v>
      </c>
      <c r="BL809" s="18" t="s">
        <v>189</v>
      </c>
      <c r="BM809" s="239" t="s">
        <v>1633</v>
      </c>
    </row>
    <row r="810" spans="1:51" s="15" customFormat="1" ht="12">
      <c r="A810" s="15"/>
      <c r="B810" s="274"/>
      <c r="C810" s="275"/>
      <c r="D810" s="241" t="s">
        <v>291</v>
      </c>
      <c r="E810" s="276" t="s">
        <v>1</v>
      </c>
      <c r="F810" s="277" t="s">
        <v>1179</v>
      </c>
      <c r="G810" s="275"/>
      <c r="H810" s="276" t="s">
        <v>1</v>
      </c>
      <c r="I810" s="278"/>
      <c r="J810" s="275"/>
      <c r="K810" s="275"/>
      <c r="L810" s="279"/>
      <c r="M810" s="280"/>
      <c r="N810" s="281"/>
      <c r="O810" s="281"/>
      <c r="P810" s="281"/>
      <c r="Q810" s="281"/>
      <c r="R810" s="281"/>
      <c r="S810" s="281"/>
      <c r="T810" s="282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T810" s="283" t="s">
        <v>291</v>
      </c>
      <c r="AU810" s="283" t="s">
        <v>86</v>
      </c>
      <c r="AV810" s="15" t="s">
        <v>84</v>
      </c>
      <c r="AW810" s="15" t="s">
        <v>32</v>
      </c>
      <c r="AX810" s="15" t="s">
        <v>77</v>
      </c>
      <c r="AY810" s="283" t="s">
        <v>168</v>
      </c>
    </row>
    <row r="811" spans="1:51" s="13" customFormat="1" ht="12">
      <c r="A811" s="13"/>
      <c r="B811" s="252"/>
      <c r="C811" s="253"/>
      <c r="D811" s="241" t="s">
        <v>291</v>
      </c>
      <c r="E811" s="254" t="s">
        <v>1</v>
      </c>
      <c r="F811" s="255" t="s">
        <v>1634</v>
      </c>
      <c r="G811" s="253"/>
      <c r="H811" s="256">
        <v>1872.53</v>
      </c>
      <c r="I811" s="257"/>
      <c r="J811" s="253"/>
      <c r="K811" s="253"/>
      <c r="L811" s="258"/>
      <c r="M811" s="259"/>
      <c r="N811" s="260"/>
      <c r="O811" s="260"/>
      <c r="P811" s="260"/>
      <c r="Q811" s="260"/>
      <c r="R811" s="260"/>
      <c r="S811" s="260"/>
      <c r="T811" s="261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62" t="s">
        <v>291</v>
      </c>
      <c r="AU811" s="262" t="s">
        <v>86</v>
      </c>
      <c r="AV811" s="13" t="s">
        <v>86</v>
      </c>
      <c r="AW811" s="13" t="s">
        <v>32</v>
      </c>
      <c r="AX811" s="13" t="s">
        <v>77</v>
      </c>
      <c r="AY811" s="262" t="s">
        <v>168</v>
      </c>
    </row>
    <row r="812" spans="1:51" s="16" customFormat="1" ht="12">
      <c r="A812" s="16"/>
      <c r="B812" s="287"/>
      <c r="C812" s="288"/>
      <c r="D812" s="241" t="s">
        <v>291</v>
      </c>
      <c r="E812" s="289" t="s">
        <v>925</v>
      </c>
      <c r="F812" s="290" t="s">
        <v>1109</v>
      </c>
      <c r="G812" s="288"/>
      <c r="H812" s="291">
        <v>1872.53</v>
      </c>
      <c r="I812" s="292"/>
      <c r="J812" s="288"/>
      <c r="K812" s="288"/>
      <c r="L812" s="293"/>
      <c r="M812" s="294"/>
      <c r="N812" s="295"/>
      <c r="O812" s="295"/>
      <c r="P812" s="295"/>
      <c r="Q812" s="295"/>
      <c r="R812" s="295"/>
      <c r="S812" s="295"/>
      <c r="T812" s="29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T812" s="297" t="s">
        <v>291</v>
      </c>
      <c r="AU812" s="297" t="s">
        <v>86</v>
      </c>
      <c r="AV812" s="16" t="s">
        <v>106</v>
      </c>
      <c r="AW812" s="16" t="s">
        <v>32</v>
      </c>
      <c r="AX812" s="16" t="s">
        <v>77</v>
      </c>
      <c r="AY812" s="297" t="s">
        <v>168</v>
      </c>
    </row>
    <row r="813" spans="1:51" s="14" customFormat="1" ht="12">
      <c r="A813" s="14"/>
      <c r="B813" s="263"/>
      <c r="C813" s="264"/>
      <c r="D813" s="241" t="s">
        <v>291</v>
      </c>
      <c r="E813" s="265" t="s">
        <v>1</v>
      </c>
      <c r="F813" s="266" t="s">
        <v>295</v>
      </c>
      <c r="G813" s="264"/>
      <c r="H813" s="267">
        <v>1872.53</v>
      </c>
      <c r="I813" s="268"/>
      <c r="J813" s="264"/>
      <c r="K813" s="264"/>
      <c r="L813" s="269"/>
      <c r="M813" s="270"/>
      <c r="N813" s="271"/>
      <c r="O813" s="271"/>
      <c r="P813" s="271"/>
      <c r="Q813" s="271"/>
      <c r="R813" s="271"/>
      <c r="S813" s="271"/>
      <c r="T813" s="272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73" t="s">
        <v>291</v>
      </c>
      <c r="AU813" s="273" t="s">
        <v>86</v>
      </c>
      <c r="AV813" s="14" t="s">
        <v>189</v>
      </c>
      <c r="AW813" s="14" t="s">
        <v>32</v>
      </c>
      <c r="AX813" s="14" t="s">
        <v>84</v>
      </c>
      <c r="AY813" s="273" t="s">
        <v>168</v>
      </c>
    </row>
    <row r="814" spans="1:65" s="2" customFormat="1" ht="24.15" customHeight="1">
      <c r="A814" s="39"/>
      <c r="B814" s="40"/>
      <c r="C814" s="228" t="s">
        <v>1635</v>
      </c>
      <c r="D814" s="228" t="s">
        <v>171</v>
      </c>
      <c r="E814" s="229" t="s">
        <v>1636</v>
      </c>
      <c r="F814" s="230" t="s">
        <v>1637</v>
      </c>
      <c r="G814" s="231" t="s">
        <v>203</v>
      </c>
      <c r="H814" s="232">
        <v>7490.12</v>
      </c>
      <c r="I814" s="233"/>
      <c r="J814" s="234">
        <f>ROUND(I814*H814,2)</f>
        <v>0</v>
      </c>
      <c r="K814" s="230" t="s">
        <v>175</v>
      </c>
      <c r="L814" s="45"/>
      <c r="M814" s="235" t="s">
        <v>1</v>
      </c>
      <c r="N814" s="236" t="s">
        <v>42</v>
      </c>
      <c r="O814" s="92"/>
      <c r="P814" s="237">
        <f>O814*H814</f>
        <v>0</v>
      </c>
      <c r="Q814" s="237">
        <v>0.00552</v>
      </c>
      <c r="R814" s="237">
        <f>Q814*H814</f>
        <v>41.345462399999995</v>
      </c>
      <c r="S814" s="237">
        <v>0</v>
      </c>
      <c r="T814" s="238">
        <f>S814*H814</f>
        <v>0</v>
      </c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R814" s="239" t="s">
        <v>189</v>
      </c>
      <c r="AT814" s="239" t="s">
        <v>171</v>
      </c>
      <c r="AU814" s="239" t="s">
        <v>86</v>
      </c>
      <c r="AY814" s="18" t="s">
        <v>168</v>
      </c>
      <c r="BE814" s="240">
        <f>IF(N814="základní",J814,0)</f>
        <v>0</v>
      </c>
      <c r="BF814" s="240">
        <f>IF(N814="snížená",J814,0)</f>
        <v>0</v>
      </c>
      <c r="BG814" s="240">
        <f>IF(N814="zákl. přenesená",J814,0)</f>
        <v>0</v>
      </c>
      <c r="BH814" s="240">
        <f>IF(N814="sníž. přenesená",J814,0)</f>
        <v>0</v>
      </c>
      <c r="BI814" s="240">
        <f>IF(N814="nulová",J814,0)</f>
        <v>0</v>
      </c>
      <c r="BJ814" s="18" t="s">
        <v>84</v>
      </c>
      <c r="BK814" s="240">
        <f>ROUND(I814*H814,2)</f>
        <v>0</v>
      </c>
      <c r="BL814" s="18" t="s">
        <v>189</v>
      </c>
      <c r="BM814" s="239" t="s">
        <v>1638</v>
      </c>
    </row>
    <row r="815" spans="1:51" s="15" customFormat="1" ht="12">
      <c r="A815" s="15"/>
      <c r="B815" s="274"/>
      <c r="C815" s="275"/>
      <c r="D815" s="241" t="s">
        <v>291</v>
      </c>
      <c r="E815" s="276" t="s">
        <v>1</v>
      </c>
      <c r="F815" s="277" t="s">
        <v>1639</v>
      </c>
      <c r="G815" s="275"/>
      <c r="H815" s="276" t="s">
        <v>1</v>
      </c>
      <c r="I815" s="278"/>
      <c r="J815" s="275"/>
      <c r="K815" s="275"/>
      <c r="L815" s="279"/>
      <c r="M815" s="280"/>
      <c r="N815" s="281"/>
      <c r="O815" s="281"/>
      <c r="P815" s="281"/>
      <c r="Q815" s="281"/>
      <c r="R815" s="281"/>
      <c r="S815" s="281"/>
      <c r="T815" s="282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T815" s="283" t="s">
        <v>291</v>
      </c>
      <c r="AU815" s="283" t="s">
        <v>86</v>
      </c>
      <c r="AV815" s="15" t="s">
        <v>84</v>
      </c>
      <c r="AW815" s="15" t="s">
        <v>32</v>
      </c>
      <c r="AX815" s="15" t="s">
        <v>77</v>
      </c>
      <c r="AY815" s="283" t="s">
        <v>168</v>
      </c>
    </row>
    <row r="816" spans="1:51" s="13" customFormat="1" ht="12">
      <c r="A816" s="13"/>
      <c r="B816" s="252"/>
      <c r="C816" s="253"/>
      <c r="D816" s="241" t="s">
        <v>291</v>
      </c>
      <c r="E816" s="254" t="s">
        <v>1</v>
      </c>
      <c r="F816" s="255" t="s">
        <v>1640</v>
      </c>
      <c r="G816" s="253"/>
      <c r="H816" s="256">
        <v>7490.12</v>
      </c>
      <c r="I816" s="257"/>
      <c r="J816" s="253"/>
      <c r="K816" s="253"/>
      <c r="L816" s="258"/>
      <c r="M816" s="259"/>
      <c r="N816" s="260"/>
      <c r="O816" s="260"/>
      <c r="P816" s="260"/>
      <c r="Q816" s="260"/>
      <c r="R816" s="260"/>
      <c r="S816" s="260"/>
      <c r="T816" s="261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62" t="s">
        <v>291</v>
      </c>
      <c r="AU816" s="262" t="s">
        <v>86</v>
      </c>
      <c r="AV816" s="13" t="s">
        <v>86</v>
      </c>
      <c r="AW816" s="13" t="s">
        <v>32</v>
      </c>
      <c r="AX816" s="13" t="s">
        <v>84</v>
      </c>
      <c r="AY816" s="262" t="s">
        <v>168</v>
      </c>
    </row>
    <row r="817" spans="1:65" s="2" customFormat="1" ht="24.15" customHeight="1">
      <c r="A817" s="39"/>
      <c r="B817" s="40"/>
      <c r="C817" s="228" t="s">
        <v>1641</v>
      </c>
      <c r="D817" s="228" t="s">
        <v>171</v>
      </c>
      <c r="E817" s="229" t="s">
        <v>1642</v>
      </c>
      <c r="F817" s="230" t="s">
        <v>1643</v>
      </c>
      <c r="G817" s="231" t="s">
        <v>203</v>
      </c>
      <c r="H817" s="232">
        <v>52.14</v>
      </c>
      <c r="I817" s="233"/>
      <c r="J817" s="234">
        <f>ROUND(I817*H817,2)</f>
        <v>0</v>
      </c>
      <c r="K817" s="230" t="s">
        <v>175</v>
      </c>
      <c r="L817" s="45"/>
      <c r="M817" s="235" t="s">
        <v>1</v>
      </c>
      <c r="N817" s="236" t="s">
        <v>42</v>
      </c>
      <c r="O817" s="92"/>
      <c r="P817" s="237">
        <f>O817*H817</f>
        <v>0</v>
      </c>
      <c r="Q817" s="237">
        <v>0.00438</v>
      </c>
      <c r="R817" s="237">
        <f>Q817*H817</f>
        <v>0.22837320000000003</v>
      </c>
      <c r="S817" s="237">
        <v>0</v>
      </c>
      <c r="T817" s="238">
        <f>S817*H817</f>
        <v>0</v>
      </c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R817" s="239" t="s">
        <v>189</v>
      </c>
      <c r="AT817" s="239" t="s">
        <v>171</v>
      </c>
      <c r="AU817" s="239" t="s">
        <v>86</v>
      </c>
      <c r="AY817" s="18" t="s">
        <v>168</v>
      </c>
      <c r="BE817" s="240">
        <f>IF(N817="základní",J817,0)</f>
        <v>0</v>
      </c>
      <c r="BF817" s="240">
        <f>IF(N817="snížená",J817,0)</f>
        <v>0</v>
      </c>
      <c r="BG817" s="240">
        <f>IF(N817="zákl. přenesená",J817,0)</f>
        <v>0</v>
      </c>
      <c r="BH817" s="240">
        <f>IF(N817="sníž. přenesená",J817,0)</f>
        <v>0</v>
      </c>
      <c r="BI817" s="240">
        <f>IF(N817="nulová",J817,0)</f>
        <v>0</v>
      </c>
      <c r="BJ817" s="18" t="s">
        <v>84</v>
      </c>
      <c r="BK817" s="240">
        <f>ROUND(I817*H817,2)</f>
        <v>0</v>
      </c>
      <c r="BL817" s="18" t="s">
        <v>189</v>
      </c>
      <c r="BM817" s="239" t="s">
        <v>1644</v>
      </c>
    </row>
    <row r="818" spans="1:51" s="13" customFormat="1" ht="12">
      <c r="A818" s="13"/>
      <c r="B818" s="252"/>
      <c r="C818" s="253"/>
      <c r="D818" s="241" t="s">
        <v>291</v>
      </c>
      <c r="E818" s="254" t="s">
        <v>1</v>
      </c>
      <c r="F818" s="255" t="s">
        <v>1645</v>
      </c>
      <c r="G818" s="253"/>
      <c r="H818" s="256">
        <v>52.14</v>
      </c>
      <c r="I818" s="257"/>
      <c r="J818" s="253"/>
      <c r="K818" s="253"/>
      <c r="L818" s="258"/>
      <c r="M818" s="259"/>
      <c r="N818" s="260"/>
      <c r="O818" s="260"/>
      <c r="P818" s="260"/>
      <c r="Q818" s="260"/>
      <c r="R818" s="260"/>
      <c r="S818" s="260"/>
      <c r="T818" s="261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62" t="s">
        <v>291</v>
      </c>
      <c r="AU818" s="262" t="s">
        <v>86</v>
      </c>
      <c r="AV818" s="13" t="s">
        <v>86</v>
      </c>
      <c r="AW818" s="13" t="s">
        <v>32</v>
      </c>
      <c r="AX818" s="13" t="s">
        <v>84</v>
      </c>
      <c r="AY818" s="262" t="s">
        <v>168</v>
      </c>
    </row>
    <row r="819" spans="1:65" s="2" customFormat="1" ht="24.15" customHeight="1">
      <c r="A819" s="39"/>
      <c r="B819" s="40"/>
      <c r="C819" s="228" t="s">
        <v>1646</v>
      </c>
      <c r="D819" s="228" t="s">
        <v>171</v>
      </c>
      <c r="E819" s="229" t="s">
        <v>1647</v>
      </c>
      <c r="F819" s="230" t="s">
        <v>1648</v>
      </c>
      <c r="G819" s="231" t="s">
        <v>203</v>
      </c>
      <c r="H819" s="232">
        <v>104.448</v>
      </c>
      <c r="I819" s="233"/>
      <c r="J819" s="234">
        <f>ROUND(I819*H819,2)</f>
        <v>0</v>
      </c>
      <c r="K819" s="230" t="s">
        <v>175</v>
      </c>
      <c r="L819" s="45"/>
      <c r="M819" s="235" t="s">
        <v>1</v>
      </c>
      <c r="N819" s="236" t="s">
        <v>42</v>
      </c>
      <c r="O819" s="92"/>
      <c r="P819" s="237">
        <f>O819*H819</f>
        <v>0</v>
      </c>
      <c r="Q819" s="237">
        <v>0.0003</v>
      </c>
      <c r="R819" s="237">
        <f>Q819*H819</f>
        <v>0.0313344</v>
      </c>
      <c r="S819" s="237">
        <v>0</v>
      </c>
      <c r="T819" s="238">
        <f>S819*H819</f>
        <v>0</v>
      </c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R819" s="239" t="s">
        <v>189</v>
      </c>
      <c r="AT819" s="239" t="s">
        <v>171</v>
      </c>
      <c r="AU819" s="239" t="s">
        <v>86</v>
      </c>
      <c r="AY819" s="18" t="s">
        <v>168</v>
      </c>
      <c r="BE819" s="240">
        <f>IF(N819="základní",J819,0)</f>
        <v>0</v>
      </c>
      <c r="BF819" s="240">
        <f>IF(N819="snížená",J819,0)</f>
        <v>0</v>
      </c>
      <c r="BG819" s="240">
        <f>IF(N819="zákl. přenesená",J819,0)</f>
        <v>0</v>
      </c>
      <c r="BH819" s="240">
        <f>IF(N819="sníž. přenesená",J819,0)</f>
        <v>0</v>
      </c>
      <c r="BI819" s="240">
        <f>IF(N819="nulová",J819,0)</f>
        <v>0</v>
      </c>
      <c r="BJ819" s="18" t="s">
        <v>84</v>
      </c>
      <c r="BK819" s="240">
        <f>ROUND(I819*H819,2)</f>
        <v>0</v>
      </c>
      <c r="BL819" s="18" t="s">
        <v>189</v>
      </c>
      <c r="BM819" s="239" t="s">
        <v>1649</v>
      </c>
    </row>
    <row r="820" spans="1:51" s="13" customFormat="1" ht="12">
      <c r="A820" s="13"/>
      <c r="B820" s="252"/>
      <c r="C820" s="253"/>
      <c r="D820" s="241" t="s">
        <v>291</v>
      </c>
      <c r="E820" s="254" t="s">
        <v>1</v>
      </c>
      <c r="F820" s="255" t="s">
        <v>1650</v>
      </c>
      <c r="G820" s="253"/>
      <c r="H820" s="256">
        <v>101.26</v>
      </c>
      <c r="I820" s="257"/>
      <c r="J820" s="253"/>
      <c r="K820" s="253"/>
      <c r="L820" s="258"/>
      <c r="M820" s="259"/>
      <c r="N820" s="260"/>
      <c r="O820" s="260"/>
      <c r="P820" s="260"/>
      <c r="Q820" s="260"/>
      <c r="R820" s="260"/>
      <c r="S820" s="260"/>
      <c r="T820" s="261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62" t="s">
        <v>291</v>
      </c>
      <c r="AU820" s="262" t="s">
        <v>86</v>
      </c>
      <c r="AV820" s="13" t="s">
        <v>86</v>
      </c>
      <c r="AW820" s="13" t="s">
        <v>32</v>
      </c>
      <c r="AX820" s="13" t="s">
        <v>77</v>
      </c>
      <c r="AY820" s="262" t="s">
        <v>168</v>
      </c>
    </row>
    <row r="821" spans="1:51" s="13" customFormat="1" ht="12">
      <c r="A821" s="13"/>
      <c r="B821" s="252"/>
      <c r="C821" s="253"/>
      <c r="D821" s="241" t="s">
        <v>291</v>
      </c>
      <c r="E821" s="254" t="s">
        <v>1</v>
      </c>
      <c r="F821" s="255" t="s">
        <v>1651</v>
      </c>
      <c r="G821" s="253"/>
      <c r="H821" s="256">
        <v>3.188</v>
      </c>
      <c r="I821" s="257"/>
      <c r="J821" s="253"/>
      <c r="K821" s="253"/>
      <c r="L821" s="258"/>
      <c r="M821" s="259"/>
      <c r="N821" s="260"/>
      <c r="O821" s="260"/>
      <c r="P821" s="260"/>
      <c r="Q821" s="260"/>
      <c r="R821" s="260"/>
      <c r="S821" s="260"/>
      <c r="T821" s="261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62" t="s">
        <v>291</v>
      </c>
      <c r="AU821" s="262" t="s">
        <v>86</v>
      </c>
      <c r="AV821" s="13" t="s">
        <v>86</v>
      </c>
      <c r="AW821" s="13" t="s">
        <v>32</v>
      </c>
      <c r="AX821" s="13" t="s">
        <v>77</v>
      </c>
      <c r="AY821" s="262" t="s">
        <v>168</v>
      </c>
    </row>
    <row r="822" spans="1:51" s="14" customFormat="1" ht="12">
      <c r="A822" s="14"/>
      <c r="B822" s="263"/>
      <c r="C822" s="264"/>
      <c r="D822" s="241" t="s">
        <v>291</v>
      </c>
      <c r="E822" s="265" t="s">
        <v>1</v>
      </c>
      <c r="F822" s="266" t="s">
        <v>295</v>
      </c>
      <c r="G822" s="264"/>
      <c r="H822" s="267">
        <v>104.448</v>
      </c>
      <c r="I822" s="268"/>
      <c r="J822" s="264"/>
      <c r="K822" s="264"/>
      <c r="L822" s="269"/>
      <c r="M822" s="270"/>
      <c r="N822" s="271"/>
      <c r="O822" s="271"/>
      <c r="P822" s="271"/>
      <c r="Q822" s="271"/>
      <c r="R822" s="271"/>
      <c r="S822" s="271"/>
      <c r="T822" s="272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73" t="s">
        <v>291</v>
      </c>
      <c r="AU822" s="273" t="s">
        <v>86</v>
      </c>
      <c r="AV822" s="14" t="s">
        <v>189</v>
      </c>
      <c r="AW822" s="14" t="s">
        <v>32</v>
      </c>
      <c r="AX822" s="14" t="s">
        <v>84</v>
      </c>
      <c r="AY822" s="273" t="s">
        <v>168</v>
      </c>
    </row>
    <row r="823" spans="1:65" s="2" customFormat="1" ht="24.15" customHeight="1">
      <c r="A823" s="39"/>
      <c r="B823" s="40"/>
      <c r="C823" s="228" t="s">
        <v>1652</v>
      </c>
      <c r="D823" s="228" t="s">
        <v>171</v>
      </c>
      <c r="E823" s="229" t="s">
        <v>1653</v>
      </c>
      <c r="F823" s="230" t="s">
        <v>1654</v>
      </c>
      <c r="G823" s="231" t="s">
        <v>203</v>
      </c>
      <c r="H823" s="232">
        <v>104.28</v>
      </c>
      <c r="I823" s="233"/>
      <c r="J823" s="234">
        <f>ROUND(I823*H823,2)</f>
        <v>0</v>
      </c>
      <c r="K823" s="230" t="s">
        <v>175</v>
      </c>
      <c r="L823" s="45"/>
      <c r="M823" s="235" t="s">
        <v>1</v>
      </c>
      <c r="N823" s="236" t="s">
        <v>42</v>
      </c>
      <c r="O823" s="92"/>
      <c r="P823" s="237">
        <f>O823*H823</f>
        <v>0</v>
      </c>
      <c r="Q823" s="237">
        <v>0.0002</v>
      </c>
      <c r="R823" s="237">
        <f>Q823*H823</f>
        <v>0.020856</v>
      </c>
      <c r="S823" s="237">
        <v>0</v>
      </c>
      <c r="T823" s="238">
        <f>S823*H823</f>
        <v>0</v>
      </c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R823" s="239" t="s">
        <v>189</v>
      </c>
      <c r="AT823" s="239" t="s">
        <v>171</v>
      </c>
      <c r="AU823" s="239" t="s">
        <v>86</v>
      </c>
      <c r="AY823" s="18" t="s">
        <v>168</v>
      </c>
      <c r="BE823" s="240">
        <f>IF(N823="základní",J823,0)</f>
        <v>0</v>
      </c>
      <c r="BF823" s="240">
        <f>IF(N823="snížená",J823,0)</f>
        <v>0</v>
      </c>
      <c r="BG823" s="240">
        <f>IF(N823="zákl. přenesená",J823,0)</f>
        <v>0</v>
      </c>
      <c r="BH823" s="240">
        <f>IF(N823="sníž. přenesená",J823,0)</f>
        <v>0</v>
      </c>
      <c r="BI823" s="240">
        <f>IF(N823="nulová",J823,0)</f>
        <v>0</v>
      </c>
      <c r="BJ823" s="18" t="s">
        <v>84</v>
      </c>
      <c r="BK823" s="240">
        <f>ROUND(I823*H823,2)</f>
        <v>0</v>
      </c>
      <c r="BL823" s="18" t="s">
        <v>189</v>
      </c>
      <c r="BM823" s="239" t="s">
        <v>1655</v>
      </c>
    </row>
    <row r="824" spans="1:51" s="13" customFormat="1" ht="12">
      <c r="A824" s="13"/>
      <c r="B824" s="252"/>
      <c r="C824" s="253"/>
      <c r="D824" s="241" t="s">
        <v>291</v>
      </c>
      <c r="E824" s="254" t="s">
        <v>1</v>
      </c>
      <c r="F824" s="255" t="s">
        <v>1656</v>
      </c>
      <c r="G824" s="253"/>
      <c r="H824" s="256">
        <v>104.28</v>
      </c>
      <c r="I824" s="257"/>
      <c r="J824" s="253"/>
      <c r="K824" s="253"/>
      <c r="L824" s="258"/>
      <c r="M824" s="259"/>
      <c r="N824" s="260"/>
      <c r="O824" s="260"/>
      <c r="P824" s="260"/>
      <c r="Q824" s="260"/>
      <c r="R824" s="260"/>
      <c r="S824" s="260"/>
      <c r="T824" s="261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62" t="s">
        <v>291</v>
      </c>
      <c r="AU824" s="262" t="s">
        <v>86</v>
      </c>
      <c r="AV824" s="13" t="s">
        <v>86</v>
      </c>
      <c r="AW824" s="13" t="s">
        <v>32</v>
      </c>
      <c r="AX824" s="13" t="s">
        <v>84</v>
      </c>
      <c r="AY824" s="262" t="s">
        <v>168</v>
      </c>
    </row>
    <row r="825" spans="1:65" s="2" customFormat="1" ht="44.25" customHeight="1">
      <c r="A825" s="39"/>
      <c r="B825" s="40"/>
      <c r="C825" s="228" t="s">
        <v>1657</v>
      </c>
      <c r="D825" s="228" t="s">
        <v>171</v>
      </c>
      <c r="E825" s="229" t="s">
        <v>1658</v>
      </c>
      <c r="F825" s="230" t="s">
        <v>1659</v>
      </c>
      <c r="G825" s="231" t="s">
        <v>203</v>
      </c>
      <c r="H825" s="232">
        <v>4.92</v>
      </c>
      <c r="I825" s="233"/>
      <c r="J825" s="234">
        <f>ROUND(I825*H825,2)</f>
        <v>0</v>
      </c>
      <c r="K825" s="230" t="s">
        <v>175</v>
      </c>
      <c r="L825" s="45"/>
      <c r="M825" s="235" t="s">
        <v>1</v>
      </c>
      <c r="N825" s="236" t="s">
        <v>42</v>
      </c>
      <c r="O825" s="92"/>
      <c r="P825" s="237">
        <f>O825*H825</f>
        <v>0</v>
      </c>
      <c r="Q825" s="237">
        <v>0.00835</v>
      </c>
      <c r="R825" s="237">
        <f>Q825*H825</f>
        <v>0.041082</v>
      </c>
      <c r="S825" s="237">
        <v>0</v>
      </c>
      <c r="T825" s="238">
        <f>S825*H825</f>
        <v>0</v>
      </c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R825" s="239" t="s">
        <v>189</v>
      </c>
      <c r="AT825" s="239" t="s">
        <v>171</v>
      </c>
      <c r="AU825" s="239" t="s">
        <v>86</v>
      </c>
      <c r="AY825" s="18" t="s">
        <v>168</v>
      </c>
      <c r="BE825" s="240">
        <f>IF(N825="základní",J825,0)</f>
        <v>0</v>
      </c>
      <c r="BF825" s="240">
        <f>IF(N825="snížená",J825,0)</f>
        <v>0</v>
      </c>
      <c r="BG825" s="240">
        <f>IF(N825="zákl. přenesená",J825,0)</f>
        <v>0</v>
      </c>
      <c r="BH825" s="240">
        <f>IF(N825="sníž. přenesená",J825,0)</f>
        <v>0</v>
      </c>
      <c r="BI825" s="240">
        <f>IF(N825="nulová",J825,0)</f>
        <v>0</v>
      </c>
      <c r="BJ825" s="18" t="s">
        <v>84</v>
      </c>
      <c r="BK825" s="240">
        <f>ROUND(I825*H825,2)</f>
        <v>0</v>
      </c>
      <c r="BL825" s="18" t="s">
        <v>189</v>
      </c>
      <c r="BM825" s="239" t="s">
        <v>1660</v>
      </c>
    </row>
    <row r="826" spans="1:51" s="13" customFormat="1" ht="12">
      <c r="A826" s="13"/>
      <c r="B826" s="252"/>
      <c r="C826" s="253"/>
      <c r="D826" s="241" t="s">
        <v>291</v>
      </c>
      <c r="E826" s="254" t="s">
        <v>1</v>
      </c>
      <c r="F826" s="255" t="s">
        <v>855</v>
      </c>
      <c r="G826" s="253"/>
      <c r="H826" s="256">
        <v>4.92</v>
      </c>
      <c r="I826" s="257"/>
      <c r="J826" s="253"/>
      <c r="K826" s="253"/>
      <c r="L826" s="258"/>
      <c r="M826" s="259"/>
      <c r="N826" s="260"/>
      <c r="O826" s="260"/>
      <c r="P826" s="260"/>
      <c r="Q826" s="260"/>
      <c r="R826" s="260"/>
      <c r="S826" s="260"/>
      <c r="T826" s="261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62" t="s">
        <v>291</v>
      </c>
      <c r="AU826" s="262" t="s">
        <v>86</v>
      </c>
      <c r="AV826" s="13" t="s">
        <v>86</v>
      </c>
      <c r="AW826" s="13" t="s">
        <v>32</v>
      </c>
      <c r="AX826" s="13" t="s">
        <v>84</v>
      </c>
      <c r="AY826" s="262" t="s">
        <v>168</v>
      </c>
    </row>
    <row r="827" spans="1:65" s="2" customFormat="1" ht="24.15" customHeight="1">
      <c r="A827" s="39"/>
      <c r="B827" s="40"/>
      <c r="C827" s="298" t="s">
        <v>1661</v>
      </c>
      <c r="D827" s="298" t="s">
        <v>1306</v>
      </c>
      <c r="E827" s="299" t="s">
        <v>1662</v>
      </c>
      <c r="F827" s="300" t="s">
        <v>1663</v>
      </c>
      <c r="G827" s="301" t="s">
        <v>203</v>
      </c>
      <c r="H827" s="302">
        <v>5.166</v>
      </c>
      <c r="I827" s="303"/>
      <c r="J827" s="304">
        <f>ROUND(I827*H827,2)</f>
        <v>0</v>
      </c>
      <c r="K827" s="300" t="s">
        <v>175</v>
      </c>
      <c r="L827" s="305"/>
      <c r="M827" s="306" t="s">
        <v>1</v>
      </c>
      <c r="N827" s="307" t="s">
        <v>42</v>
      </c>
      <c r="O827" s="92"/>
      <c r="P827" s="237">
        <f>O827*H827</f>
        <v>0</v>
      </c>
      <c r="Q827" s="237">
        <v>0.0024</v>
      </c>
      <c r="R827" s="237">
        <f>Q827*H827</f>
        <v>0.0123984</v>
      </c>
      <c r="S827" s="237">
        <v>0</v>
      </c>
      <c r="T827" s="238">
        <f>S827*H827</f>
        <v>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R827" s="239" t="s">
        <v>326</v>
      </c>
      <c r="AT827" s="239" t="s">
        <v>1306</v>
      </c>
      <c r="AU827" s="239" t="s">
        <v>86</v>
      </c>
      <c r="AY827" s="18" t="s">
        <v>168</v>
      </c>
      <c r="BE827" s="240">
        <f>IF(N827="základní",J827,0)</f>
        <v>0</v>
      </c>
      <c r="BF827" s="240">
        <f>IF(N827="snížená",J827,0)</f>
        <v>0</v>
      </c>
      <c r="BG827" s="240">
        <f>IF(N827="zákl. přenesená",J827,0)</f>
        <v>0</v>
      </c>
      <c r="BH827" s="240">
        <f>IF(N827="sníž. přenesená",J827,0)</f>
        <v>0</v>
      </c>
      <c r="BI827" s="240">
        <f>IF(N827="nulová",J827,0)</f>
        <v>0</v>
      </c>
      <c r="BJ827" s="18" t="s">
        <v>84</v>
      </c>
      <c r="BK827" s="240">
        <f>ROUND(I827*H827,2)</f>
        <v>0</v>
      </c>
      <c r="BL827" s="18" t="s">
        <v>189</v>
      </c>
      <c r="BM827" s="239" t="s">
        <v>1664</v>
      </c>
    </row>
    <row r="828" spans="1:51" s="13" customFormat="1" ht="12">
      <c r="A828" s="13"/>
      <c r="B828" s="252"/>
      <c r="C828" s="253"/>
      <c r="D828" s="241" t="s">
        <v>291</v>
      </c>
      <c r="E828" s="254" t="s">
        <v>1</v>
      </c>
      <c r="F828" s="255" t="s">
        <v>1665</v>
      </c>
      <c r="G828" s="253"/>
      <c r="H828" s="256">
        <v>5.166</v>
      </c>
      <c r="I828" s="257"/>
      <c r="J828" s="253"/>
      <c r="K828" s="253"/>
      <c r="L828" s="258"/>
      <c r="M828" s="259"/>
      <c r="N828" s="260"/>
      <c r="O828" s="260"/>
      <c r="P828" s="260"/>
      <c r="Q828" s="260"/>
      <c r="R828" s="260"/>
      <c r="S828" s="260"/>
      <c r="T828" s="261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62" t="s">
        <v>291</v>
      </c>
      <c r="AU828" s="262" t="s">
        <v>86</v>
      </c>
      <c r="AV828" s="13" t="s">
        <v>86</v>
      </c>
      <c r="AW828" s="13" t="s">
        <v>32</v>
      </c>
      <c r="AX828" s="13" t="s">
        <v>84</v>
      </c>
      <c r="AY828" s="262" t="s">
        <v>168</v>
      </c>
    </row>
    <row r="829" spans="1:65" s="2" customFormat="1" ht="44.25" customHeight="1">
      <c r="A829" s="39"/>
      <c r="B829" s="40"/>
      <c r="C829" s="228" t="s">
        <v>1666</v>
      </c>
      <c r="D829" s="228" t="s">
        <v>171</v>
      </c>
      <c r="E829" s="229" t="s">
        <v>1667</v>
      </c>
      <c r="F829" s="230" t="s">
        <v>1668</v>
      </c>
      <c r="G829" s="231" t="s">
        <v>203</v>
      </c>
      <c r="H829" s="232">
        <v>101.26</v>
      </c>
      <c r="I829" s="233"/>
      <c r="J829" s="234">
        <f>ROUND(I829*H829,2)</f>
        <v>0</v>
      </c>
      <c r="K829" s="230" t="s">
        <v>175</v>
      </c>
      <c r="L829" s="45"/>
      <c r="M829" s="235" t="s">
        <v>1</v>
      </c>
      <c r="N829" s="236" t="s">
        <v>42</v>
      </c>
      <c r="O829" s="92"/>
      <c r="P829" s="237">
        <f>O829*H829</f>
        <v>0</v>
      </c>
      <c r="Q829" s="237">
        <v>0.0086</v>
      </c>
      <c r="R829" s="237">
        <f>Q829*H829</f>
        <v>0.870836</v>
      </c>
      <c r="S829" s="237">
        <v>0</v>
      </c>
      <c r="T829" s="238">
        <f>S829*H829</f>
        <v>0</v>
      </c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R829" s="239" t="s">
        <v>189</v>
      </c>
      <c r="AT829" s="239" t="s">
        <v>171</v>
      </c>
      <c r="AU829" s="239" t="s">
        <v>86</v>
      </c>
      <c r="AY829" s="18" t="s">
        <v>168</v>
      </c>
      <c r="BE829" s="240">
        <f>IF(N829="základní",J829,0)</f>
        <v>0</v>
      </c>
      <c r="BF829" s="240">
        <f>IF(N829="snížená",J829,0)</f>
        <v>0</v>
      </c>
      <c r="BG829" s="240">
        <f>IF(N829="zákl. přenesená",J829,0)</f>
        <v>0</v>
      </c>
      <c r="BH829" s="240">
        <f>IF(N829="sníž. přenesená",J829,0)</f>
        <v>0</v>
      </c>
      <c r="BI829" s="240">
        <f>IF(N829="nulová",J829,0)</f>
        <v>0</v>
      </c>
      <c r="BJ829" s="18" t="s">
        <v>84</v>
      </c>
      <c r="BK829" s="240">
        <f>ROUND(I829*H829,2)</f>
        <v>0</v>
      </c>
      <c r="BL829" s="18" t="s">
        <v>189</v>
      </c>
      <c r="BM829" s="239" t="s">
        <v>1669</v>
      </c>
    </row>
    <row r="830" spans="1:51" s="15" customFormat="1" ht="12">
      <c r="A830" s="15"/>
      <c r="B830" s="274"/>
      <c r="C830" s="275"/>
      <c r="D830" s="241" t="s">
        <v>291</v>
      </c>
      <c r="E830" s="276" t="s">
        <v>1</v>
      </c>
      <c r="F830" s="277" t="s">
        <v>1670</v>
      </c>
      <c r="G830" s="275"/>
      <c r="H830" s="276" t="s">
        <v>1</v>
      </c>
      <c r="I830" s="278"/>
      <c r="J830" s="275"/>
      <c r="K830" s="275"/>
      <c r="L830" s="279"/>
      <c r="M830" s="280"/>
      <c r="N830" s="281"/>
      <c r="O830" s="281"/>
      <c r="P830" s="281"/>
      <c r="Q830" s="281"/>
      <c r="R830" s="281"/>
      <c r="S830" s="281"/>
      <c r="T830" s="282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T830" s="283" t="s">
        <v>291</v>
      </c>
      <c r="AU830" s="283" t="s">
        <v>86</v>
      </c>
      <c r="AV830" s="15" t="s">
        <v>84</v>
      </c>
      <c r="AW830" s="15" t="s">
        <v>32</v>
      </c>
      <c r="AX830" s="15" t="s">
        <v>77</v>
      </c>
      <c r="AY830" s="283" t="s">
        <v>168</v>
      </c>
    </row>
    <row r="831" spans="1:51" s="15" customFormat="1" ht="12">
      <c r="A831" s="15"/>
      <c r="B831" s="274"/>
      <c r="C831" s="275"/>
      <c r="D831" s="241" t="s">
        <v>291</v>
      </c>
      <c r="E831" s="276" t="s">
        <v>1</v>
      </c>
      <c r="F831" s="277" t="s">
        <v>411</v>
      </c>
      <c r="G831" s="275"/>
      <c r="H831" s="276" t="s">
        <v>1</v>
      </c>
      <c r="I831" s="278"/>
      <c r="J831" s="275"/>
      <c r="K831" s="275"/>
      <c r="L831" s="279"/>
      <c r="M831" s="280"/>
      <c r="N831" s="281"/>
      <c r="O831" s="281"/>
      <c r="P831" s="281"/>
      <c r="Q831" s="281"/>
      <c r="R831" s="281"/>
      <c r="S831" s="281"/>
      <c r="T831" s="282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T831" s="283" t="s">
        <v>291</v>
      </c>
      <c r="AU831" s="283" t="s">
        <v>86</v>
      </c>
      <c r="AV831" s="15" t="s">
        <v>84</v>
      </c>
      <c r="AW831" s="15" t="s">
        <v>32</v>
      </c>
      <c r="AX831" s="15" t="s">
        <v>77</v>
      </c>
      <c r="AY831" s="283" t="s">
        <v>168</v>
      </c>
    </row>
    <row r="832" spans="1:51" s="13" customFormat="1" ht="12">
      <c r="A832" s="13"/>
      <c r="B832" s="252"/>
      <c r="C832" s="253"/>
      <c r="D832" s="241" t="s">
        <v>291</v>
      </c>
      <c r="E832" s="254" t="s">
        <v>1</v>
      </c>
      <c r="F832" s="255" t="s">
        <v>1671</v>
      </c>
      <c r="G832" s="253"/>
      <c r="H832" s="256">
        <v>2.24</v>
      </c>
      <c r="I832" s="257"/>
      <c r="J832" s="253"/>
      <c r="K832" s="253"/>
      <c r="L832" s="258"/>
      <c r="M832" s="259"/>
      <c r="N832" s="260"/>
      <c r="O832" s="260"/>
      <c r="P832" s="260"/>
      <c r="Q832" s="260"/>
      <c r="R832" s="260"/>
      <c r="S832" s="260"/>
      <c r="T832" s="261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62" t="s">
        <v>291</v>
      </c>
      <c r="AU832" s="262" t="s">
        <v>86</v>
      </c>
      <c r="AV832" s="13" t="s">
        <v>86</v>
      </c>
      <c r="AW832" s="13" t="s">
        <v>32</v>
      </c>
      <c r="AX832" s="13" t="s">
        <v>77</v>
      </c>
      <c r="AY832" s="262" t="s">
        <v>168</v>
      </c>
    </row>
    <row r="833" spans="1:51" s="13" customFormat="1" ht="12">
      <c r="A833" s="13"/>
      <c r="B833" s="252"/>
      <c r="C833" s="253"/>
      <c r="D833" s="241" t="s">
        <v>291</v>
      </c>
      <c r="E833" s="254" t="s">
        <v>1</v>
      </c>
      <c r="F833" s="255" t="s">
        <v>1672</v>
      </c>
      <c r="G833" s="253"/>
      <c r="H833" s="256">
        <v>1.82</v>
      </c>
      <c r="I833" s="257"/>
      <c r="J833" s="253"/>
      <c r="K833" s="253"/>
      <c r="L833" s="258"/>
      <c r="M833" s="259"/>
      <c r="N833" s="260"/>
      <c r="O833" s="260"/>
      <c r="P833" s="260"/>
      <c r="Q833" s="260"/>
      <c r="R833" s="260"/>
      <c r="S833" s="260"/>
      <c r="T833" s="261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62" t="s">
        <v>291</v>
      </c>
      <c r="AU833" s="262" t="s">
        <v>86</v>
      </c>
      <c r="AV833" s="13" t="s">
        <v>86</v>
      </c>
      <c r="AW833" s="13" t="s">
        <v>32</v>
      </c>
      <c r="AX833" s="13" t="s">
        <v>77</v>
      </c>
      <c r="AY833" s="262" t="s">
        <v>168</v>
      </c>
    </row>
    <row r="834" spans="1:51" s="13" customFormat="1" ht="12">
      <c r="A834" s="13"/>
      <c r="B834" s="252"/>
      <c r="C834" s="253"/>
      <c r="D834" s="241" t="s">
        <v>291</v>
      </c>
      <c r="E834" s="254" t="s">
        <v>1</v>
      </c>
      <c r="F834" s="255" t="s">
        <v>1673</v>
      </c>
      <c r="G834" s="253"/>
      <c r="H834" s="256">
        <v>3.36</v>
      </c>
      <c r="I834" s="257"/>
      <c r="J834" s="253"/>
      <c r="K834" s="253"/>
      <c r="L834" s="258"/>
      <c r="M834" s="259"/>
      <c r="N834" s="260"/>
      <c r="O834" s="260"/>
      <c r="P834" s="260"/>
      <c r="Q834" s="260"/>
      <c r="R834" s="260"/>
      <c r="S834" s="260"/>
      <c r="T834" s="261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62" t="s">
        <v>291</v>
      </c>
      <c r="AU834" s="262" t="s">
        <v>86</v>
      </c>
      <c r="AV834" s="13" t="s">
        <v>86</v>
      </c>
      <c r="AW834" s="13" t="s">
        <v>32</v>
      </c>
      <c r="AX834" s="13" t="s">
        <v>77</v>
      </c>
      <c r="AY834" s="262" t="s">
        <v>168</v>
      </c>
    </row>
    <row r="835" spans="1:51" s="13" customFormat="1" ht="12">
      <c r="A835" s="13"/>
      <c r="B835" s="252"/>
      <c r="C835" s="253"/>
      <c r="D835" s="241" t="s">
        <v>291</v>
      </c>
      <c r="E835" s="254" t="s">
        <v>1</v>
      </c>
      <c r="F835" s="255" t="s">
        <v>1674</v>
      </c>
      <c r="G835" s="253"/>
      <c r="H835" s="256">
        <v>11.83</v>
      </c>
      <c r="I835" s="257"/>
      <c r="J835" s="253"/>
      <c r="K835" s="253"/>
      <c r="L835" s="258"/>
      <c r="M835" s="259"/>
      <c r="N835" s="260"/>
      <c r="O835" s="260"/>
      <c r="P835" s="260"/>
      <c r="Q835" s="260"/>
      <c r="R835" s="260"/>
      <c r="S835" s="260"/>
      <c r="T835" s="261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62" t="s">
        <v>291</v>
      </c>
      <c r="AU835" s="262" t="s">
        <v>86</v>
      </c>
      <c r="AV835" s="13" t="s">
        <v>86</v>
      </c>
      <c r="AW835" s="13" t="s">
        <v>32</v>
      </c>
      <c r="AX835" s="13" t="s">
        <v>77</v>
      </c>
      <c r="AY835" s="262" t="s">
        <v>168</v>
      </c>
    </row>
    <row r="836" spans="1:51" s="13" customFormat="1" ht="12">
      <c r="A836" s="13"/>
      <c r="B836" s="252"/>
      <c r="C836" s="253"/>
      <c r="D836" s="241" t="s">
        <v>291</v>
      </c>
      <c r="E836" s="254" t="s">
        <v>1</v>
      </c>
      <c r="F836" s="255" t="s">
        <v>86</v>
      </c>
      <c r="G836" s="253"/>
      <c r="H836" s="256">
        <v>2</v>
      </c>
      <c r="I836" s="257"/>
      <c r="J836" s="253"/>
      <c r="K836" s="253"/>
      <c r="L836" s="258"/>
      <c r="M836" s="259"/>
      <c r="N836" s="260"/>
      <c r="O836" s="260"/>
      <c r="P836" s="260"/>
      <c r="Q836" s="260"/>
      <c r="R836" s="260"/>
      <c r="S836" s="260"/>
      <c r="T836" s="261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62" t="s">
        <v>291</v>
      </c>
      <c r="AU836" s="262" t="s">
        <v>86</v>
      </c>
      <c r="AV836" s="13" t="s">
        <v>86</v>
      </c>
      <c r="AW836" s="13" t="s">
        <v>32</v>
      </c>
      <c r="AX836" s="13" t="s">
        <v>77</v>
      </c>
      <c r="AY836" s="262" t="s">
        <v>168</v>
      </c>
    </row>
    <row r="837" spans="1:51" s="16" customFormat="1" ht="12">
      <c r="A837" s="16"/>
      <c r="B837" s="287"/>
      <c r="C837" s="288"/>
      <c r="D837" s="241" t="s">
        <v>291</v>
      </c>
      <c r="E837" s="289" t="s">
        <v>851</v>
      </c>
      <c r="F837" s="290" t="s">
        <v>1109</v>
      </c>
      <c r="G837" s="288"/>
      <c r="H837" s="291">
        <v>21.25</v>
      </c>
      <c r="I837" s="292"/>
      <c r="J837" s="288"/>
      <c r="K837" s="288"/>
      <c r="L837" s="293"/>
      <c r="M837" s="294"/>
      <c r="N837" s="295"/>
      <c r="O837" s="295"/>
      <c r="P837" s="295"/>
      <c r="Q837" s="295"/>
      <c r="R837" s="295"/>
      <c r="S837" s="295"/>
      <c r="T837" s="29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T837" s="297" t="s">
        <v>291</v>
      </c>
      <c r="AU837" s="297" t="s">
        <v>86</v>
      </c>
      <c r="AV837" s="16" t="s">
        <v>106</v>
      </c>
      <c r="AW837" s="16" t="s">
        <v>32</v>
      </c>
      <c r="AX837" s="16" t="s">
        <v>77</v>
      </c>
      <c r="AY837" s="297" t="s">
        <v>168</v>
      </c>
    </row>
    <row r="838" spans="1:51" s="15" customFormat="1" ht="12">
      <c r="A838" s="15"/>
      <c r="B838" s="274"/>
      <c r="C838" s="275"/>
      <c r="D838" s="241" t="s">
        <v>291</v>
      </c>
      <c r="E838" s="276" t="s">
        <v>1</v>
      </c>
      <c r="F838" s="277" t="s">
        <v>1675</v>
      </c>
      <c r="G838" s="275"/>
      <c r="H838" s="276" t="s">
        <v>1</v>
      </c>
      <c r="I838" s="278"/>
      <c r="J838" s="275"/>
      <c r="K838" s="275"/>
      <c r="L838" s="279"/>
      <c r="M838" s="280"/>
      <c r="N838" s="281"/>
      <c r="O838" s="281"/>
      <c r="P838" s="281"/>
      <c r="Q838" s="281"/>
      <c r="R838" s="281"/>
      <c r="S838" s="281"/>
      <c r="T838" s="282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T838" s="283" t="s">
        <v>291</v>
      </c>
      <c r="AU838" s="283" t="s">
        <v>86</v>
      </c>
      <c r="AV838" s="15" t="s">
        <v>84</v>
      </c>
      <c r="AW838" s="15" t="s">
        <v>32</v>
      </c>
      <c r="AX838" s="15" t="s">
        <v>77</v>
      </c>
      <c r="AY838" s="283" t="s">
        <v>168</v>
      </c>
    </row>
    <row r="839" spans="1:51" s="13" customFormat="1" ht="12">
      <c r="A839" s="13"/>
      <c r="B839" s="252"/>
      <c r="C839" s="253"/>
      <c r="D839" s="241" t="s">
        <v>291</v>
      </c>
      <c r="E839" s="254" t="s">
        <v>1</v>
      </c>
      <c r="F839" s="255" t="s">
        <v>1676</v>
      </c>
      <c r="G839" s="253"/>
      <c r="H839" s="256">
        <v>24.86</v>
      </c>
      <c r="I839" s="257"/>
      <c r="J839" s="253"/>
      <c r="K839" s="253"/>
      <c r="L839" s="258"/>
      <c r="M839" s="259"/>
      <c r="N839" s="260"/>
      <c r="O839" s="260"/>
      <c r="P839" s="260"/>
      <c r="Q839" s="260"/>
      <c r="R839" s="260"/>
      <c r="S839" s="260"/>
      <c r="T839" s="261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62" t="s">
        <v>291</v>
      </c>
      <c r="AU839" s="262" t="s">
        <v>86</v>
      </c>
      <c r="AV839" s="13" t="s">
        <v>86</v>
      </c>
      <c r="AW839" s="13" t="s">
        <v>32</v>
      </c>
      <c r="AX839" s="13" t="s">
        <v>77</v>
      </c>
      <c r="AY839" s="262" t="s">
        <v>168</v>
      </c>
    </row>
    <row r="840" spans="1:51" s="13" customFormat="1" ht="12">
      <c r="A840" s="13"/>
      <c r="B840" s="252"/>
      <c r="C840" s="253"/>
      <c r="D840" s="241" t="s">
        <v>291</v>
      </c>
      <c r="E840" s="254" t="s">
        <v>1</v>
      </c>
      <c r="F840" s="255" t="s">
        <v>1677</v>
      </c>
      <c r="G840" s="253"/>
      <c r="H840" s="256">
        <v>28.75</v>
      </c>
      <c r="I840" s="257"/>
      <c r="J840" s="253"/>
      <c r="K840" s="253"/>
      <c r="L840" s="258"/>
      <c r="M840" s="259"/>
      <c r="N840" s="260"/>
      <c r="O840" s="260"/>
      <c r="P840" s="260"/>
      <c r="Q840" s="260"/>
      <c r="R840" s="260"/>
      <c r="S840" s="260"/>
      <c r="T840" s="261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62" t="s">
        <v>291</v>
      </c>
      <c r="AU840" s="262" t="s">
        <v>86</v>
      </c>
      <c r="AV840" s="13" t="s">
        <v>86</v>
      </c>
      <c r="AW840" s="13" t="s">
        <v>32</v>
      </c>
      <c r="AX840" s="13" t="s">
        <v>77</v>
      </c>
      <c r="AY840" s="262" t="s">
        <v>168</v>
      </c>
    </row>
    <row r="841" spans="1:51" s="13" customFormat="1" ht="12">
      <c r="A841" s="13"/>
      <c r="B841" s="252"/>
      <c r="C841" s="253"/>
      <c r="D841" s="241" t="s">
        <v>291</v>
      </c>
      <c r="E841" s="254" t="s">
        <v>1</v>
      </c>
      <c r="F841" s="255" t="s">
        <v>1678</v>
      </c>
      <c r="G841" s="253"/>
      <c r="H841" s="256">
        <v>26.4</v>
      </c>
      <c r="I841" s="257"/>
      <c r="J841" s="253"/>
      <c r="K841" s="253"/>
      <c r="L841" s="258"/>
      <c r="M841" s="259"/>
      <c r="N841" s="260"/>
      <c r="O841" s="260"/>
      <c r="P841" s="260"/>
      <c r="Q841" s="260"/>
      <c r="R841" s="260"/>
      <c r="S841" s="260"/>
      <c r="T841" s="261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62" t="s">
        <v>291</v>
      </c>
      <c r="AU841" s="262" t="s">
        <v>86</v>
      </c>
      <c r="AV841" s="13" t="s">
        <v>86</v>
      </c>
      <c r="AW841" s="13" t="s">
        <v>32</v>
      </c>
      <c r="AX841" s="13" t="s">
        <v>77</v>
      </c>
      <c r="AY841" s="262" t="s">
        <v>168</v>
      </c>
    </row>
    <row r="842" spans="1:51" s="16" customFormat="1" ht="12">
      <c r="A842" s="16"/>
      <c r="B842" s="287"/>
      <c r="C842" s="288"/>
      <c r="D842" s="241" t="s">
        <v>291</v>
      </c>
      <c r="E842" s="289" t="s">
        <v>853</v>
      </c>
      <c r="F842" s="290" t="s">
        <v>1109</v>
      </c>
      <c r="G842" s="288"/>
      <c r="H842" s="291">
        <v>80.01</v>
      </c>
      <c r="I842" s="292"/>
      <c r="J842" s="288"/>
      <c r="K842" s="288"/>
      <c r="L842" s="293"/>
      <c r="M842" s="294"/>
      <c r="N842" s="295"/>
      <c r="O842" s="295"/>
      <c r="P842" s="295"/>
      <c r="Q842" s="295"/>
      <c r="R842" s="295"/>
      <c r="S842" s="295"/>
      <c r="T842" s="29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T842" s="297" t="s">
        <v>291</v>
      </c>
      <c r="AU842" s="297" t="s">
        <v>86</v>
      </c>
      <c r="AV842" s="16" t="s">
        <v>106</v>
      </c>
      <c r="AW842" s="16" t="s">
        <v>32</v>
      </c>
      <c r="AX842" s="16" t="s">
        <v>77</v>
      </c>
      <c r="AY842" s="297" t="s">
        <v>168</v>
      </c>
    </row>
    <row r="843" spans="1:51" s="14" customFormat="1" ht="12">
      <c r="A843" s="14"/>
      <c r="B843" s="263"/>
      <c r="C843" s="264"/>
      <c r="D843" s="241" t="s">
        <v>291</v>
      </c>
      <c r="E843" s="265" t="s">
        <v>1</v>
      </c>
      <c r="F843" s="266" t="s">
        <v>295</v>
      </c>
      <c r="G843" s="264"/>
      <c r="H843" s="267">
        <v>101.26</v>
      </c>
      <c r="I843" s="268"/>
      <c r="J843" s="264"/>
      <c r="K843" s="264"/>
      <c r="L843" s="269"/>
      <c r="M843" s="270"/>
      <c r="N843" s="271"/>
      <c r="O843" s="271"/>
      <c r="P843" s="271"/>
      <c r="Q843" s="271"/>
      <c r="R843" s="271"/>
      <c r="S843" s="271"/>
      <c r="T843" s="272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73" t="s">
        <v>291</v>
      </c>
      <c r="AU843" s="273" t="s">
        <v>86</v>
      </c>
      <c r="AV843" s="14" t="s">
        <v>189</v>
      </c>
      <c r="AW843" s="14" t="s">
        <v>32</v>
      </c>
      <c r="AX843" s="14" t="s">
        <v>84</v>
      </c>
      <c r="AY843" s="273" t="s">
        <v>168</v>
      </c>
    </row>
    <row r="844" spans="1:65" s="2" customFormat="1" ht="21.75" customHeight="1">
      <c r="A844" s="39"/>
      <c r="B844" s="40"/>
      <c r="C844" s="298" t="s">
        <v>1679</v>
      </c>
      <c r="D844" s="298" t="s">
        <v>1306</v>
      </c>
      <c r="E844" s="299" t="s">
        <v>1680</v>
      </c>
      <c r="F844" s="300" t="s">
        <v>1681</v>
      </c>
      <c r="G844" s="301" t="s">
        <v>203</v>
      </c>
      <c r="H844" s="302">
        <v>107.386</v>
      </c>
      <c r="I844" s="303"/>
      <c r="J844" s="304">
        <f>ROUND(I844*H844,2)</f>
        <v>0</v>
      </c>
      <c r="K844" s="300" t="s">
        <v>175</v>
      </c>
      <c r="L844" s="305"/>
      <c r="M844" s="306" t="s">
        <v>1</v>
      </c>
      <c r="N844" s="307" t="s">
        <v>42</v>
      </c>
      <c r="O844" s="92"/>
      <c r="P844" s="237">
        <f>O844*H844</f>
        <v>0</v>
      </c>
      <c r="Q844" s="237">
        <v>0.0024</v>
      </c>
      <c r="R844" s="237">
        <f>Q844*H844</f>
        <v>0.25772639999999997</v>
      </c>
      <c r="S844" s="237">
        <v>0</v>
      </c>
      <c r="T844" s="238">
        <f>S844*H844</f>
        <v>0</v>
      </c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R844" s="239" t="s">
        <v>326</v>
      </c>
      <c r="AT844" s="239" t="s">
        <v>1306</v>
      </c>
      <c r="AU844" s="239" t="s">
        <v>86</v>
      </c>
      <c r="AY844" s="18" t="s">
        <v>168</v>
      </c>
      <c r="BE844" s="240">
        <f>IF(N844="základní",J844,0)</f>
        <v>0</v>
      </c>
      <c r="BF844" s="240">
        <f>IF(N844="snížená",J844,0)</f>
        <v>0</v>
      </c>
      <c r="BG844" s="240">
        <f>IF(N844="zákl. přenesená",J844,0)</f>
        <v>0</v>
      </c>
      <c r="BH844" s="240">
        <f>IF(N844="sníž. přenesená",J844,0)</f>
        <v>0</v>
      </c>
      <c r="BI844" s="240">
        <f>IF(N844="nulová",J844,0)</f>
        <v>0</v>
      </c>
      <c r="BJ844" s="18" t="s">
        <v>84</v>
      </c>
      <c r="BK844" s="240">
        <f>ROUND(I844*H844,2)</f>
        <v>0</v>
      </c>
      <c r="BL844" s="18" t="s">
        <v>189</v>
      </c>
      <c r="BM844" s="239" t="s">
        <v>1682</v>
      </c>
    </row>
    <row r="845" spans="1:51" s="13" customFormat="1" ht="12">
      <c r="A845" s="13"/>
      <c r="B845" s="252"/>
      <c r="C845" s="253"/>
      <c r="D845" s="241" t="s">
        <v>291</v>
      </c>
      <c r="E845" s="254" t="s">
        <v>1</v>
      </c>
      <c r="F845" s="255" t="s">
        <v>1683</v>
      </c>
      <c r="G845" s="253"/>
      <c r="H845" s="256">
        <v>23.375</v>
      </c>
      <c r="I845" s="257"/>
      <c r="J845" s="253"/>
      <c r="K845" s="253"/>
      <c r="L845" s="258"/>
      <c r="M845" s="259"/>
      <c r="N845" s="260"/>
      <c r="O845" s="260"/>
      <c r="P845" s="260"/>
      <c r="Q845" s="260"/>
      <c r="R845" s="260"/>
      <c r="S845" s="260"/>
      <c r="T845" s="261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62" t="s">
        <v>291</v>
      </c>
      <c r="AU845" s="262" t="s">
        <v>86</v>
      </c>
      <c r="AV845" s="13" t="s">
        <v>86</v>
      </c>
      <c r="AW845" s="13" t="s">
        <v>32</v>
      </c>
      <c r="AX845" s="13" t="s">
        <v>77</v>
      </c>
      <c r="AY845" s="262" t="s">
        <v>168</v>
      </c>
    </row>
    <row r="846" spans="1:51" s="13" customFormat="1" ht="12">
      <c r="A846" s="13"/>
      <c r="B846" s="252"/>
      <c r="C846" s="253"/>
      <c r="D846" s="241" t="s">
        <v>291</v>
      </c>
      <c r="E846" s="254" t="s">
        <v>1</v>
      </c>
      <c r="F846" s="255" t="s">
        <v>1684</v>
      </c>
      <c r="G846" s="253"/>
      <c r="H846" s="256">
        <v>84.011</v>
      </c>
      <c r="I846" s="257"/>
      <c r="J846" s="253"/>
      <c r="K846" s="253"/>
      <c r="L846" s="258"/>
      <c r="M846" s="259"/>
      <c r="N846" s="260"/>
      <c r="O846" s="260"/>
      <c r="P846" s="260"/>
      <c r="Q846" s="260"/>
      <c r="R846" s="260"/>
      <c r="S846" s="260"/>
      <c r="T846" s="261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62" t="s">
        <v>291</v>
      </c>
      <c r="AU846" s="262" t="s">
        <v>86</v>
      </c>
      <c r="AV846" s="13" t="s">
        <v>86</v>
      </c>
      <c r="AW846" s="13" t="s">
        <v>32</v>
      </c>
      <c r="AX846" s="13" t="s">
        <v>77</v>
      </c>
      <c r="AY846" s="262" t="s">
        <v>168</v>
      </c>
    </row>
    <row r="847" spans="1:51" s="14" customFormat="1" ht="12">
      <c r="A847" s="14"/>
      <c r="B847" s="263"/>
      <c r="C847" s="264"/>
      <c r="D847" s="241" t="s">
        <v>291</v>
      </c>
      <c r="E847" s="265" t="s">
        <v>1</v>
      </c>
      <c r="F847" s="266" t="s">
        <v>295</v>
      </c>
      <c r="G847" s="264"/>
      <c r="H847" s="267">
        <v>107.386</v>
      </c>
      <c r="I847" s="268"/>
      <c r="J847" s="264"/>
      <c r="K847" s="264"/>
      <c r="L847" s="269"/>
      <c r="M847" s="270"/>
      <c r="N847" s="271"/>
      <c r="O847" s="271"/>
      <c r="P847" s="271"/>
      <c r="Q847" s="271"/>
      <c r="R847" s="271"/>
      <c r="S847" s="271"/>
      <c r="T847" s="272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73" t="s">
        <v>291</v>
      </c>
      <c r="AU847" s="273" t="s">
        <v>86</v>
      </c>
      <c r="AV847" s="14" t="s">
        <v>189</v>
      </c>
      <c r="AW847" s="14" t="s">
        <v>32</v>
      </c>
      <c r="AX847" s="14" t="s">
        <v>84</v>
      </c>
      <c r="AY847" s="273" t="s">
        <v>168</v>
      </c>
    </row>
    <row r="848" spans="1:65" s="2" customFormat="1" ht="24.15" customHeight="1">
      <c r="A848" s="39"/>
      <c r="B848" s="40"/>
      <c r="C848" s="228" t="s">
        <v>1685</v>
      </c>
      <c r="D848" s="228" t="s">
        <v>171</v>
      </c>
      <c r="E848" s="229" t="s">
        <v>1686</v>
      </c>
      <c r="F848" s="230" t="s">
        <v>1687</v>
      </c>
      <c r="G848" s="231" t="s">
        <v>416</v>
      </c>
      <c r="H848" s="232">
        <v>13</v>
      </c>
      <c r="I848" s="233"/>
      <c r="J848" s="234">
        <f>ROUND(I848*H848,2)</f>
        <v>0</v>
      </c>
      <c r="K848" s="230" t="s">
        <v>175</v>
      </c>
      <c r="L848" s="45"/>
      <c r="M848" s="235" t="s">
        <v>1</v>
      </c>
      <c r="N848" s="236" t="s">
        <v>42</v>
      </c>
      <c r="O848" s="92"/>
      <c r="P848" s="237">
        <f>O848*H848</f>
        <v>0</v>
      </c>
      <c r="Q848" s="237">
        <v>3E-05</v>
      </c>
      <c r="R848" s="237">
        <f>Q848*H848</f>
        <v>0.00039</v>
      </c>
      <c r="S848" s="237">
        <v>0</v>
      </c>
      <c r="T848" s="238">
        <f>S848*H848</f>
        <v>0</v>
      </c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R848" s="239" t="s">
        <v>189</v>
      </c>
      <c r="AT848" s="239" t="s">
        <v>171</v>
      </c>
      <c r="AU848" s="239" t="s">
        <v>86</v>
      </c>
      <c r="AY848" s="18" t="s">
        <v>168</v>
      </c>
      <c r="BE848" s="240">
        <f>IF(N848="základní",J848,0)</f>
        <v>0</v>
      </c>
      <c r="BF848" s="240">
        <f>IF(N848="snížená",J848,0)</f>
        <v>0</v>
      </c>
      <c r="BG848" s="240">
        <f>IF(N848="zákl. přenesená",J848,0)</f>
        <v>0</v>
      </c>
      <c r="BH848" s="240">
        <f>IF(N848="sníž. přenesená",J848,0)</f>
        <v>0</v>
      </c>
      <c r="BI848" s="240">
        <f>IF(N848="nulová",J848,0)</f>
        <v>0</v>
      </c>
      <c r="BJ848" s="18" t="s">
        <v>84</v>
      </c>
      <c r="BK848" s="240">
        <f>ROUND(I848*H848,2)</f>
        <v>0</v>
      </c>
      <c r="BL848" s="18" t="s">
        <v>189</v>
      </c>
      <c r="BM848" s="239" t="s">
        <v>1688</v>
      </c>
    </row>
    <row r="849" spans="1:51" s="13" customFormat="1" ht="12">
      <c r="A849" s="13"/>
      <c r="B849" s="252"/>
      <c r="C849" s="253"/>
      <c r="D849" s="241" t="s">
        <v>291</v>
      </c>
      <c r="E849" s="254" t="s">
        <v>1</v>
      </c>
      <c r="F849" s="255" t="s">
        <v>1689</v>
      </c>
      <c r="G849" s="253"/>
      <c r="H849" s="256">
        <v>11</v>
      </c>
      <c r="I849" s="257"/>
      <c r="J849" s="253"/>
      <c r="K849" s="253"/>
      <c r="L849" s="258"/>
      <c r="M849" s="259"/>
      <c r="N849" s="260"/>
      <c r="O849" s="260"/>
      <c r="P849" s="260"/>
      <c r="Q849" s="260"/>
      <c r="R849" s="260"/>
      <c r="S849" s="260"/>
      <c r="T849" s="261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62" t="s">
        <v>291</v>
      </c>
      <c r="AU849" s="262" t="s">
        <v>86</v>
      </c>
      <c r="AV849" s="13" t="s">
        <v>86</v>
      </c>
      <c r="AW849" s="13" t="s">
        <v>32</v>
      </c>
      <c r="AX849" s="13" t="s">
        <v>77</v>
      </c>
      <c r="AY849" s="262" t="s">
        <v>168</v>
      </c>
    </row>
    <row r="850" spans="1:51" s="13" customFormat="1" ht="12">
      <c r="A850" s="13"/>
      <c r="B850" s="252"/>
      <c r="C850" s="253"/>
      <c r="D850" s="241" t="s">
        <v>291</v>
      </c>
      <c r="E850" s="254" t="s">
        <v>1</v>
      </c>
      <c r="F850" s="255" t="s">
        <v>86</v>
      </c>
      <c r="G850" s="253"/>
      <c r="H850" s="256">
        <v>2</v>
      </c>
      <c r="I850" s="257"/>
      <c r="J850" s="253"/>
      <c r="K850" s="253"/>
      <c r="L850" s="258"/>
      <c r="M850" s="259"/>
      <c r="N850" s="260"/>
      <c r="O850" s="260"/>
      <c r="P850" s="260"/>
      <c r="Q850" s="260"/>
      <c r="R850" s="260"/>
      <c r="S850" s="260"/>
      <c r="T850" s="261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62" t="s">
        <v>291</v>
      </c>
      <c r="AU850" s="262" t="s">
        <v>86</v>
      </c>
      <c r="AV850" s="13" t="s">
        <v>86</v>
      </c>
      <c r="AW850" s="13" t="s">
        <v>32</v>
      </c>
      <c r="AX850" s="13" t="s">
        <v>77</v>
      </c>
      <c r="AY850" s="262" t="s">
        <v>168</v>
      </c>
    </row>
    <row r="851" spans="1:51" s="14" customFormat="1" ht="12">
      <c r="A851" s="14"/>
      <c r="B851" s="263"/>
      <c r="C851" s="264"/>
      <c r="D851" s="241" t="s">
        <v>291</v>
      </c>
      <c r="E851" s="265" t="s">
        <v>1</v>
      </c>
      <c r="F851" s="266" t="s">
        <v>295</v>
      </c>
      <c r="G851" s="264"/>
      <c r="H851" s="267">
        <v>13</v>
      </c>
      <c r="I851" s="268"/>
      <c r="J851" s="264"/>
      <c r="K851" s="264"/>
      <c r="L851" s="269"/>
      <c r="M851" s="270"/>
      <c r="N851" s="271"/>
      <c r="O851" s="271"/>
      <c r="P851" s="271"/>
      <c r="Q851" s="271"/>
      <c r="R851" s="271"/>
      <c r="S851" s="271"/>
      <c r="T851" s="272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73" t="s">
        <v>291</v>
      </c>
      <c r="AU851" s="273" t="s">
        <v>86</v>
      </c>
      <c r="AV851" s="14" t="s">
        <v>189</v>
      </c>
      <c r="AW851" s="14" t="s">
        <v>32</v>
      </c>
      <c r="AX851" s="14" t="s">
        <v>84</v>
      </c>
      <c r="AY851" s="273" t="s">
        <v>168</v>
      </c>
    </row>
    <row r="852" spans="1:65" s="2" customFormat="1" ht="24.15" customHeight="1">
      <c r="A852" s="39"/>
      <c r="B852" s="40"/>
      <c r="C852" s="298" t="s">
        <v>1690</v>
      </c>
      <c r="D852" s="298" t="s">
        <v>1306</v>
      </c>
      <c r="E852" s="299" t="s">
        <v>1691</v>
      </c>
      <c r="F852" s="300" t="s">
        <v>1692</v>
      </c>
      <c r="G852" s="301" t="s">
        <v>416</v>
      </c>
      <c r="H852" s="302">
        <v>13.65</v>
      </c>
      <c r="I852" s="303"/>
      <c r="J852" s="304">
        <f>ROUND(I852*H852,2)</f>
        <v>0</v>
      </c>
      <c r="K852" s="300" t="s">
        <v>175</v>
      </c>
      <c r="L852" s="305"/>
      <c r="M852" s="306" t="s">
        <v>1</v>
      </c>
      <c r="N852" s="307" t="s">
        <v>42</v>
      </c>
      <c r="O852" s="92"/>
      <c r="P852" s="237">
        <f>O852*H852</f>
        <v>0</v>
      </c>
      <c r="Q852" s="237">
        <v>0.0006</v>
      </c>
      <c r="R852" s="237">
        <f>Q852*H852</f>
        <v>0.00819</v>
      </c>
      <c r="S852" s="237">
        <v>0</v>
      </c>
      <c r="T852" s="238">
        <f>S852*H852</f>
        <v>0</v>
      </c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R852" s="239" t="s">
        <v>326</v>
      </c>
      <c r="AT852" s="239" t="s">
        <v>1306</v>
      </c>
      <c r="AU852" s="239" t="s">
        <v>86</v>
      </c>
      <c r="AY852" s="18" t="s">
        <v>168</v>
      </c>
      <c r="BE852" s="240">
        <f>IF(N852="základní",J852,0)</f>
        <v>0</v>
      </c>
      <c r="BF852" s="240">
        <f>IF(N852="snížená",J852,0)</f>
        <v>0</v>
      </c>
      <c r="BG852" s="240">
        <f>IF(N852="zákl. přenesená",J852,0)</f>
        <v>0</v>
      </c>
      <c r="BH852" s="240">
        <f>IF(N852="sníž. přenesená",J852,0)</f>
        <v>0</v>
      </c>
      <c r="BI852" s="240">
        <f>IF(N852="nulová",J852,0)</f>
        <v>0</v>
      </c>
      <c r="BJ852" s="18" t="s">
        <v>84</v>
      </c>
      <c r="BK852" s="240">
        <f>ROUND(I852*H852,2)</f>
        <v>0</v>
      </c>
      <c r="BL852" s="18" t="s">
        <v>189</v>
      </c>
      <c r="BM852" s="239" t="s">
        <v>1693</v>
      </c>
    </row>
    <row r="853" spans="1:51" s="13" customFormat="1" ht="12">
      <c r="A853" s="13"/>
      <c r="B853" s="252"/>
      <c r="C853" s="253"/>
      <c r="D853" s="241" t="s">
        <v>291</v>
      </c>
      <c r="E853" s="254" t="s">
        <v>1</v>
      </c>
      <c r="F853" s="255" t="s">
        <v>1694</v>
      </c>
      <c r="G853" s="253"/>
      <c r="H853" s="256">
        <v>13.65</v>
      </c>
      <c r="I853" s="257"/>
      <c r="J853" s="253"/>
      <c r="K853" s="253"/>
      <c r="L853" s="258"/>
      <c r="M853" s="259"/>
      <c r="N853" s="260"/>
      <c r="O853" s="260"/>
      <c r="P853" s="260"/>
      <c r="Q853" s="260"/>
      <c r="R853" s="260"/>
      <c r="S853" s="260"/>
      <c r="T853" s="261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62" t="s">
        <v>291</v>
      </c>
      <c r="AU853" s="262" t="s">
        <v>86</v>
      </c>
      <c r="AV853" s="13" t="s">
        <v>86</v>
      </c>
      <c r="AW853" s="13" t="s">
        <v>32</v>
      </c>
      <c r="AX853" s="13" t="s">
        <v>84</v>
      </c>
      <c r="AY853" s="262" t="s">
        <v>168</v>
      </c>
    </row>
    <row r="854" spans="1:65" s="2" customFormat="1" ht="16.5" customHeight="1">
      <c r="A854" s="39"/>
      <c r="B854" s="40"/>
      <c r="C854" s="228" t="s">
        <v>1695</v>
      </c>
      <c r="D854" s="228" t="s">
        <v>171</v>
      </c>
      <c r="E854" s="229" t="s">
        <v>1696</v>
      </c>
      <c r="F854" s="230" t="s">
        <v>1697</v>
      </c>
      <c r="G854" s="231" t="s">
        <v>416</v>
      </c>
      <c r="H854" s="232">
        <v>56</v>
      </c>
      <c r="I854" s="233"/>
      <c r="J854" s="234">
        <f>ROUND(I854*H854,2)</f>
        <v>0</v>
      </c>
      <c r="K854" s="230" t="s">
        <v>175</v>
      </c>
      <c r="L854" s="45"/>
      <c r="M854" s="235" t="s">
        <v>1</v>
      </c>
      <c r="N854" s="236" t="s">
        <v>42</v>
      </c>
      <c r="O854" s="92"/>
      <c r="P854" s="237">
        <f>O854*H854</f>
        <v>0</v>
      </c>
      <c r="Q854" s="237">
        <v>0</v>
      </c>
      <c r="R854" s="237">
        <f>Q854*H854</f>
        <v>0</v>
      </c>
      <c r="S854" s="237">
        <v>0</v>
      </c>
      <c r="T854" s="238">
        <f>S854*H854</f>
        <v>0</v>
      </c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R854" s="239" t="s">
        <v>189</v>
      </c>
      <c r="AT854" s="239" t="s">
        <v>171</v>
      </c>
      <c r="AU854" s="239" t="s">
        <v>86</v>
      </c>
      <c r="AY854" s="18" t="s">
        <v>168</v>
      </c>
      <c r="BE854" s="240">
        <f>IF(N854="základní",J854,0)</f>
        <v>0</v>
      </c>
      <c r="BF854" s="240">
        <f>IF(N854="snížená",J854,0)</f>
        <v>0</v>
      </c>
      <c r="BG854" s="240">
        <f>IF(N854="zákl. přenesená",J854,0)</f>
        <v>0</v>
      </c>
      <c r="BH854" s="240">
        <f>IF(N854="sníž. přenesená",J854,0)</f>
        <v>0</v>
      </c>
      <c r="BI854" s="240">
        <f>IF(N854="nulová",J854,0)</f>
        <v>0</v>
      </c>
      <c r="BJ854" s="18" t="s">
        <v>84</v>
      </c>
      <c r="BK854" s="240">
        <f>ROUND(I854*H854,2)</f>
        <v>0</v>
      </c>
      <c r="BL854" s="18" t="s">
        <v>189</v>
      </c>
      <c r="BM854" s="239" t="s">
        <v>1698</v>
      </c>
    </row>
    <row r="855" spans="1:51" s="13" customFormat="1" ht="12">
      <c r="A855" s="13"/>
      <c r="B855" s="252"/>
      <c r="C855" s="253"/>
      <c r="D855" s="241" t="s">
        <v>291</v>
      </c>
      <c r="E855" s="254" t="s">
        <v>1</v>
      </c>
      <c r="F855" s="255" t="s">
        <v>1699</v>
      </c>
      <c r="G855" s="253"/>
      <c r="H855" s="256">
        <v>36</v>
      </c>
      <c r="I855" s="257"/>
      <c r="J855" s="253"/>
      <c r="K855" s="253"/>
      <c r="L855" s="258"/>
      <c r="M855" s="259"/>
      <c r="N855" s="260"/>
      <c r="O855" s="260"/>
      <c r="P855" s="260"/>
      <c r="Q855" s="260"/>
      <c r="R855" s="260"/>
      <c r="S855" s="260"/>
      <c r="T855" s="261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62" t="s">
        <v>291</v>
      </c>
      <c r="AU855" s="262" t="s">
        <v>86</v>
      </c>
      <c r="AV855" s="13" t="s">
        <v>86</v>
      </c>
      <c r="AW855" s="13" t="s">
        <v>32</v>
      </c>
      <c r="AX855" s="13" t="s">
        <v>77</v>
      </c>
      <c r="AY855" s="262" t="s">
        <v>168</v>
      </c>
    </row>
    <row r="856" spans="1:51" s="13" customFormat="1" ht="12">
      <c r="A856" s="13"/>
      <c r="B856" s="252"/>
      <c r="C856" s="253"/>
      <c r="D856" s="241" t="s">
        <v>291</v>
      </c>
      <c r="E856" s="254" t="s">
        <v>1</v>
      </c>
      <c r="F856" s="255" t="s">
        <v>468</v>
      </c>
      <c r="G856" s="253"/>
      <c r="H856" s="256">
        <v>20</v>
      </c>
      <c r="I856" s="257"/>
      <c r="J856" s="253"/>
      <c r="K856" s="253"/>
      <c r="L856" s="258"/>
      <c r="M856" s="259"/>
      <c r="N856" s="260"/>
      <c r="O856" s="260"/>
      <c r="P856" s="260"/>
      <c r="Q856" s="260"/>
      <c r="R856" s="260"/>
      <c r="S856" s="260"/>
      <c r="T856" s="261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62" t="s">
        <v>291</v>
      </c>
      <c r="AU856" s="262" t="s">
        <v>86</v>
      </c>
      <c r="AV856" s="13" t="s">
        <v>86</v>
      </c>
      <c r="AW856" s="13" t="s">
        <v>32</v>
      </c>
      <c r="AX856" s="13" t="s">
        <v>77</v>
      </c>
      <c r="AY856" s="262" t="s">
        <v>168</v>
      </c>
    </row>
    <row r="857" spans="1:51" s="14" customFormat="1" ht="12">
      <c r="A857" s="14"/>
      <c r="B857" s="263"/>
      <c r="C857" s="264"/>
      <c r="D857" s="241" t="s">
        <v>291</v>
      </c>
      <c r="E857" s="265" t="s">
        <v>1</v>
      </c>
      <c r="F857" s="266" t="s">
        <v>295</v>
      </c>
      <c r="G857" s="264"/>
      <c r="H857" s="267">
        <v>56</v>
      </c>
      <c r="I857" s="268"/>
      <c r="J857" s="264"/>
      <c r="K857" s="264"/>
      <c r="L857" s="269"/>
      <c r="M857" s="270"/>
      <c r="N857" s="271"/>
      <c r="O857" s="271"/>
      <c r="P857" s="271"/>
      <c r="Q857" s="271"/>
      <c r="R857" s="271"/>
      <c r="S857" s="271"/>
      <c r="T857" s="272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73" t="s">
        <v>291</v>
      </c>
      <c r="AU857" s="273" t="s">
        <v>86</v>
      </c>
      <c r="AV857" s="14" t="s">
        <v>189</v>
      </c>
      <c r="AW857" s="14" t="s">
        <v>32</v>
      </c>
      <c r="AX857" s="14" t="s">
        <v>84</v>
      </c>
      <c r="AY857" s="273" t="s">
        <v>168</v>
      </c>
    </row>
    <row r="858" spans="1:65" s="2" customFormat="1" ht="24.15" customHeight="1">
      <c r="A858" s="39"/>
      <c r="B858" s="40"/>
      <c r="C858" s="298" t="s">
        <v>1700</v>
      </c>
      <c r="D858" s="298" t="s">
        <v>1306</v>
      </c>
      <c r="E858" s="299" t="s">
        <v>1701</v>
      </c>
      <c r="F858" s="300" t="s">
        <v>1702</v>
      </c>
      <c r="G858" s="301" t="s">
        <v>416</v>
      </c>
      <c r="H858" s="302">
        <v>58.8</v>
      </c>
      <c r="I858" s="303"/>
      <c r="J858" s="304">
        <f>ROUND(I858*H858,2)</f>
        <v>0</v>
      </c>
      <c r="K858" s="300" t="s">
        <v>175</v>
      </c>
      <c r="L858" s="305"/>
      <c r="M858" s="306" t="s">
        <v>1</v>
      </c>
      <c r="N858" s="307" t="s">
        <v>42</v>
      </c>
      <c r="O858" s="92"/>
      <c r="P858" s="237">
        <f>O858*H858</f>
        <v>0</v>
      </c>
      <c r="Q858" s="237">
        <v>0.0001</v>
      </c>
      <c r="R858" s="237">
        <f>Q858*H858</f>
        <v>0.00588</v>
      </c>
      <c r="S858" s="237">
        <v>0</v>
      </c>
      <c r="T858" s="238">
        <f>S858*H858</f>
        <v>0</v>
      </c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R858" s="239" t="s">
        <v>326</v>
      </c>
      <c r="AT858" s="239" t="s">
        <v>1306</v>
      </c>
      <c r="AU858" s="239" t="s">
        <v>86</v>
      </c>
      <c r="AY858" s="18" t="s">
        <v>168</v>
      </c>
      <c r="BE858" s="240">
        <f>IF(N858="základní",J858,0)</f>
        <v>0</v>
      </c>
      <c r="BF858" s="240">
        <f>IF(N858="snížená",J858,0)</f>
        <v>0</v>
      </c>
      <c r="BG858" s="240">
        <f>IF(N858="zákl. přenesená",J858,0)</f>
        <v>0</v>
      </c>
      <c r="BH858" s="240">
        <f>IF(N858="sníž. přenesená",J858,0)</f>
        <v>0</v>
      </c>
      <c r="BI858" s="240">
        <f>IF(N858="nulová",J858,0)</f>
        <v>0</v>
      </c>
      <c r="BJ858" s="18" t="s">
        <v>84</v>
      </c>
      <c r="BK858" s="240">
        <f>ROUND(I858*H858,2)</f>
        <v>0</v>
      </c>
      <c r="BL858" s="18" t="s">
        <v>189</v>
      </c>
      <c r="BM858" s="239" t="s">
        <v>1703</v>
      </c>
    </row>
    <row r="859" spans="1:51" s="13" customFormat="1" ht="12">
      <c r="A859" s="13"/>
      <c r="B859" s="252"/>
      <c r="C859" s="253"/>
      <c r="D859" s="241" t="s">
        <v>291</v>
      </c>
      <c r="E859" s="254" t="s">
        <v>1</v>
      </c>
      <c r="F859" s="255" t="s">
        <v>1704</v>
      </c>
      <c r="G859" s="253"/>
      <c r="H859" s="256">
        <v>58.8</v>
      </c>
      <c r="I859" s="257"/>
      <c r="J859" s="253"/>
      <c r="K859" s="253"/>
      <c r="L859" s="258"/>
      <c r="M859" s="259"/>
      <c r="N859" s="260"/>
      <c r="O859" s="260"/>
      <c r="P859" s="260"/>
      <c r="Q859" s="260"/>
      <c r="R859" s="260"/>
      <c r="S859" s="260"/>
      <c r="T859" s="261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62" t="s">
        <v>291</v>
      </c>
      <c r="AU859" s="262" t="s">
        <v>86</v>
      </c>
      <c r="AV859" s="13" t="s">
        <v>86</v>
      </c>
      <c r="AW859" s="13" t="s">
        <v>32</v>
      </c>
      <c r="AX859" s="13" t="s">
        <v>84</v>
      </c>
      <c r="AY859" s="262" t="s">
        <v>168</v>
      </c>
    </row>
    <row r="860" spans="1:65" s="2" customFormat="1" ht="24.15" customHeight="1">
      <c r="A860" s="39"/>
      <c r="B860" s="40"/>
      <c r="C860" s="228" t="s">
        <v>1705</v>
      </c>
      <c r="D860" s="228" t="s">
        <v>171</v>
      </c>
      <c r="E860" s="229" t="s">
        <v>1706</v>
      </c>
      <c r="F860" s="230" t="s">
        <v>1707</v>
      </c>
      <c r="G860" s="231" t="s">
        <v>203</v>
      </c>
      <c r="H860" s="232">
        <v>67.2</v>
      </c>
      <c r="I860" s="233"/>
      <c r="J860" s="234">
        <f>ROUND(I860*H860,2)</f>
        <v>0</v>
      </c>
      <c r="K860" s="230" t="s">
        <v>175</v>
      </c>
      <c r="L860" s="45"/>
      <c r="M860" s="235" t="s">
        <v>1</v>
      </c>
      <c r="N860" s="236" t="s">
        <v>42</v>
      </c>
      <c r="O860" s="92"/>
      <c r="P860" s="237">
        <f>O860*H860</f>
        <v>0</v>
      </c>
      <c r="Q860" s="237">
        <v>0.0315</v>
      </c>
      <c r="R860" s="237">
        <f>Q860*H860</f>
        <v>2.1168</v>
      </c>
      <c r="S860" s="237">
        <v>0</v>
      </c>
      <c r="T860" s="238">
        <f>S860*H860</f>
        <v>0</v>
      </c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R860" s="239" t="s">
        <v>189</v>
      </c>
      <c r="AT860" s="239" t="s">
        <v>171</v>
      </c>
      <c r="AU860" s="239" t="s">
        <v>86</v>
      </c>
      <c r="AY860" s="18" t="s">
        <v>168</v>
      </c>
      <c r="BE860" s="240">
        <f>IF(N860="základní",J860,0)</f>
        <v>0</v>
      </c>
      <c r="BF860" s="240">
        <f>IF(N860="snížená",J860,0)</f>
        <v>0</v>
      </c>
      <c r="BG860" s="240">
        <f>IF(N860="zákl. přenesená",J860,0)</f>
        <v>0</v>
      </c>
      <c r="BH860" s="240">
        <f>IF(N860="sníž. přenesená",J860,0)</f>
        <v>0</v>
      </c>
      <c r="BI860" s="240">
        <f>IF(N860="nulová",J860,0)</f>
        <v>0</v>
      </c>
      <c r="BJ860" s="18" t="s">
        <v>84</v>
      </c>
      <c r="BK860" s="240">
        <f>ROUND(I860*H860,2)</f>
        <v>0</v>
      </c>
      <c r="BL860" s="18" t="s">
        <v>189</v>
      </c>
      <c r="BM860" s="239" t="s">
        <v>1708</v>
      </c>
    </row>
    <row r="861" spans="1:51" s="15" customFormat="1" ht="12">
      <c r="A861" s="15"/>
      <c r="B861" s="274"/>
      <c r="C861" s="275"/>
      <c r="D861" s="241" t="s">
        <v>291</v>
      </c>
      <c r="E861" s="276" t="s">
        <v>1</v>
      </c>
      <c r="F861" s="277" t="s">
        <v>1709</v>
      </c>
      <c r="G861" s="275"/>
      <c r="H861" s="276" t="s">
        <v>1</v>
      </c>
      <c r="I861" s="278"/>
      <c r="J861" s="275"/>
      <c r="K861" s="275"/>
      <c r="L861" s="279"/>
      <c r="M861" s="280"/>
      <c r="N861" s="281"/>
      <c r="O861" s="281"/>
      <c r="P861" s="281"/>
      <c r="Q861" s="281"/>
      <c r="R861" s="281"/>
      <c r="S861" s="281"/>
      <c r="T861" s="282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T861" s="283" t="s">
        <v>291</v>
      </c>
      <c r="AU861" s="283" t="s">
        <v>86</v>
      </c>
      <c r="AV861" s="15" t="s">
        <v>84</v>
      </c>
      <c r="AW861" s="15" t="s">
        <v>32</v>
      </c>
      <c r="AX861" s="15" t="s">
        <v>77</v>
      </c>
      <c r="AY861" s="283" t="s">
        <v>168</v>
      </c>
    </row>
    <row r="862" spans="1:51" s="13" customFormat="1" ht="12">
      <c r="A862" s="13"/>
      <c r="B862" s="252"/>
      <c r="C862" s="253"/>
      <c r="D862" s="241" t="s">
        <v>291</v>
      </c>
      <c r="E862" s="254" t="s">
        <v>1</v>
      </c>
      <c r="F862" s="255" t="s">
        <v>1710</v>
      </c>
      <c r="G862" s="253"/>
      <c r="H862" s="256">
        <v>67.2</v>
      </c>
      <c r="I862" s="257"/>
      <c r="J862" s="253"/>
      <c r="K862" s="253"/>
      <c r="L862" s="258"/>
      <c r="M862" s="259"/>
      <c r="N862" s="260"/>
      <c r="O862" s="260"/>
      <c r="P862" s="260"/>
      <c r="Q862" s="260"/>
      <c r="R862" s="260"/>
      <c r="S862" s="260"/>
      <c r="T862" s="261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62" t="s">
        <v>291</v>
      </c>
      <c r="AU862" s="262" t="s">
        <v>86</v>
      </c>
      <c r="AV862" s="13" t="s">
        <v>86</v>
      </c>
      <c r="AW862" s="13" t="s">
        <v>32</v>
      </c>
      <c r="AX862" s="13" t="s">
        <v>84</v>
      </c>
      <c r="AY862" s="262" t="s">
        <v>168</v>
      </c>
    </row>
    <row r="863" spans="1:65" s="2" customFormat="1" ht="24.15" customHeight="1">
      <c r="A863" s="39"/>
      <c r="B863" s="40"/>
      <c r="C863" s="228" t="s">
        <v>1711</v>
      </c>
      <c r="D863" s="228" t="s">
        <v>171</v>
      </c>
      <c r="E863" s="229" t="s">
        <v>1712</v>
      </c>
      <c r="F863" s="230" t="s">
        <v>1713</v>
      </c>
      <c r="G863" s="231" t="s">
        <v>203</v>
      </c>
      <c r="H863" s="232">
        <v>470.4</v>
      </c>
      <c r="I863" s="233"/>
      <c r="J863" s="234">
        <f>ROUND(I863*H863,2)</f>
        <v>0</v>
      </c>
      <c r="K863" s="230" t="s">
        <v>175</v>
      </c>
      <c r="L863" s="45"/>
      <c r="M863" s="235" t="s">
        <v>1</v>
      </c>
      <c r="N863" s="236" t="s">
        <v>42</v>
      </c>
      <c r="O863" s="92"/>
      <c r="P863" s="237">
        <f>O863*H863</f>
        <v>0</v>
      </c>
      <c r="Q863" s="237">
        <v>0.0105</v>
      </c>
      <c r="R863" s="237">
        <f>Q863*H863</f>
        <v>4.9392000000000005</v>
      </c>
      <c r="S863" s="237">
        <v>0</v>
      </c>
      <c r="T863" s="238">
        <f>S863*H863</f>
        <v>0</v>
      </c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R863" s="239" t="s">
        <v>189</v>
      </c>
      <c r="AT863" s="239" t="s">
        <v>171</v>
      </c>
      <c r="AU863" s="239" t="s">
        <v>86</v>
      </c>
      <c r="AY863" s="18" t="s">
        <v>168</v>
      </c>
      <c r="BE863" s="240">
        <f>IF(N863="základní",J863,0)</f>
        <v>0</v>
      </c>
      <c r="BF863" s="240">
        <f>IF(N863="snížená",J863,0)</f>
        <v>0</v>
      </c>
      <c r="BG863" s="240">
        <f>IF(N863="zákl. přenesená",J863,0)</f>
        <v>0</v>
      </c>
      <c r="BH863" s="240">
        <f>IF(N863="sníž. přenesená",J863,0)</f>
        <v>0</v>
      </c>
      <c r="BI863" s="240">
        <f>IF(N863="nulová",J863,0)</f>
        <v>0</v>
      </c>
      <c r="BJ863" s="18" t="s">
        <v>84</v>
      </c>
      <c r="BK863" s="240">
        <f>ROUND(I863*H863,2)</f>
        <v>0</v>
      </c>
      <c r="BL863" s="18" t="s">
        <v>189</v>
      </c>
      <c r="BM863" s="239" t="s">
        <v>1714</v>
      </c>
    </row>
    <row r="864" spans="1:51" s="13" customFormat="1" ht="12">
      <c r="A864" s="13"/>
      <c r="B864" s="252"/>
      <c r="C864" s="253"/>
      <c r="D864" s="241" t="s">
        <v>291</v>
      </c>
      <c r="E864" s="254" t="s">
        <v>1</v>
      </c>
      <c r="F864" s="255" t="s">
        <v>1715</v>
      </c>
      <c r="G864" s="253"/>
      <c r="H864" s="256">
        <v>470.4</v>
      </c>
      <c r="I864" s="257"/>
      <c r="J864" s="253"/>
      <c r="K864" s="253"/>
      <c r="L864" s="258"/>
      <c r="M864" s="259"/>
      <c r="N864" s="260"/>
      <c r="O864" s="260"/>
      <c r="P864" s="260"/>
      <c r="Q864" s="260"/>
      <c r="R864" s="260"/>
      <c r="S864" s="260"/>
      <c r="T864" s="261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62" t="s">
        <v>291</v>
      </c>
      <c r="AU864" s="262" t="s">
        <v>86</v>
      </c>
      <c r="AV864" s="13" t="s">
        <v>86</v>
      </c>
      <c r="AW864" s="13" t="s">
        <v>32</v>
      </c>
      <c r="AX864" s="13" t="s">
        <v>84</v>
      </c>
      <c r="AY864" s="262" t="s">
        <v>168</v>
      </c>
    </row>
    <row r="865" spans="1:65" s="2" customFormat="1" ht="24.15" customHeight="1">
      <c r="A865" s="39"/>
      <c r="B865" s="40"/>
      <c r="C865" s="228" t="s">
        <v>1716</v>
      </c>
      <c r="D865" s="228" t="s">
        <v>171</v>
      </c>
      <c r="E865" s="229" t="s">
        <v>1717</v>
      </c>
      <c r="F865" s="230" t="s">
        <v>1718</v>
      </c>
      <c r="G865" s="231" t="s">
        <v>203</v>
      </c>
      <c r="H865" s="232">
        <v>52.14</v>
      </c>
      <c r="I865" s="233"/>
      <c r="J865" s="234">
        <f>ROUND(I865*H865,2)</f>
        <v>0</v>
      </c>
      <c r="K865" s="230" t="s">
        <v>175</v>
      </c>
      <c r="L865" s="45"/>
      <c r="M865" s="235" t="s">
        <v>1</v>
      </c>
      <c r="N865" s="236" t="s">
        <v>42</v>
      </c>
      <c r="O865" s="92"/>
      <c r="P865" s="237">
        <f>O865*H865</f>
        <v>0</v>
      </c>
      <c r="Q865" s="237">
        <v>0.0038</v>
      </c>
      <c r="R865" s="237">
        <f>Q865*H865</f>
        <v>0.198132</v>
      </c>
      <c r="S865" s="237">
        <v>0</v>
      </c>
      <c r="T865" s="238">
        <f>S865*H865</f>
        <v>0</v>
      </c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R865" s="239" t="s">
        <v>189</v>
      </c>
      <c r="AT865" s="239" t="s">
        <v>171</v>
      </c>
      <c r="AU865" s="239" t="s">
        <v>86</v>
      </c>
      <c r="AY865" s="18" t="s">
        <v>168</v>
      </c>
      <c r="BE865" s="240">
        <f>IF(N865="základní",J865,0)</f>
        <v>0</v>
      </c>
      <c r="BF865" s="240">
        <f>IF(N865="snížená",J865,0)</f>
        <v>0</v>
      </c>
      <c r="BG865" s="240">
        <f>IF(N865="zákl. přenesená",J865,0)</f>
        <v>0</v>
      </c>
      <c r="BH865" s="240">
        <f>IF(N865="sníž. přenesená",J865,0)</f>
        <v>0</v>
      </c>
      <c r="BI865" s="240">
        <f>IF(N865="nulová",J865,0)</f>
        <v>0</v>
      </c>
      <c r="BJ865" s="18" t="s">
        <v>84</v>
      </c>
      <c r="BK865" s="240">
        <f>ROUND(I865*H865,2)</f>
        <v>0</v>
      </c>
      <c r="BL865" s="18" t="s">
        <v>189</v>
      </c>
      <c r="BM865" s="239" t="s">
        <v>1719</v>
      </c>
    </row>
    <row r="866" spans="1:47" s="2" customFormat="1" ht="12">
      <c r="A866" s="39"/>
      <c r="B866" s="40"/>
      <c r="C866" s="41"/>
      <c r="D866" s="241" t="s">
        <v>178</v>
      </c>
      <c r="E866" s="41"/>
      <c r="F866" s="242" t="s">
        <v>1720</v>
      </c>
      <c r="G866" s="41"/>
      <c r="H866" s="41"/>
      <c r="I866" s="243"/>
      <c r="J866" s="41"/>
      <c r="K866" s="41"/>
      <c r="L866" s="45"/>
      <c r="M866" s="244"/>
      <c r="N866" s="245"/>
      <c r="O866" s="92"/>
      <c r="P866" s="92"/>
      <c r="Q866" s="92"/>
      <c r="R866" s="92"/>
      <c r="S866" s="92"/>
      <c r="T866" s="93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T866" s="18" t="s">
        <v>178</v>
      </c>
      <c r="AU866" s="18" t="s">
        <v>86</v>
      </c>
    </row>
    <row r="867" spans="1:51" s="15" customFormat="1" ht="12">
      <c r="A867" s="15"/>
      <c r="B867" s="274"/>
      <c r="C867" s="275"/>
      <c r="D867" s="241" t="s">
        <v>291</v>
      </c>
      <c r="E867" s="276" t="s">
        <v>1</v>
      </c>
      <c r="F867" s="277" t="s">
        <v>1721</v>
      </c>
      <c r="G867" s="275"/>
      <c r="H867" s="276" t="s">
        <v>1</v>
      </c>
      <c r="I867" s="278"/>
      <c r="J867" s="275"/>
      <c r="K867" s="275"/>
      <c r="L867" s="279"/>
      <c r="M867" s="280"/>
      <c r="N867" s="281"/>
      <c r="O867" s="281"/>
      <c r="P867" s="281"/>
      <c r="Q867" s="281"/>
      <c r="R867" s="281"/>
      <c r="S867" s="281"/>
      <c r="T867" s="282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T867" s="283" t="s">
        <v>291</v>
      </c>
      <c r="AU867" s="283" t="s">
        <v>86</v>
      </c>
      <c r="AV867" s="15" t="s">
        <v>84</v>
      </c>
      <c r="AW867" s="15" t="s">
        <v>32</v>
      </c>
      <c r="AX867" s="15" t="s">
        <v>77</v>
      </c>
      <c r="AY867" s="283" t="s">
        <v>168</v>
      </c>
    </row>
    <row r="868" spans="1:51" s="15" customFormat="1" ht="12">
      <c r="A868" s="15"/>
      <c r="B868" s="274"/>
      <c r="C868" s="275"/>
      <c r="D868" s="241" t="s">
        <v>291</v>
      </c>
      <c r="E868" s="276" t="s">
        <v>1</v>
      </c>
      <c r="F868" s="277" t="s">
        <v>1045</v>
      </c>
      <c r="G868" s="275"/>
      <c r="H868" s="276" t="s">
        <v>1</v>
      </c>
      <c r="I868" s="278"/>
      <c r="J868" s="275"/>
      <c r="K868" s="275"/>
      <c r="L868" s="279"/>
      <c r="M868" s="280"/>
      <c r="N868" s="281"/>
      <c r="O868" s="281"/>
      <c r="P868" s="281"/>
      <c r="Q868" s="281"/>
      <c r="R868" s="281"/>
      <c r="S868" s="281"/>
      <c r="T868" s="282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T868" s="283" t="s">
        <v>291</v>
      </c>
      <c r="AU868" s="283" t="s">
        <v>86</v>
      </c>
      <c r="AV868" s="15" t="s">
        <v>84</v>
      </c>
      <c r="AW868" s="15" t="s">
        <v>32</v>
      </c>
      <c r="AX868" s="15" t="s">
        <v>77</v>
      </c>
      <c r="AY868" s="283" t="s">
        <v>168</v>
      </c>
    </row>
    <row r="869" spans="1:51" s="13" customFormat="1" ht="12">
      <c r="A869" s="13"/>
      <c r="B869" s="252"/>
      <c r="C869" s="253"/>
      <c r="D869" s="241" t="s">
        <v>291</v>
      </c>
      <c r="E869" s="254" t="s">
        <v>1</v>
      </c>
      <c r="F869" s="255" t="s">
        <v>1722</v>
      </c>
      <c r="G869" s="253"/>
      <c r="H869" s="256">
        <v>4.92</v>
      </c>
      <c r="I869" s="257"/>
      <c r="J869" s="253"/>
      <c r="K869" s="253"/>
      <c r="L869" s="258"/>
      <c r="M869" s="259"/>
      <c r="N869" s="260"/>
      <c r="O869" s="260"/>
      <c r="P869" s="260"/>
      <c r="Q869" s="260"/>
      <c r="R869" s="260"/>
      <c r="S869" s="260"/>
      <c r="T869" s="261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62" t="s">
        <v>291</v>
      </c>
      <c r="AU869" s="262" t="s">
        <v>86</v>
      </c>
      <c r="AV869" s="13" t="s">
        <v>86</v>
      </c>
      <c r="AW869" s="13" t="s">
        <v>32</v>
      </c>
      <c r="AX869" s="13" t="s">
        <v>77</v>
      </c>
      <c r="AY869" s="262" t="s">
        <v>168</v>
      </c>
    </row>
    <row r="870" spans="1:51" s="16" customFormat="1" ht="12">
      <c r="A870" s="16"/>
      <c r="B870" s="287"/>
      <c r="C870" s="288"/>
      <c r="D870" s="241" t="s">
        <v>291</v>
      </c>
      <c r="E870" s="289" t="s">
        <v>855</v>
      </c>
      <c r="F870" s="290" t="s">
        <v>1109</v>
      </c>
      <c r="G870" s="288"/>
      <c r="H870" s="291">
        <v>4.92</v>
      </c>
      <c r="I870" s="292"/>
      <c r="J870" s="288"/>
      <c r="K870" s="288"/>
      <c r="L870" s="293"/>
      <c r="M870" s="294"/>
      <c r="N870" s="295"/>
      <c r="O870" s="295"/>
      <c r="P870" s="295"/>
      <c r="Q870" s="295"/>
      <c r="R870" s="295"/>
      <c r="S870" s="295"/>
      <c r="T870" s="29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T870" s="297" t="s">
        <v>291</v>
      </c>
      <c r="AU870" s="297" t="s">
        <v>86</v>
      </c>
      <c r="AV870" s="16" t="s">
        <v>106</v>
      </c>
      <c r="AW870" s="16" t="s">
        <v>32</v>
      </c>
      <c r="AX870" s="16" t="s">
        <v>77</v>
      </c>
      <c r="AY870" s="297" t="s">
        <v>168</v>
      </c>
    </row>
    <row r="871" spans="1:51" s="15" customFormat="1" ht="12">
      <c r="A871" s="15"/>
      <c r="B871" s="274"/>
      <c r="C871" s="275"/>
      <c r="D871" s="241" t="s">
        <v>291</v>
      </c>
      <c r="E871" s="276" t="s">
        <v>1</v>
      </c>
      <c r="F871" s="277" t="s">
        <v>1723</v>
      </c>
      <c r="G871" s="275"/>
      <c r="H871" s="276" t="s">
        <v>1</v>
      </c>
      <c r="I871" s="278"/>
      <c r="J871" s="275"/>
      <c r="K871" s="275"/>
      <c r="L871" s="279"/>
      <c r="M871" s="280"/>
      <c r="N871" s="281"/>
      <c r="O871" s="281"/>
      <c r="P871" s="281"/>
      <c r="Q871" s="281"/>
      <c r="R871" s="281"/>
      <c r="S871" s="281"/>
      <c r="T871" s="282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T871" s="283" t="s">
        <v>291</v>
      </c>
      <c r="AU871" s="283" t="s">
        <v>86</v>
      </c>
      <c r="AV871" s="15" t="s">
        <v>84</v>
      </c>
      <c r="AW871" s="15" t="s">
        <v>32</v>
      </c>
      <c r="AX871" s="15" t="s">
        <v>77</v>
      </c>
      <c r="AY871" s="283" t="s">
        <v>168</v>
      </c>
    </row>
    <row r="872" spans="1:51" s="15" customFormat="1" ht="12">
      <c r="A872" s="15"/>
      <c r="B872" s="274"/>
      <c r="C872" s="275"/>
      <c r="D872" s="241" t="s">
        <v>291</v>
      </c>
      <c r="E872" s="276" t="s">
        <v>1</v>
      </c>
      <c r="F872" s="277" t="s">
        <v>411</v>
      </c>
      <c r="G872" s="275"/>
      <c r="H872" s="276" t="s">
        <v>1</v>
      </c>
      <c r="I872" s="278"/>
      <c r="J872" s="275"/>
      <c r="K872" s="275"/>
      <c r="L872" s="279"/>
      <c r="M872" s="280"/>
      <c r="N872" s="281"/>
      <c r="O872" s="281"/>
      <c r="P872" s="281"/>
      <c r="Q872" s="281"/>
      <c r="R872" s="281"/>
      <c r="S872" s="281"/>
      <c r="T872" s="282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T872" s="283" t="s">
        <v>291</v>
      </c>
      <c r="AU872" s="283" t="s">
        <v>86</v>
      </c>
      <c r="AV872" s="15" t="s">
        <v>84</v>
      </c>
      <c r="AW872" s="15" t="s">
        <v>32</v>
      </c>
      <c r="AX872" s="15" t="s">
        <v>77</v>
      </c>
      <c r="AY872" s="283" t="s">
        <v>168</v>
      </c>
    </row>
    <row r="873" spans="1:51" s="13" customFormat="1" ht="12">
      <c r="A873" s="13"/>
      <c r="B873" s="252"/>
      <c r="C873" s="253"/>
      <c r="D873" s="241" t="s">
        <v>291</v>
      </c>
      <c r="E873" s="254" t="s">
        <v>1</v>
      </c>
      <c r="F873" s="255" t="s">
        <v>1724</v>
      </c>
      <c r="G873" s="253"/>
      <c r="H873" s="256">
        <v>0.9</v>
      </c>
      <c r="I873" s="257"/>
      <c r="J873" s="253"/>
      <c r="K873" s="253"/>
      <c r="L873" s="258"/>
      <c r="M873" s="259"/>
      <c r="N873" s="260"/>
      <c r="O873" s="260"/>
      <c r="P873" s="260"/>
      <c r="Q873" s="260"/>
      <c r="R873" s="260"/>
      <c r="S873" s="260"/>
      <c r="T873" s="261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62" t="s">
        <v>291</v>
      </c>
      <c r="AU873" s="262" t="s">
        <v>86</v>
      </c>
      <c r="AV873" s="13" t="s">
        <v>86</v>
      </c>
      <c r="AW873" s="13" t="s">
        <v>32</v>
      </c>
      <c r="AX873" s="13" t="s">
        <v>77</v>
      </c>
      <c r="AY873" s="262" t="s">
        <v>168</v>
      </c>
    </row>
    <row r="874" spans="1:51" s="13" customFormat="1" ht="12">
      <c r="A874" s="13"/>
      <c r="B874" s="252"/>
      <c r="C874" s="253"/>
      <c r="D874" s="241" t="s">
        <v>291</v>
      </c>
      <c r="E874" s="254" t="s">
        <v>1</v>
      </c>
      <c r="F874" s="255" t="s">
        <v>1725</v>
      </c>
      <c r="G874" s="253"/>
      <c r="H874" s="256">
        <v>11.7</v>
      </c>
      <c r="I874" s="257"/>
      <c r="J874" s="253"/>
      <c r="K874" s="253"/>
      <c r="L874" s="258"/>
      <c r="M874" s="259"/>
      <c r="N874" s="260"/>
      <c r="O874" s="260"/>
      <c r="P874" s="260"/>
      <c r="Q874" s="260"/>
      <c r="R874" s="260"/>
      <c r="S874" s="260"/>
      <c r="T874" s="261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62" t="s">
        <v>291</v>
      </c>
      <c r="AU874" s="262" t="s">
        <v>86</v>
      </c>
      <c r="AV874" s="13" t="s">
        <v>86</v>
      </c>
      <c r="AW874" s="13" t="s">
        <v>32</v>
      </c>
      <c r="AX874" s="13" t="s">
        <v>77</v>
      </c>
      <c r="AY874" s="262" t="s">
        <v>168</v>
      </c>
    </row>
    <row r="875" spans="1:51" s="13" customFormat="1" ht="12">
      <c r="A875" s="13"/>
      <c r="B875" s="252"/>
      <c r="C875" s="253"/>
      <c r="D875" s="241" t="s">
        <v>291</v>
      </c>
      <c r="E875" s="254" t="s">
        <v>1</v>
      </c>
      <c r="F875" s="255" t="s">
        <v>1726</v>
      </c>
      <c r="G875" s="253"/>
      <c r="H875" s="256">
        <v>8.22</v>
      </c>
      <c r="I875" s="257"/>
      <c r="J875" s="253"/>
      <c r="K875" s="253"/>
      <c r="L875" s="258"/>
      <c r="M875" s="259"/>
      <c r="N875" s="260"/>
      <c r="O875" s="260"/>
      <c r="P875" s="260"/>
      <c r="Q875" s="260"/>
      <c r="R875" s="260"/>
      <c r="S875" s="260"/>
      <c r="T875" s="261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62" t="s">
        <v>291</v>
      </c>
      <c r="AU875" s="262" t="s">
        <v>86</v>
      </c>
      <c r="AV875" s="13" t="s">
        <v>86</v>
      </c>
      <c r="AW875" s="13" t="s">
        <v>32</v>
      </c>
      <c r="AX875" s="13" t="s">
        <v>77</v>
      </c>
      <c r="AY875" s="262" t="s">
        <v>168</v>
      </c>
    </row>
    <row r="876" spans="1:51" s="13" customFormat="1" ht="12">
      <c r="A876" s="13"/>
      <c r="B876" s="252"/>
      <c r="C876" s="253"/>
      <c r="D876" s="241" t="s">
        <v>291</v>
      </c>
      <c r="E876" s="254" t="s">
        <v>1</v>
      </c>
      <c r="F876" s="255" t="s">
        <v>1727</v>
      </c>
      <c r="G876" s="253"/>
      <c r="H876" s="256">
        <v>18.6</v>
      </c>
      <c r="I876" s="257"/>
      <c r="J876" s="253"/>
      <c r="K876" s="253"/>
      <c r="L876" s="258"/>
      <c r="M876" s="259"/>
      <c r="N876" s="260"/>
      <c r="O876" s="260"/>
      <c r="P876" s="260"/>
      <c r="Q876" s="260"/>
      <c r="R876" s="260"/>
      <c r="S876" s="260"/>
      <c r="T876" s="261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62" t="s">
        <v>291</v>
      </c>
      <c r="AU876" s="262" t="s">
        <v>86</v>
      </c>
      <c r="AV876" s="13" t="s">
        <v>86</v>
      </c>
      <c r="AW876" s="13" t="s">
        <v>32</v>
      </c>
      <c r="AX876" s="13" t="s">
        <v>77</v>
      </c>
      <c r="AY876" s="262" t="s">
        <v>168</v>
      </c>
    </row>
    <row r="877" spans="1:51" s="15" customFormat="1" ht="12">
      <c r="A877" s="15"/>
      <c r="B877" s="274"/>
      <c r="C877" s="275"/>
      <c r="D877" s="241" t="s">
        <v>291</v>
      </c>
      <c r="E877" s="276" t="s">
        <v>1</v>
      </c>
      <c r="F877" s="277" t="s">
        <v>1045</v>
      </c>
      <c r="G877" s="275"/>
      <c r="H877" s="276" t="s">
        <v>1</v>
      </c>
      <c r="I877" s="278"/>
      <c r="J877" s="275"/>
      <c r="K877" s="275"/>
      <c r="L877" s="279"/>
      <c r="M877" s="280"/>
      <c r="N877" s="281"/>
      <c r="O877" s="281"/>
      <c r="P877" s="281"/>
      <c r="Q877" s="281"/>
      <c r="R877" s="281"/>
      <c r="S877" s="281"/>
      <c r="T877" s="282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T877" s="283" t="s">
        <v>291</v>
      </c>
      <c r="AU877" s="283" t="s">
        <v>86</v>
      </c>
      <c r="AV877" s="15" t="s">
        <v>84</v>
      </c>
      <c r="AW877" s="15" t="s">
        <v>32</v>
      </c>
      <c r="AX877" s="15" t="s">
        <v>77</v>
      </c>
      <c r="AY877" s="283" t="s">
        <v>168</v>
      </c>
    </row>
    <row r="878" spans="1:51" s="13" customFormat="1" ht="12">
      <c r="A878" s="13"/>
      <c r="B878" s="252"/>
      <c r="C878" s="253"/>
      <c r="D878" s="241" t="s">
        <v>291</v>
      </c>
      <c r="E878" s="254" t="s">
        <v>1</v>
      </c>
      <c r="F878" s="255" t="s">
        <v>1728</v>
      </c>
      <c r="G878" s="253"/>
      <c r="H878" s="256">
        <v>3.5</v>
      </c>
      <c r="I878" s="257"/>
      <c r="J878" s="253"/>
      <c r="K878" s="253"/>
      <c r="L878" s="258"/>
      <c r="M878" s="259"/>
      <c r="N878" s="260"/>
      <c r="O878" s="260"/>
      <c r="P878" s="260"/>
      <c r="Q878" s="260"/>
      <c r="R878" s="260"/>
      <c r="S878" s="260"/>
      <c r="T878" s="261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62" t="s">
        <v>291</v>
      </c>
      <c r="AU878" s="262" t="s">
        <v>86</v>
      </c>
      <c r="AV878" s="13" t="s">
        <v>86</v>
      </c>
      <c r="AW878" s="13" t="s">
        <v>32</v>
      </c>
      <c r="AX878" s="13" t="s">
        <v>77</v>
      </c>
      <c r="AY878" s="262" t="s">
        <v>168</v>
      </c>
    </row>
    <row r="879" spans="1:51" s="13" customFormat="1" ht="12">
      <c r="A879" s="13"/>
      <c r="B879" s="252"/>
      <c r="C879" s="253"/>
      <c r="D879" s="241" t="s">
        <v>291</v>
      </c>
      <c r="E879" s="254" t="s">
        <v>1</v>
      </c>
      <c r="F879" s="255" t="s">
        <v>1729</v>
      </c>
      <c r="G879" s="253"/>
      <c r="H879" s="256">
        <v>4.3</v>
      </c>
      <c r="I879" s="257"/>
      <c r="J879" s="253"/>
      <c r="K879" s="253"/>
      <c r="L879" s="258"/>
      <c r="M879" s="259"/>
      <c r="N879" s="260"/>
      <c r="O879" s="260"/>
      <c r="P879" s="260"/>
      <c r="Q879" s="260"/>
      <c r="R879" s="260"/>
      <c r="S879" s="260"/>
      <c r="T879" s="261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62" t="s">
        <v>291</v>
      </c>
      <c r="AU879" s="262" t="s">
        <v>86</v>
      </c>
      <c r="AV879" s="13" t="s">
        <v>86</v>
      </c>
      <c r="AW879" s="13" t="s">
        <v>32</v>
      </c>
      <c r="AX879" s="13" t="s">
        <v>77</v>
      </c>
      <c r="AY879" s="262" t="s">
        <v>168</v>
      </c>
    </row>
    <row r="880" spans="1:51" s="16" customFormat="1" ht="12">
      <c r="A880" s="16"/>
      <c r="B880" s="287"/>
      <c r="C880" s="288"/>
      <c r="D880" s="241" t="s">
        <v>291</v>
      </c>
      <c r="E880" s="289" t="s">
        <v>858</v>
      </c>
      <c r="F880" s="290" t="s">
        <v>1109</v>
      </c>
      <c r="G880" s="288"/>
      <c r="H880" s="291">
        <v>47.22</v>
      </c>
      <c r="I880" s="292"/>
      <c r="J880" s="288"/>
      <c r="K880" s="288"/>
      <c r="L880" s="293"/>
      <c r="M880" s="294"/>
      <c r="N880" s="295"/>
      <c r="O880" s="295"/>
      <c r="P880" s="295"/>
      <c r="Q880" s="295"/>
      <c r="R880" s="295"/>
      <c r="S880" s="295"/>
      <c r="T880" s="29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T880" s="297" t="s">
        <v>291</v>
      </c>
      <c r="AU880" s="297" t="s">
        <v>86</v>
      </c>
      <c r="AV880" s="16" t="s">
        <v>106</v>
      </c>
      <c r="AW880" s="16" t="s">
        <v>32</v>
      </c>
      <c r="AX880" s="16" t="s">
        <v>77</v>
      </c>
      <c r="AY880" s="297" t="s">
        <v>168</v>
      </c>
    </row>
    <row r="881" spans="1:51" s="14" customFormat="1" ht="12">
      <c r="A881" s="14"/>
      <c r="B881" s="263"/>
      <c r="C881" s="264"/>
      <c r="D881" s="241" t="s">
        <v>291</v>
      </c>
      <c r="E881" s="265" t="s">
        <v>1</v>
      </c>
      <c r="F881" s="266" t="s">
        <v>295</v>
      </c>
      <c r="G881" s="264"/>
      <c r="H881" s="267">
        <v>52.14</v>
      </c>
      <c r="I881" s="268"/>
      <c r="J881" s="264"/>
      <c r="K881" s="264"/>
      <c r="L881" s="269"/>
      <c r="M881" s="270"/>
      <c r="N881" s="271"/>
      <c r="O881" s="271"/>
      <c r="P881" s="271"/>
      <c r="Q881" s="271"/>
      <c r="R881" s="271"/>
      <c r="S881" s="271"/>
      <c r="T881" s="272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73" t="s">
        <v>291</v>
      </c>
      <c r="AU881" s="273" t="s">
        <v>86</v>
      </c>
      <c r="AV881" s="14" t="s">
        <v>189</v>
      </c>
      <c r="AW881" s="14" t="s">
        <v>32</v>
      </c>
      <c r="AX881" s="14" t="s">
        <v>84</v>
      </c>
      <c r="AY881" s="273" t="s">
        <v>168</v>
      </c>
    </row>
    <row r="882" spans="1:65" s="2" customFormat="1" ht="24.15" customHeight="1">
      <c r="A882" s="39"/>
      <c r="B882" s="40"/>
      <c r="C882" s="228" t="s">
        <v>1730</v>
      </c>
      <c r="D882" s="228" t="s">
        <v>171</v>
      </c>
      <c r="E882" s="229" t="s">
        <v>1731</v>
      </c>
      <c r="F882" s="230" t="s">
        <v>1732</v>
      </c>
      <c r="G882" s="231" t="s">
        <v>203</v>
      </c>
      <c r="H882" s="232">
        <v>104.448</v>
      </c>
      <c r="I882" s="233"/>
      <c r="J882" s="234">
        <f>ROUND(I882*H882,2)</f>
        <v>0</v>
      </c>
      <c r="K882" s="230" t="s">
        <v>175</v>
      </c>
      <c r="L882" s="45"/>
      <c r="M882" s="235" t="s">
        <v>1</v>
      </c>
      <c r="N882" s="236" t="s">
        <v>42</v>
      </c>
      <c r="O882" s="92"/>
      <c r="P882" s="237">
        <f>O882*H882</f>
        <v>0</v>
      </c>
      <c r="Q882" s="237">
        <v>0.0033</v>
      </c>
      <c r="R882" s="237">
        <f>Q882*H882</f>
        <v>0.3446784</v>
      </c>
      <c r="S882" s="237">
        <v>0</v>
      </c>
      <c r="T882" s="238">
        <f>S882*H882</f>
        <v>0</v>
      </c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R882" s="239" t="s">
        <v>189</v>
      </c>
      <c r="AT882" s="239" t="s">
        <v>171</v>
      </c>
      <c r="AU882" s="239" t="s">
        <v>86</v>
      </c>
      <c r="AY882" s="18" t="s">
        <v>168</v>
      </c>
      <c r="BE882" s="240">
        <f>IF(N882="základní",J882,0)</f>
        <v>0</v>
      </c>
      <c r="BF882" s="240">
        <f>IF(N882="snížená",J882,0)</f>
        <v>0</v>
      </c>
      <c r="BG882" s="240">
        <f>IF(N882="zákl. přenesená",J882,0)</f>
        <v>0</v>
      </c>
      <c r="BH882" s="240">
        <f>IF(N882="sníž. přenesená",J882,0)</f>
        <v>0</v>
      </c>
      <c r="BI882" s="240">
        <f>IF(N882="nulová",J882,0)</f>
        <v>0</v>
      </c>
      <c r="BJ882" s="18" t="s">
        <v>84</v>
      </c>
      <c r="BK882" s="240">
        <f>ROUND(I882*H882,2)</f>
        <v>0</v>
      </c>
      <c r="BL882" s="18" t="s">
        <v>189</v>
      </c>
      <c r="BM882" s="239" t="s">
        <v>1733</v>
      </c>
    </row>
    <row r="883" spans="1:47" s="2" customFormat="1" ht="12">
      <c r="A883" s="39"/>
      <c r="B883" s="40"/>
      <c r="C883" s="41"/>
      <c r="D883" s="241" t="s">
        <v>178</v>
      </c>
      <c r="E883" s="41"/>
      <c r="F883" s="242" t="s">
        <v>1734</v>
      </c>
      <c r="G883" s="41"/>
      <c r="H883" s="41"/>
      <c r="I883" s="243"/>
      <c r="J883" s="41"/>
      <c r="K883" s="41"/>
      <c r="L883" s="45"/>
      <c r="M883" s="244"/>
      <c r="N883" s="245"/>
      <c r="O883" s="92"/>
      <c r="P883" s="92"/>
      <c r="Q883" s="92"/>
      <c r="R883" s="92"/>
      <c r="S883" s="92"/>
      <c r="T883" s="93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T883" s="18" t="s">
        <v>178</v>
      </c>
      <c r="AU883" s="18" t="s">
        <v>86</v>
      </c>
    </row>
    <row r="884" spans="1:51" s="13" customFormat="1" ht="12">
      <c r="A884" s="13"/>
      <c r="B884" s="252"/>
      <c r="C884" s="253"/>
      <c r="D884" s="241" t="s">
        <v>291</v>
      </c>
      <c r="E884" s="254" t="s">
        <v>1</v>
      </c>
      <c r="F884" s="255" t="s">
        <v>1650</v>
      </c>
      <c r="G884" s="253"/>
      <c r="H884" s="256">
        <v>101.26</v>
      </c>
      <c r="I884" s="257"/>
      <c r="J884" s="253"/>
      <c r="K884" s="253"/>
      <c r="L884" s="258"/>
      <c r="M884" s="259"/>
      <c r="N884" s="260"/>
      <c r="O884" s="260"/>
      <c r="P884" s="260"/>
      <c r="Q884" s="260"/>
      <c r="R884" s="260"/>
      <c r="S884" s="260"/>
      <c r="T884" s="261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62" t="s">
        <v>291</v>
      </c>
      <c r="AU884" s="262" t="s">
        <v>86</v>
      </c>
      <c r="AV884" s="13" t="s">
        <v>86</v>
      </c>
      <c r="AW884" s="13" t="s">
        <v>32</v>
      </c>
      <c r="AX884" s="13" t="s">
        <v>77</v>
      </c>
      <c r="AY884" s="262" t="s">
        <v>168</v>
      </c>
    </row>
    <row r="885" spans="1:51" s="13" customFormat="1" ht="12">
      <c r="A885" s="13"/>
      <c r="B885" s="252"/>
      <c r="C885" s="253"/>
      <c r="D885" s="241" t="s">
        <v>291</v>
      </c>
      <c r="E885" s="254" t="s">
        <v>1</v>
      </c>
      <c r="F885" s="255" t="s">
        <v>1651</v>
      </c>
      <c r="G885" s="253"/>
      <c r="H885" s="256">
        <v>3.188</v>
      </c>
      <c r="I885" s="257"/>
      <c r="J885" s="253"/>
      <c r="K885" s="253"/>
      <c r="L885" s="258"/>
      <c r="M885" s="259"/>
      <c r="N885" s="260"/>
      <c r="O885" s="260"/>
      <c r="P885" s="260"/>
      <c r="Q885" s="260"/>
      <c r="R885" s="260"/>
      <c r="S885" s="260"/>
      <c r="T885" s="261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62" t="s">
        <v>291</v>
      </c>
      <c r="AU885" s="262" t="s">
        <v>86</v>
      </c>
      <c r="AV885" s="13" t="s">
        <v>86</v>
      </c>
      <c r="AW885" s="13" t="s">
        <v>32</v>
      </c>
      <c r="AX885" s="13" t="s">
        <v>77</v>
      </c>
      <c r="AY885" s="262" t="s">
        <v>168</v>
      </c>
    </row>
    <row r="886" spans="1:51" s="14" customFormat="1" ht="12">
      <c r="A886" s="14"/>
      <c r="B886" s="263"/>
      <c r="C886" s="264"/>
      <c r="D886" s="241" t="s">
        <v>291</v>
      </c>
      <c r="E886" s="265" t="s">
        <v>1</v>
      </c>
      <c r="F886" s="266" t="s">
        <v>295</v>
      </c>
      <c r="G886" s="264"/>
      <c r="H886" s="267">
        <v>104.448</v>
      </c>
      <c r="I886" s="268"/>
      <c r="J886" s="264"/>
      <c r="K886" s="264"/>
      <c r="L886" s="269"/>
      <c r="M886" s="270"/>
      <c r="N886" s="271"/>
      <c r="O886" s="271"/>
      <c r="P886" s="271"/>
      <c r="Q886" s="271"/>
      <c r="R886" s="271"/>
      <c r="S886" s="271"/>
      <c r="T886" s="272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73" t="s">
        <v>291</v>
      </c>
      <c r="AU886" s="273" t="s">
        <v>86</v>
      </c>
      <c r="AV886" s="14" t="s">
        <v>189</v>
      </c>
      <c r="AW886" s="14" t="s">
        <v>32</v>
      </c>
      <c r="AX886" s="14" t="s">
        <v>84</v>
      </c>
      <c r="AY886" s="273" t="s">
        <v>168</v>
      </c>
    </row>
    <row r="887" spans="1:65" s="2" customFormat="1" ht="24.15" customHeight="1">
      <c r="A887" s="39"/>
      <c r="B887" s="40"/>
      <c r="C887" s="228" t="s">
        <v>1735</v>
      </c>
      <c r="D887" s="228" t="s">
        <v>171</v>
      </c>
      <c r="E887" s="229" t="s">
        <v>1736</v>
      </c>
      <c r="F887" s="230" t="s">
        <v>1737</v>
      </c>
      <c r="G887" s="231" t="s">
        <v>203</v>
      </c>
      <c r="H887" s="232">
        <v>21.25</v>
      </c>
      <c r="I887" s="233"/>
      <c r="J887" s="234">
        <f>ROUND(I887*H887,2)</f>
        <v>0</v>
      </c>
      <c r="K887" s="230" t="s">
        <v>1</v>
      </c>
      <c r="L887" s="45"/>
      <c r="M887" s="235" t="s">
        <v>1</v>
      </c>
      <c r="N887" s="236" t="s">
        <v>42</v>
      </c>
      <c r="O887" s="92"/>
      <c r="P887" s="237">
        <f>O887*H887</f>
        <v>0</v>
      </c>
      <c r="Q887" s="237">
        <v>0</v>
      </c>
      <c r="R887" s="237">
        <f>Q887*H887</f>
        <v>0</v>
      </c>
      <c r="S887" s="237">
        <v>0</v>
      </c>
      <c r="T887" s="238">
        <f>S887*H887</f>
        <v>0</v>
      </c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R887" s="239" t="s">
        <v>189</v>
      </c>
      <c r="AT887" s="239" t="s">
        <v>171</v>
      </c>
      <c r="AU887" s="239" t="s">
        <v>86</v>
      </c>
      <c r="AY887" s="18" t="s">
        <v>168</v>
      </c>
      <c r="BE887" s="240">
        <f>IF(N887="základní",J887,0)</f>
        <v>0</v>
      </c>
      <c r="BF887" s="240">
        <f>IF(N887="snížená",J887,0)</f>
        <v>0</v>
      </c>
      <c r="BG887" s="240">
        <f>IF(N887="zákl. přenesená",J887,0)</f>
        <v>0</v>
      </c>
      <c r="BH887" s="240">
        <f>IF(N887="sníž. přenesená",J887,0)</f>
        <v>0</v>
      </c>
      <c r="BI887" s="240">
        <f>IF(N887="nulová",J887,0)</f>
        <v>0</v>
      </c>
      <c r="BJ887" s="18" t="s">
        <v>84</v>
      </c>
      <c r="BK887" s="240">
        <f>ROUND(I887*H887,2)</f>
        <v>0</v>
      </c>
      <c r="BL887" s="18" t="s">
        <v>189</v>
      </c>
      <c r="BM887" s="239" t="s">
        <v>1738</v>
      </c>
    </row>
    <row r="888" spans="1:51" s="13" customFormat="1" ht="12">
      <c r="A888" s="13"/>
      <c r="B888" s="252"/>
      <c r="C888" s="253"/>
      <c r="D888" s="241" t="s">
        <v>291</v>
      </c>
      <c r="E888" s="254" t="s">
        <v>1</v>
      </c>
      <c r="F888" s="255" t="s">
        <v>851</v>
      </c>
      <c r="G888" s="253"/>
      <c r="H888" s="256">
        <v>21.25</v>
      </c>
      <c r="I888" s="257"/>
      <c r="J888" s="253"/>
      <c r="K888" s="253"/>
      <c r="L888" s="258"/>
      <c r="M888" s="259"/>
      <c r="N888" s="260"/>
      <c r="O888" s="260"/>
      <c r="P888" s="260"/>
      <c r="Q888" s="260"/>
      <c r="R888" s="260"/>
      <c r="S888" s="260"/>
      <c r="T888" s="261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62" t="s">
        <v>291</v>
      </c>
      <c r="AU888" s="262" t="s">
        <v>86</v>
      </c>
      <c r="AV888" s="13" t="s">
        <v>86</v>
      </c>
      <c r="AW888" s="13" t="s">
        <v>32</v>
      </c>
      <c r="AX888" s="13" t="s">
        <v>84</v>
      </c>
      <c r="AY888" s="262" t="s">
        <v>168</v>
      </c>
    </row>
    <row r="889" spans="1:65" s="2" customFormat="1" ht="16.5" customHeight="1">
      <c r="A889" s="39"/>
      <c r="B889" s="40"/>
      <c r="C889" s="228" t="s">
        <v>1739</v>
      </c>
      <c r="D889" s="228" t="s">
        <v>171</v>
      </c>
      <c r="E889" s="229" t="s">
        <v>1740</v>
      </c>
      <c r="F889" s="230" t="s">
        <v>1741</v>
      </c>
      <c r="G889" s="231" t="s">
        <v>203</v>
      </c>
      <c r="H889" s="232">
        <v>80.01</v>
      </c>
      <c r="I889" s="233"/>
      <c r="J889" s="234">
        <f>ROUND(I889*H889,2)</f>
        <v>0</v>
      </c>
      <c r="K889" s="230" t="s">
        <v>1</v>
      </c>
      <c r="L889" s="45"/>
      <c r="M889" s="235" t="s">
        <v>1</v>
      </c>
      <c r="N889" s="236" t="s">
        <v>42</v>
      </c>
      <c r="O889" s="92"/>
      <c r="P889" s="237">
        <f>O889*H889</f>
        <v>0</v>
      </c>
      <c r="Q889" s="237">
        <v>0</v>
      </c>
      <c r="R889" s="237">
        <f>Q889*H889</f>
        <v>0</v>
      </c>
      <c r="S889" s="237">
        <v>0</v>
      </c>
      <c r="T889" s="238">
        <f>S889*H889</f>
        <v>0</v>
      </c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R889" s="239" t="s">
        <v>189</v>
      </c>
      <c r="AT889" s="239" t="s">
        <v>171</v>
      </c>
      <c r="AU889" s="239" t="s">
        <v>86</v>
      </c>
      <c r="AY889" s="18" t="s">
        <v>168</v>
      </c>
      <c r="BE889" s="240">
        <f>IF(N889="základní",J889,0)</f>
        <v>0</v>
      </c>
      <c r="BF889" s="240">
        <f>IF(N889="snížená",J889,0)</f>
        <v>0</v>
      </c>
      <c r="BG889" s="240">
        <f>IF(N889="zákl. přenesená",J889,0)</f>
        <v>0</v>
      </c>
      <c r="BH889" s="240">
        <f>IF(N889="sníž. přenesená",J889,0)</f>
        <v>0</v>
      </c>
      <c r="BI889" s="240">
        <f>IF(N889="nulová",J889,0)</f>
        <v>0</v>
      </c>
      <c r="BJ889" s="18" t="s">
        <v>84</v>
      </c>
      <c r="BK889" s="240">
        <f>ROUND(I889*H889,2)</f>
        <v>0</v>
      </c>
      <c r="BL889" s="18" t="s">
        <v>189</v>
      </c>
      <c r="BM889" s="239" t="s">
        <v>1742</v>
      </c>
    </row>
    <row r="890" spans="1:51" s="13" customFormat="1" ht="12">
      <c r="A890" s="13"/>
      <c r="B890" s="252"/>
      <c r="C890" s="253"/>
      <c r="D890" s="241" t="s">
        <v>291</v>
      </c>
      <c r="E890" s="254" t="s">
        <v>1</v>
      </c>
      <c r="F890" s="255" t="s">
        <v>853</v>
      </c>
      <c r="G890" s="253"/>
      <c r="H890" s="256">
        <v>80.01</v>
      </c>
      <c r="I890" s="257"/>
      <c r="J890" s="253"/>
      <c r="K890" s="253"/>
      <c r="L890" s="258"/>
      <c r="M890" s="259"/>
      <c r="N890" s="260"/>
      <c r="O890" s="260"/>
      <c r="P890" s="260"/>
      <c r="Q890" s="260"/>
      <c r="R890" s="260"/>
      <c r="S890" s="260"/>
      <c r="T890" s="261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62" t="s">
        <v>291</v>
      </c>
      <c r="AU890" s="262" t="s">
        <v>86</v>
      </c>
      <c r="AV890" s="13" t="s">
        <v>86</v>
      </c>
      <c r="AW890" s="13" t="s">
        <v>32</v>
      </c>
      <c r="AX890" s="13" t="s">
        <v>84</v>
      </c>
      <c r="AY890" s="262" t="s">
        <v>168</v>
      </c>
    </row>
    <row r="891" spans="1:65" s="2" customFormat="1" ht="16.5" customHeight="1">
      <c r="A891" s="39"/>
      <c r="B891" s="40"/>
      <c r="C891" s="228" t="s">
        <v>1743</v>
      </c>
      <c r="D891" s="228" t="s">
        <v>171</v>
      </c>
      <c r="E891" s="229" t="s">
        <v>1744</v>
      </c>
      <c r="F891" s="230" t="s">
        <v>1745</v>
      </c>
      <c r="G891" s="231" t="s">
        <v>203</v>
      </c>
      <c r="H891" s="232">
        <v>36</v>
      </c>
      <c r="I891" s="233"/>
      <c r="J891" s="234">
        <f>ROUND(I891*H891,2)</f>
        <v>0</v>
      </c>
      <c r="K891" s="230" t="s">
        <v>1</v>
      </c>
      <c r="L891" s="45"/>
      <c r="M891" s="235" t="s">
        <v>1</v>
      </c>
      <c r="N891" s="236" t="s">
        <v>42</v>
      </c>
      <c r="O891" s="92"/>
      <c r="P891" s="237">
        <f>O891*H891</f>
        <v>0</v>
      </c>
      <c r="Q891" s="237">
        <v>0</v>
      </c>
      <c r="R891" s="237">
        <f>Q891*H891</f>
        <v>0</v>
      </c>
      <c r="S891" s="237">
        <v>0</v>
      </c>
      <c r="T891" s="238">
        <f>S891*H891</f>
        <v>0</v>
      </c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R891" s="239" t="s">
        <v>189</v>
      </c>
      <c r="AT891" s="239" t="s">
        <v>171</v>
      </c>
      <c r="AU891" s="239" t="s">
        <v>86</v>
      </c>
      <c r="AY891" s="18" t="s">
        <v>168</v>
      </c>
      <c r="BE891" s="240">
        <f>IF(N891="základní",J891,0)</f>
        <v>0</v>
      </c>
      <c r="BF891" s="240">
        <f>IF(N891="snížená",J891,0)</f>
        <v>0</v>
      </c>
      <c r="BG891" s="240">
        <f>IF(N891="zákl. přenesená",J891,0)</f>
        <v>0</v>
      </c>
      <c r="BH891" s="240">
        <f>IF(N891="sníž. přenesená",J891,0)</f>
        <v>0</v>
      </c>
      <c r="BI891" s="240">
        <f>IF(N891="nulová",J891,0)</f>
        <v>0</v>
      </c>
      <c r="BJ891" s="18" t="s">
        <v>84</v>
      </c>
      <c r="BK891" s="240">
        <f>ROUND(I891*H891,2)</f>
        <v>0</v>
      </c>
      <c r="BL891" s="18" t="s">
        <v>189</v>
      </c>
      <c r="BM891" s="239" t="s">
        <v>1746</v>
      </c>
    </row>
    <row r="892" spans="1:47" s="2" customFormat="1" ht="12">
      <c r="A892" s="39"/>
      <c r="B892" s="40"/>
      <c r="C892" s="41"/>
      <c r="D892" s="241" t="s">
        <v>178</v>
      </c>
      <c r="E892" s="41"/>
      <c r="F892" s="242" t="s">
        <v>1747</v>
      </c>
      <c r="G892" s="41"/>
      <c r="H892" s="41"/>
      <c r="I892" s="243"/>
      <c r="J892" s="41"/>
      <c r="K892" s="41"/>
      <c r="L892" s="45"/>
      <c r="M892" s="244"/>
      <c r="N892" s="245"/>
      <c r="O892" s="92"/>
      <c r="P892" s="92"/>
      <c r="Q892" s="92"/>
      <c r="R892" s="92"/>
      <c r="S892" s="92"/>
      <c r="T892" s="93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T892" s="18" t="s">
        <v>178</v>
      </c>
      <c r="AU892" s="18" t="s">
        <v>86</v>
      </c>
    </row>
    <row r="893" spans="1:65" s="2" customFormat="1" ht="24.15" customHeight="1">
      <c r="A893" s="39"/>
      <c r="B893" s="40"/>
      <c r="C893" s="228" t="s">
        <v>1748</v>
      </c>
      <c r="D893" s="228" t="s">
        <v>171</v>
      </c>
      <c r="E893" s="229" t="s">
        <v>1749</v>
      </c>
      <c r="F893" s="230" t="s">
        <v>1750</v>
      </c>
      <c r="G893" s="231" t="s">
        <v>203</v>
      </c>
      <c r="H893" s="232">
        <v>199.256</v>
      </c>
      <c r="I893" s="233"/>
      <c r="J893" s="234">
        <f>ROUND(I893*H893,2)</f>
        <v>0</v>
      </c>
      <c r="K893" s="230" t="s">
        <v>175</v>
      </c>
      <c r="L893" s="45"/>
      <c r="M893" s="235" t="s">
        <v>1</v>
      </c>
      <c r="N893" s="236" t="s">
        <v>42</v>
      </c>
      <c r="O893" s="92"/>
      <c r="P893" s="237">
        <f>O893*H893</f>
        <v>0</v>
      </c>
      <c r="Q893" s="237">
        <v>0</v>
      </c>
      <c r="R893" s="237">
        <f>Q893*H893</f>
        <v>0</v>
      </c>
      <c r="S893" s="237">
        <v>0</v>
      </c>
      <c r="T893" s="238">
        <f>S893*H893</f>
        <v>0</v>
      </c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R893" s="239" t="s">
        <v>437</v>
      </c>
      <c r="AT893" s="239" t="s">
        <v>171</v>
      </c>
      <c r="AU893" s="239" t="s">
        <v>86</v>
      </c>
      <c r="AY893" s="18" t="s">
        <v>168</v>
      </c>
      <c r="BE893" s="240">
        <f>IF(N893="základní",J893,0)</f>
        <v>0</v>
      </c>
      <c r="BF893" s="240">
        <f>IF(N893="snížená",J893,0)</f>
        <v>0</v>
      </c>
      <c r="BG893" s="240">
        <f>IF(N893="zákl. přenesená",J893,0)</f>
        <v>0</v>
      </c>
      <c r="BH893" s="240">
        <f>IF(N893="sníž. přenesená",J893,0)</f>
        <v>0</v>
      </c>
      <c r="BI893" s="240">
        <f>IF(N893="nulová",J893,0)</f>
        <v>0</v>
      </c>
      <c r="BJ893" s="18" t="s">
        <v>84</v>
      </c>
      <c r="BK893" s="240">
        <f>ROUND(I893*H893,2)</f>
        <v>0</v>
      </c>
      <c r="BL893" s="18" t="s">
        <v>437</v>
      </c>
      <c r="BM893" s="239" t="s">
        <v>1751</v>
      </c>
    </row>
    <row r="894" spans="1:51" s="13" customFormat="1" ht="12">
      <c r="A894" s="13"/>
      <c r="B894" s="252"/>
      <c r="C894" s="253"/>
      <c r="D894" s="241" t="s">
        <v>291</v>
      </c>
      <c r="E894" s="254" t="s">
        <v>1</v>
      </c>
      <c r="F894" s="255" t="s">
        <v>1752</v>
      </c>
      <c r="G894" s="253"/>
      <c r="H894" s="256">
        <v>48.09</v>
      </c>
      <c r="I894" s="257"/>
      <c r="J894" s="253"/>
      <c r="K894" s="253"/>
      <c r="L894" s="258"/>
      <c r="M894" s="259"/>
      <c r="N894" s="260"/>
      <c r="O894" s="260"/>
      <c r="P894" s="260"/>
      <c r="Q894" s="260"/>
      <c r="R894" s="260"/>
      <c r="S894" s="260"/>
      <c r="T894" s="261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62" t="s">
        <v>291</v>
      </c>
      <c r="AU894" s="262" t="s">
        <v>86</v>
      </c>
      <c r="AV894" s="13" t="s">
        <v>86</v>
      </c>
      <c r="AW894" s="13" t="s">
        <v>32</v>
      </c>
      <c r="AX894" s="13" t="s">
        <v>77</v>
      </c>
      <c r="AY894" s="262" t="s">
        <v>168</v>
      </c>
    </row>
    <row r="895" spans="1:51" s="13" customFormat="1" ht="12">
      <c r="A895" s="13"/>
      <c r="B895" s="252"/>
      <c r="C895" s="253"/>
      <c r="D895" s="241" t="s">
        <v>291</v>
      </c>
      <c r="E895" s="254" t="s">
        <v>1</v>
      </c>
      <c r="F895" s="255" t="s">
        <v>1753</v>
      </c>
      <c r="G895" s="253"/>
      <c r="H895" s="256">
        <v>62.224</v>
      </c>
      <c r="I895" s="257"/>
      <c r="J895" s="253"/>
      <c r="K895" s="253"/>
      <c r="L895" s="258"/>
      <c r="M895" s="259"/>
      <c r="N895" s="260"/>
      <c r="O895" s="260"/>
      <c r="P895" s="260"/>
      <c r="Q895" s="260"/>
      <c r="R895" s="260"/>
      <c r="S895" s="260"/>
      <c r="T895" s="261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62" t="s">
        <v>291</v>
      </c>
      <c r="AU895" s="262" t="s">
        <v>86</v>
      </c>
      <c r="AV895" s="13" t="s">
        <v>86</v>
      </c>
      <c r="AW895" s="13" t="s">
        <v>32</v>
      </c>
      <c r="AX895" s="13" t="s">
        <v>77</v>
      </c>
      <c r="AY895" s="262" t="s">
        <v>168</v>
      </c>
    </row>
    <row r="896" spans="1:51" s="13" customFormat="1" ht="12">
      <c r="A896" s="13"/>
      <c r="B896" s="252"/>
      <c r="C896" s="253"/>
      <c r="D896" s="241" t="s">
        <v>291</v>
      </c>
      <c r="E896" s="254" t="s">
        <v>1</v>
      </c>
      <c r="F896" s="255" t="s">
        <v>1754</v>
      </c>
      <c r="G896" s="253"/>
      <c r="H896" s="256">
        <v>4.842</v>
      </c>
      <c r="I896" s="257"/>
      <c r="J896" s="253"/>
      <c r="K896" s="253"/>
      <c r="L896" s="258"/>
      <c r="M896" s="259"/>
      <c r="N896" s="260"/>
      <c r="O896" s="260"/>
      <c r="P896" s="260"/>
      <c r="Q896" s="260"/>
      <c r="R896" s="260"/>
      <c r="S896" s="260"/>
      <c r="T896" s="261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62" t="s">
        <v>291</v>
      </c>
      <c r="AU896" s="262" t="s">
        <v>86</v>
      </c>
      <c r="AV896" s="13" t="s">
        <v>86</v>
      </c>
      <c r="AW896" s="13" t="s">
        <v>32</v>
      </c>
      <c r="AX896" s="13" t="s">
        <v>77</v>
      </c>
      <c r="AY896" s="262" t="s">
        <v>168</v>
      </c>
    </row>
    <row r="897" spans="1:51" s="13" customFormat="1" ht="12">
      <c r="A897" s="13"/>
      <c r="B897" s="252"/>
      <c r="C897" s="253"/>
      <c r="D897" s="241" t="s">
        <v>291</v>
      </c>
      <c r="E897" s="254" t="s">
        <v>1</v>
      </c>
      <c r="F897" s="255" t="s">
        <v>1755</v>
      </c>
      <c r="G897" s="253"/>
      <c r="H897" s="256">
        <v>8.8</v>
      </c>
      <c r="I897" s="257"/>
      <c r="J897" s="253"/>
      <c r="K897" s="253"/>
      <c r="L897" s="258"/>
      <c r="M897" s="259"/>
      <c r="N897" s="260"/>
      <c r="O897" s="260"/>
      <c r="P897" s="260"/>
      <c r="Q897" s="260"/>
      <c r="R897" s="260"/>
      <c r="S897" s="260"/>
      <c r="T897" s="261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62" t="s">
        <v>291</v>
      </c>
      <c r="AU897" s="262" t="s">
        <v>86</v>
      </c>
      <c r="AV897" s="13" t="s">
        <v>86</v>
      </c>
      <c r="AW897" s="13" t="s">
        <v>32</v>
      </c>
      <c r="AX897" s="13" t="s">
        <v>77</v>
      </c>
      <c r="AY897" s="262" t="s">
        <v>168</v>
      </c>
    </row>
    <row r="898" spans="1:51" s="13" customFormat="1" ht="12">
      <c r="A898" s="13"/>
      <c r="B898" s="252"/>
      <c r="C898" s="253"/>
      <c r="D898" s="241" t="s">
        <v>291</v>
      </c>
      <c r="E898" s="254" t="s">
        <v>1</v>
      </c>
      <c r="F898" s="255" t="s">
        <v>1756</v>
      </c>
      <c r="G898" s="253"/>
      <c r="H898" s="256">
        <v>5.148</v>
      </c>
      <c r="I898" s="257"/>
      <c r="J898" s="253"/>
      <c r="K898" s="253"/>
      <c r="L898" s="258"/>
      <c r="M898" s="259"/>
      <c r="N898" s="260"/>
      <c r="O898" s="260"/>
      <c r="P898" s="260"/>
      <c r="Q898" s="260"/>
      <c r="R898" s="260"/>
      <c r="S898" s="260"/>
      <c r="T898" s="261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62" t="s">
        <v>291</v>
      </c>
      <c r="AU898" s="262" t="s">
        <v>86</v>
      </c>
      <c r="AV898" s="13" t="s">
        <v>86</v>
      </c>
      <c r="AW898" s="13" t="s">
        <v>32</v>
      </c>
      <c r="AX898" s="13" t="s">
        <v>77</v>
      </c>
      <c r="AY898" s="262" t="s">
        <v>168</v>
      </c>
    </row>
    <row r="899" spans="1:51" s="13" customFormat="1" ht="12">
      <c r="A899" s="13"/>
      <c r="B899" s="252"/>
      <c r="C899" s="253"/>
      <c r="D899" s="241" t="s">
        <v>291</v>
      </c>
      <c r="E899" s="254" t="s">
        <v>1</v>
      </c>
      <c r="F899" s="255" t="s">
        <v>1757</v>
      </c>
      <c r="G899" s="253"/>
      <c r="H899" s="256">
        <v>5.7</v>
      </c>
      <c r="I899" s="257"/>
      <c r="J899" s="253"/>
      <c r="K899" s="253"/>
      <c r="L899" s="258"/>
      <c r="M899" s="259"/>
      <c r="N899" s="260"/>
      <c r="O899" s="260"/>
      <c r="P899" s="260"/>
      <c r="Q899" s="260"/>
      <c r="R899" s="260"/>
      <c r="S899" s="260"/>
      <c r="T899" s="261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62" t="s">
        <v>291</v>
      </c>
      <c r="AU899" s="262" t="s">
        <v>86</v>
      </c>
      <c r="AV899" s="13" t="s">
        <v>86</v>
      </c>
      <c r="AW899" s="13" t="s">
        <v>32</v>
      </c>
      <c r="AX899" s="13" t="s">
        <v>77</v>
      </c>
      <c r="AY899" s="262" t="s">
        <v>168</v>
      </c>
    </row>
    <row r="900" spans="1:51" s="13" customFormat="1" ht="12">
      <c r="A900" s="13"/>
      <c r="B900" s="252"/>
      <c r="C900" s="253"/>
      <c r="D900" s="241" t="s">
        <v>291</v>
      </c>
      <c r="E900" s="254" t="s">
        <v>1</v>
      </c>
      <c r="F900" s="255" t="s">
        <v>1758</v>
      </c>
      <c r="G900" s="253"/>
      <c r="H900" s="256">
        <v>29.922</v>
      </c>
      <c r="I900" s="257"/>
      <c r="J900" s="253"/>
      <c r="K900" s="253"/>
      <c r="L900" s="258"/>
      <c r="M900" s="259"/>
      <c r="N900" s="260"/>
      <c r="O900" s="260"/>
      <c r="P900" s="260"/>
      <c r="Q900" s="260"/>
      <c r="R900" s="260"/>
      <c r="S900" s="260"/>
      <c r="T900" s="261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62" t="s">
        <v>291</v>
      </c>
      <c r="AU900" s="262" t="s">
        <v>86</v>
      </c>
      <c r="AV900" s="13" t="s">
        <v>86</v>
      </c>
      <c r="AW900" s="13" t="s">
        <v>32</v>
      </c>
      <c r="AX900" s="13" t="s">
        <v>77</v>
      </c>
      <c r="AY900" s="262" t="s">
        <v>168</v>
      </c>
    </row>
    <row r="901" spans="1:51" s="13" customFormat="1" ht="12">
      <c r="A901" s="13"/>
      <c r="B901" s="252"/>
      <c r="C901" s="253"/>
      <c r="D901" s="241" t="s">
        <v>291</v>
      </c>
      <c r="E901" s="254" t="s">
        <v>1</v>
      </c>
      <c r="F901" s="255" t="s">
        <v>1759</v>
      </c>
      <c r="G901" s="253"/>
      <c r="H901" s="256">
        <v>1.6</v>
      </c>
      <c r="I901" s="257"/>
      <c r="J901" s="253"/>
      <c r="K901" s="253"/>
      <c r="L901" s="258"/>
      <c r="M901" s="259"/>
      <c r="N901" s="260"/>
      <c r="O901" s="260"/>
      <c r="P901" s="260"/>
      <c r="Q901" s="260"/>
      <c r="R901" s="260"/>
      <c r="S901" s="260"/>
      <c r="T901" s="261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62" t="s">
        <v>291</v>
      </c>
      <c r="AU901" s="262" t="s">
        <v>86</v>
      </c>
      <c r="AV901" s="13" t="s">
        <v>86</v>
      </c>
      <c r="AW901" s="13" t="s">
        <v>32</v>
      </c>
      <c r="AX901" s="13" t="s">
        <v>77</v>
      </c>
      <c r="AY901" s="262" t="s">
        <v>168</v>
      </c>
    </row>
    <row r="902" spans="1:51" s="13" customFormat="1" ht="12">
      <c r="A902" s="13"/>
      <c r="B902" s="252"/>
      <c r="C902" s="253"/>
      <c r="D902" s="241" t="s">
        <v>291</v>
      </c>
      <c r="E902" s="254" t="s">
        <v>1</v>
      </c>
      <c r="F902" s="255" t="s">
        <v>1760</v>
      </c>
      <c r="G902" s="253"/>
      <c r="H902" s="256">
        <v>22.458</v>
      </c>
      <c r="I902" s="257"/>
      <c r="J902" s="253"/>
      <c r="K902" s="253"/>
      <c r="L902" s="258"/>
      <c r="M902" s="259"/>
      <c r="N902" s="260"/>
      <c r="O902" s="260"/>
      <c r="P902" s="260"/>
      <c r="Q902" s="260"/>
      <c r="R902" s="260"/>
      <c r="S902" s="260"/>
      <c r="T902" s="261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62" t="s">
        <v>291</v>
      </c>
      <c r="AU902" s="262" t="s">
        <v>86</v>
      </c>
      <c r="AV902" s="13" t="s">
        <v>86</v>
      </c>
      <c r="AW902" s="13" t="s">
        <v>32</v>
      </c>
      <c r="AX902" s="13" t="s">
        <v>77</v>
      </c>
      <c r="AY902" s="262" t="s">
        <v>168</v>
      </c>
    </row>
    <row r="903" spans="1:51" s="13" customFormat="1" ht="12">
      <c r="A903" s="13"/>
      <c r="B903" s="252"/>
      <c r="C903" s="253"/>
      <c r="D903" s="241" t="s">
        <v>291</v>
      </c>
      <c r="E903" s="254" t="s">
        <v>1</v>
      </c>
      <c r="F903" s="255" t="s">
        <v>1761</v>
      </c>
      <c r="G903" s="253"/>
      <c r="H903" s="256">
        <v>10.472</v>
      </c>
      <c r="I903" s="257"/>
      <c r="J903" s="253"/>
      <c r="K903" s="253"/>
      <c r="L903" s="258"/>
      <c r="M903" s="259"/>
      <c r="N903" s="260"/>
      <c r="O903" s="260"/>
      <c r="P903" s="260"/>
      <c r="Q903" s="260"/>
      <c r="R903" s="260"/>
      <c r="S903" s="260"/>
      <c r="T903" s="261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62" t="s">
        <v>291</v>
      </c>
      <c r="AU903" s="262" t="s">
        <v>86</v>
      </c>
      <c r="AV903" s="13" t="s">
        <v>86</v>
      </c>
      <c r="AW903" s="13" t="s">
        <v>32</v>
      </c>
      <c r="AX903" s="13" t="s">
        <v>77</v>
      </c>
      <c r="AY903" s="262" t="s">
        <v>168</v>
      </c>
    </row>
    <row r="904" spans="1:51" s="14" customFormat="1" ht="12">
      <c r="A904" s="14"/>
      <c r="B904" s="263"/>
      <c r="C904" s="264"/>
      <c r="D904" s="241" t="s">
        <v>291</v>
      </c>
      <c r="E904" s="265" t="s">
        <v>1</v>
      </c>
      <c r="F904" s="266" t="s">
        <v>295</v>
      </c>
      <c r="G904" s="264"/>
      <c r="H904" s="267">
        <v>199.256</v>
      </c>
      <c r="I904" s="268"/>
      <c r="J904" s="264"/>
      <c r="K904" s="264"/>
      <c r="L904" s="269"/>
      <c r="M904" s="270"/>
      <c r="N904" s="271"/>
      <c r="O904" s="271"/>
      <c r="P904" s="271"/>
      <c r="Q904" s="271"/>
      <c r="R904" s="271"/>
      <c r="S904" s="271"/>
      <c r="T904" s="272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73" t="s">
        <v>291</v>
      </c>
      <c r="AU904" s="273" t="s">
        <v>86</v>
      </c>
      <c r="AV904" s="14" t="s">
        <v>189</v>
      </c>
      <c r="AW904" s="14" t="s">
        <v>32</v>
      </c>
      <c r="AX904" s="14" t="s">
        <v>84</v>
      </c>
      <c r="AY904" s="273" t="s">
        <v>168</v>
      </c>
    </row>
    <row r="905" spans="1:65" s="2" customFormat="1" ht="16.5" customHeight="1">
      <c r="A905" s="39"/>
      <c r="B905" s="40"/>
      <c r="C905" s="228" t="s">
        <v>1762</v>
      </c>
      <c r="D905" s="228" t="s">
        <v>171</v>
      </c>
      <c r="E905" s="229" t="s">
        <v>1763</v>
      </c>
      <c r="F905" s="230" t="s">
        <v>1764</v>
      </c>
      <c r="G905" s="231" t="s">
        <v>203</v>
      </c>
      <c r="H905" s="232">
        <v>1542.168</v>
      </c>
      <c r="I905" s="233"/>
      <c r="J905" s="234">
        <f>ROUND(I905*H905,2)</f>
        <v>0</v>
      </c>
      <c r="K905" s="230" t="s">
        <v>175</v>
      </c>
      <c r="L905" s="45"/>
      <c r="M905" s="235" t="s">
        <v>1</v>
      </c>
      <c r="N905" s="236" t="s">
        <v>42</v>
      </c>
      <c r="O905" s="92"/>
      <c r="P905" s="237">
        <f>O905*H905</f>
        <v>0</v>
      </c>
      <c r="Q905" s="237">
        <v>0</v>
      </c>
      <c r="R905" s="237">
        <f>Q905*H905</f>
        <v>0</v>
      </c>
      <c r="S905" s="237">
        <v>0</v>
      </c>
      <c r="T905" s="238">
        <f>S905*H905</f>
        <v>0</v>
      </c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R905" s="239" t="s">
        <v>189</v>
      </c>
      <c r="AT905" s="239" t="s">
        <v>171</v>
      </c>
      <c r="AU905" s="239" t="s">
        <v>86</v>
      </c>
      <c r="AY905" s="18" t="s">
        <v>168</v>
      </c>
      <c r="BE905" s="240">
        <f>IF(N905="základní",J905,0)</f>
        <v>0</v>
      </c>
      <c r="BF905" s="240">
        <f>IF(N905="snížená",J905,0)</f>
        <v>0</v>
      </c>
      <c r="BG905" s="240">
        <f>IF(N905="zákl. přenesená",J905,0)</f>
        <v>0</v>
      </c>
      <c r="BH905" s="240">
        <f>IF(N905="sníž. přenesená",J905,0)</f>
        <v>0</v>
      </c>
      <c r="BI905" s="240">
        <f>IF(N905="nulová",J905,0)</f>
        <v>0</v>
      </c>
      <c r="BJ905" s="18" t="s">
        <v>84</v>
      </c>
      <c r="BK905" s="240">
        <f>ROUND(I905*H905,2)</f>
        <v>0</v>
      </c>
      <c r="BL905" s="18" t="s">
        <v>189</v>
      </c>
      <c r="BM905" s="239" t="s">
        <v>1765</v>
      </c>
    </row>
    <row r="906" spans="1:51" s="13" customFormat="1" ht="12">
      <c r="A906" s="13"/>
      <c r="B906" s="252"/>
      <c r="C906" s="253"/>
      <c r="D906" s="241" t="s">
        <v>291</v>
      </c>
      <c r="E906" s="254" t="s">
        <v>1</v>
      </c>
      <c r="F906" s="255" t="s">
        <v>874</v>
      </c>
      <c r="G906" s="253"/>
      <c r="H906" s="256">
        <v>1542.168</v>
      </c>
      <c r="I906" s="257"/>
      <c r="J906" s="253"/>
      <c r="K906" s="253"/>
      <c r="L906" s="258"/>
      <c r="M906" s="259"/>
      <c r="N906" s="260"/>
      <c r="O906" s="260"/>
      <c r="P906" s="260"/>
      <c r="Q906" s="260"/>
      <c r="R906" s="260"/>
      <c r="S906" s="260"/>
      <c r="T906" s="261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62" t="s">
        <v>291</v>
      </c>
      <c r="AU906" s="262" t="s">
        <v>86</v>
      </c>
      <c r="AV906" s="13" t="s">
        <v>86</v>
      </c>
      <c r="AW906" s="13" t="s">
        <v>32</v>
      </c>
      <c r="AX906" s="13" t="s">
        <v>84</v>
      </c>
      <c r="AY906" s="262" t="s">
        <v>168</v>
      </c>
    </row>
    <row r="907" spans="1:65" s="2" customFormat="1" ht="24.15" customHeight="1">
      <c r="A907" s="39"/>
      <c r="B907" s="40"/>
      <c r="C907" s="228" t="s">
        <v>1766</v>
      </c>
      <c r="D907" s="228" t="s">
        <v>171</v>
      </c>
      <c r="E907" s="229" t="s">
        <v>1767</v>
      </c>
      <c r="F907" s="230" t="s">
        <v>1768</v>
      </c>
      <c r="G907" s="231" t="s">
        <v>203</v>
      </c>
      <c r="H907" s="232">
        <v>68.4</v>
      </c>
      <c r="I907" s="233"/>
      <c r="J907" s="234">
        <f>ROUND(I907*H907,2)</f>
        <v>0</v>
      </c>
      <c r="K907" s="230" t="s">
        <v>175</v>
      </c>
      <c r="L907" s="45"/>
      <c r="M907" s="235" t="s">
        <v>1</v>
      </c>
      <c r="N907" s="236" t="s">
        <v>42</v>
      </c>
      <c r="O907" s="92"/>
      <c r="P907" s="237">
        <f>O907*H907</f>
        <v>0</v>
      </c>
      <c r="Q907" s="237">
        <v>0.00607</v>
      </c>
      <c r="R907" s="237">
        <f>Q907*H907</f>
        <v>0.415188</v>
      </c>
      <c r="S907" s="237">
        <v>0.006</v>
      </c>
      <c r="T907" s="238">
        <f>S907*H907</f>
        <v>0.41040000000000004</v>
      </c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R907" s="239" t="s">
        <v>189</v>
      </c>
      <c r="AT907" s="239" t="s">
        <v>171</v>
      </c>
      <c r="AU907" s="239" t="s">
        <v>86</v>
      </c>
      <c r="AY907" s="18" t="s">
        <v>168</v>
      </c>
      <c r="BE907" s="240">
        <f>IF(N907="základní",J907,0)</f>
        <v>0</v>
      </c>
      <c r="BF907" s="240">
        <f>IF(N907="snížená",J907,0)</f>
        <v>0</v>
      </c>
      <c r="BG907" s="240">
        <f>IF(N907="zákl. přenesená",J907,0)</f>
        <v>0</v>
      </c>
      <c r="BH907" s="240">
        <f>IF(N907="sníž. přenesená",J907,0)</f>
        <v>0</v>
      </c>
      <c r="BI907" s="240">
        <f>IF(N907="nulová",J907,0)</f>
        <v>0</v>
      </c>
      <c r="BJ907" s="18" t="s">
        <v>84</v>
      </c>
      <c r="BK907" s="240">
        <f>ROUND(I907*H907,2)</f>
        <v>0</v>
      </c>
      <c r="BL907" s="18" t="s">
        <v>189</v>
      </c>
      <c r="BM907" s="239" t="s">
        <v>1769</v>
      </c>
    </row>
    <row r="908" spans="1:51" s="15" customFormat="1" ht="12">
      <c r="A908" s="15"/>
      <c r="B908" s="274"/>
      <c r="C908" s="275"/>
      <c r="D908" s="241" t="s">
        <v>291</v>
      </c>
      <c r="E908" s="276" t="s">
        <v>1</v>
      </c>
      <c r="F908" s="277" t="s">
        <v>1770</v>
      </c>
      <c r="G908" s="275"/>
      <c r="H908" s="276" t="s">
        <v>1</v>
      </c>
      <c r="I908" s="278"/>
      <c r="J908" s="275"/>
      <c r="K908" s="275"/>
      <c r="L908" s="279"/>
      <c r="M908" s="280"/>
      <c r="N908" s="281"/>
      <c r="O908" s="281"/>
      <c r="P908" s="281"/>
      <c r="Q908" s="281"/>
      <c r="R908" s="281"/>
      <c r="S908" s="281"/>
      <c r="T908" s="282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T908" s="283" t="s">
        <v>291</v>
      </c>
      <c r="AU908" s="283" t="s">
        <v>86</v>
      </c>
      <c r="AV908" s="15" t="s">
        <v>84</v>
      </c>
      <c r="AW908" s="15" t="s">
        <v>32</v>
      </c>
      <c r="AX908" s="15" t="s">
        <v>77</v>
      </c>
      <c r="AY908" s="283" t="s">
        <v>168</v>
      </c>
    </row>
    <row r="909" spans="1:51" s="13" customFormat="1" ht="12">
      <c r="A909" s="13"/>
      <c r="B909" s="252"/>
      <c r="C909" s="253"/>
      <c r="D909" s="241" t="s">
        <v>291</v>
      </c>
      <c r="E909" s="254" t="s">
        <v>1</v>
      </c>
      <c r="F909" s="255" t="s">
        <v>1771</v>
      </c>
      <c r="G909" s="253"/>
      <c r="H909" s="256">
        <v>14.7</v>
      </c>
      <c r="I909" s="257"/>
      <c r="J909" s="253"/>
      <c r="K909" s="253"/>
      <c r="L909" s="258"/>
      <c r="M909" s="259"/>
      <c r="N909" s="260"/>
      <c r="O909" s="260"/>
      <c r="P909" s="260"/>
      <c r="Q909" s="260"/>
      <c r="R909" s="260"/>
      <c r="S909" s="260"/>
      <c r="T909" s="261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62" t="s">
        <v>291</v>
      </c>
      <c r="AU909" s="262" t="s">
        <v>86</v>
      </c>
      <c r="AV909" s="13" t="s">
        <v>86</v>
      </c>
      <c r="AW909" s="13" t="s">
        <v>32</v>
      </c>
      <c r="AX909" s="13" t="s">
        <v>77</v>
      </c>
      <c r="AY909" s="262" t="s">
        <v>168</v>
      </c>
    </row>
    <row r="910" spans="1:51" s="13" customFormat="1" ht="12">
      <c r="A910" s="13"/>
      <c r="B910" s="252"/>
      <c r="C910" s="253"/>
      <c r="D910" s="241" t="s">
        <v>291</v>
      </c>
      <c r="E910" s="254" t="s">
        <v>1</v>
      </c>
      <c r="F910" s="255" t="s">
        <v>1772</v>
      </c>
      <c r="G910" s="253"/>
      <c r="H910" s="256">
        <v>18</v>
      </c>
      <c r="I910" s="257"/>
      <c r="J910" s="253"/>
      <c r="K910" s="253"/>
      <c r="L910" s="258"/>
      <c r="M910" s="259"/>
      <c r="N910" s="260"/>
      <c r="O910" s="260"/>
      <c r="P910" s="260"/>
      <c r="Q910" s="260"/>
      <c r="R910" s="260"/>
      <c r="S910" s="260"/>
      <c r="T910" s="261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62" t="s">
        <v>291</v>
      </c>
      <c r="AU910" s="262" t="s">
        <v>86</v>
      </c>
      <c r="AV910" s="13" t="s">
        <v>86</v>
      </c>
      <c r="AW910" s="13" t="s">
        <v>32</v>
      </c>
      <c r="AX910" s="13" t="s">
        <v>77</v>
      </c>
      <c r="AY910" s="262" t="s">
        <v>168</v>
      </c>
    </row>
    <row r="911" spans="1:51" s="13" customFormat="1" ht="12">
      <c r="A911" s="13"/>
      <c r="B911" s="252"/>
      <c r="C911" s="253"/>
      <c r="D911" s="241" t="s">
        <v>291</v>
      </c>
      <c r="E911" s="254" t="s">
        <v>1</v>
      </c>
      <c r="F911" s="255" t="s">
        <v>1773</v>
      </c>
      <c r="G911" s="253"/>
      <c r="H911" s="256">
        <v>3.3</v>
      </c>
      <c r="I911" s="257"/>
      <c r="J911" s="253"/>
      <c r="K911" s="253"/>
      <c r="L911" s="258"/>
      <c r="M911" s="259"/>
      <c r="N911" s="260"/>
      <c r="O911" s="260"/>
      <c r="P911" s="260"/>
      <c r="Q911" s="260"/>
      <c r="R911" s="260"/>
      <c r="S911" s="260"/>
      <c r="T911" s="261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62" t="s">
        <v>291</v>
      </c>
      <c r="AU911" s="262" t="s">
        <v>86</v>
      </c>
      <c r="AV911" s="13" t="s">
        <v>86</v>
      </c>
      <c r="AW911" s="13" t="s">
        <v>32</v>
      </c>
      <c r="AX911" s="13" t="s">
        <v>77</v>
      </c>
      <c r="AY911" s="262" t="s">
        <v>168</v>
      </c>
    </row>
    <row r="912" spans="1:51" s="16" customFormat="1" ht="12">
      <c r="A912" s="16"/>
      <c r="B912" s="287"/>
      <c r="C912" s="288"/>
      <c r="D912" s="241" t="s">
        <v>291</v>
      </c>
      <c r="E912" s="289" t="s">
        <v>1</v>
      </c>
      <c r="F912" s="290" t="s">
        <v>1109</v>
      </c>
      <c r="G912" s="288"/>
      <c r="H912" s="291">
        <v>36</v>
      </c>
      <c r="I912" s="292"/>
      <c r="J912" s="288"/>
      <c r="K912" s="288"/>
      <c r="L912" s="293"/>
      <c r="M912" s="294"/>
      <c r="N912" s="295"/>
      <c r="O912" s="295"/>
      <c r="P912" s="295"/>
      <c r="Q912" s="295"/>
      <c r="R912" s="295"/>
      <c r="S912" s="295"/>
      <c r="T912" s="29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T912" s="297" t="s">
        <v>291</v>
      </c>
      <c r="AU912" s="297" t="s">
        <v>86</v>
      </c>
      <c r="AV912" s="16" t="s">
        <v>106</v>
      </c>
      <c r="AW912" s="16" t="s">
        <v>32</v>
      </c>
      <c r="AX912" s="16" t="s">
        <v>77</v>
      </c>
      <c r="AY912" s="297" t="s">
        <v>168</v>
      </c>
    </row>
    <row r="913" spans="1:51" s="15" customFormat="1" ht="12">
      <c r="A913" s="15"/>
      <c r="B913" s="274"/>
      <c r="C913" s="275"/>
      <c r="D913" s="241" t="s">
        <v>291</v>
      </c>
      <c r="E913" s="276" t="s">
        <v>1</v>
      </c>
      <c r="F913" s="277" t="s">
        <v>1774</v>
      </c>
      <c r="G913" s="275"/>
      <c r="H913" s="276" t="s">
        <v>1</v>
      </c>
      <c r="I913" s="278"/>
      <c r="J913" s="275"/>
      <c r="K913" s="275"/>
      <c r="L913" s="279"/>
      <c r="M913" s="280"/>
      <c r="N913" s="281"/>
      <c r="O913" s="281"/>
      <c r="P913" s="281"/>
      <c r="Q913" s="281"/>
      <c r="R913" s="281"/>
      <c r="S913" s="281"/>
      <c r="T913" s="282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T913" s="283" t="s">
        <v>291</v>
      </c>
      <c r="AU913" s="283" t="s">
        <v>86</v>
      </c>
      <c r="AV913" s="15" t="s">
        <v>84</v>
      </c>
      <c r="AW913" s="15" t="s">
        <v>32</v>
      </c>
      <c r="AX913" s="15" t="s">
        <v>77</v>
      </c>
      <c r="AY913" s="283" t="s">
        <v>168</v>
      </c>
    </row>
    <row r="914" spans="1:51" s="13" customFormat="1" ht="12">
      <c r="A914" s="13"/>
      <c r="B914" s="252"/>
      <c r="C914" s="253"/>
      <c r="D914" s="241" t="s">
        <v>291</v>
      </c>
      <c r="E914" s="254" t="s">
        <v>1</v>
      </c>
      <c r="F914" s="255" t="s">
        <v>1775</v>
      </c>
      <c r="G914" s="253"/>
      <c r="H914" s="256">
        <v>7.2</v>
      </c>
      <c r="I914" s="257"/>
      <c r="J914" s="253"/>
      <c r="K914" s="253"/>
      <c r="L914" s="258"/>
      <c r="M914" s="259"/>
      <c r="N914" s="260"/>
      <c r="O914" s="260"/>
      <c r="P914" s="260"/>
      <c r="Q914" s="260"/>
      <c r="R914" s="260"/>
      <c r="S914" s="260"/>
      <c r="T914" s="261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62" t="s">
        <v>291</v>
      </c>
      <c r="AU914" s="262" t="s">
        <v>86</v>
      </c>
      <c r="AV914" s="13" t="s">
        <v>86</v>
      </c>
      <c r="AW914" s="13" t="s">
        <v>32</v>
      </c>
      <c r="AX914" s="13" t="s">
        <v>77</v>
      </c>
      <c r="AY914" s="262" t="s">
        <v>168</v>
      </c>
    </row>
    <row r="915" spans="1:51" s="13" customFormat="1" ht="12">
      <c r="A915" s="13"/>
      <c r="B915" s="252"/>
      <c r="C915" s="253"/>
      <c r="D915" s="241" t="s">
        <v>291</v>
      </c>
      <c r="E915" s="254" t="s">
        <v>1</v>
      </c>
      <c r="F915" s="255" t="s">
        <v>1776</v>
      </c>
      <c r="G915" s="253"/>
      <c r="H915" s="256">
        <v>13.2</v>
      </c>
      <c r="I915" s="257"/>
      <c r="J915" s="253"/>
      <c r="K915" s="253"/>
      <c r="L915" s="258"/>
      <c r="M915" s="259"/>
      <c r="N915" s="260"/>
      <c r="O915" s="260"/>
      <c r="P915" s="260"/>
      <c r="Q915" s="260"/>
      <c r="R915" s="260"/>
      <c r="S915" s="260"/>
      <c r="T915" s="261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62" t="s">
        <v>291</v>
      </c>
      <c r="AU915" s="262" t="s">
        <v>86</v>
      </c>
      <c r="AV915" s="13" t="s">
        <v>86</v>
      </c>
      <c r="AW915" s="13" t="s">
        <v>32</v>
      </c>
      <c r="AX915" s="13" t="s">
        <v>77</v>
      </c>
      <c r="AY915" s="262" t="s">
        <v>168</v>
      </c>
    </row>
    <row r="916" spans="1:51" s="13" customFormat="1" ht="12">
      <c r="A916" s="13"/>
      <c r="B916" s="252"/>
      <c r="C916" s="253"/>
      <c r="D916" s="241" t="s">
        <v>291</v>
      </c>
      <c r="E916" s="254" t="s">
        <v>1</v>
      </c>
      <c r="F916" s="255" t="s">
        <v>1777</v>
      </c>
      <c r="G916" s="253"/>
      <c r="H916" s="256">
        <v>12</v>
      </c>
      <c r="I916" s="257"/>
      <c r="J916" s="253"/>
      <c r="K916" s="253"/>
      <c r="L916" s="258"/>
      <c r="M916" s="259"/>
      <c r="N916" s="260"/>
      <c r="O916" s="260"/>
      <c r="P916" s="260"/>
      <c r="Q916" s="260"/>
      <c r="R916" s="260"/>
      <c r="S916" s="260"/>
      <c r="T916" s="261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62" t="s">
        <v>291</v>
      </c>
      <c r="AU916" s="262" t="s">
        <v>86</v>
      </c>
      <c r="AV916" s="13" t="s">
        <v>86</v>
      </c>
      <c r="AW916" s="13" t="s">
        <v>32</v>
      </c>
      <c r="AX916" s="13" t="s">
        <v>77</v>
      </c>
      <c r="AY916" s="262" t="s">
        <v>168</v>
      </c>
    </row>
    <row r="917" spans="1:51" s="16" customFormat="1" ht="12">
      <c r="A917" s="16"/>
      <c r="B917" s="287"/>
      <c r="C917" s="288"/>
      <c r="D917" s="241" t="s">
        <v>291</v>
      </c>
      <c r="E917" s="289" t="s">
        <v>1</v>
      </c>
      <c r="F917" s="290" t="s">
        <v>1109</v>
      </c>
      <c r="G917" s="288"/>
      <c r="H917" s="291">
        <v>32.4</v>
      </c>
      <c r="I917" s="292"/>
      <c r="J917" s="288"/>
      <c r="K917" s="288"/>
      <c r="L917" s="293"/>
      <c r="M917" s="294"/>
      <c r="N917" s="295"/>
      <c r="O917" s="295"/>
      <c r="P917" s="295"/>
      <c r="Q917" s="295"/>
      <c r="R917" s="295"/>
      <c r="S917" s="295"/>
      <c r="T917" s="29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T917" s="297" t="s">
        <v>291</v>
      </c>
      <c r="AU917" s="297" t="s">
        <v>86</v>
      </c>
      <c r="AV917" s="16" t="s">
        <v>106</v>
      </c>
      <c r="AW917" s="16" t="s">
        <v>32</v>
      </c>
      <c r="AX917" s="16" t="s">
        <v>77</v>
      </c>
      <c r="AY917" s="297" t="s">
        <v>168</v>
      </c>
    </row>
    <row r="918" spans="1:51" s="14" customFormat="1" ht="12">
      <c r="A918" s="14"/>
      <c r="B918" s="263"/>
      <c r="C918" s="264"/>
      <c r="D918" s="241" t="s">
        <v>291</v>
      </c>
      <c r="E918" s="265" t="s">
        <v>1</v>
      </c>
      <c r="F918" s="266" t="s">
        <v>295</v>
      </c>
      <c r="G918" s="264"/>
      <c r="H918" s="267">
        <v>68.4</v>
      </c>
      <c r="I918" s="268"/>
      <c r="J918" s="264"/>
      <c r="K918" s="264"/>
      <c r="L918" s="269"/>
      <c r="M918" s="270"/>
      <c r="N918" s="271"/>
      <c r="O918" s="271"/>
      <c r="P918" s="271"/>
      <c r="Q918" s="271"/>
      <c r="R918" s="271"/>
      <c r="S918" s="271"/>
      <c r="T918" s="272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73" t="s">
        <v>291</v>
      </c>
      <c r="AU918" s="273" t="s">
        <v>86</v>
      </c>
      <c r="AV918" s="14" t="s">
        <v>189</v>
      </c>
      <c r="AW918" s="14" t="s">
        <v>32</v>
      </c>
      <c r="AX918" s="14" t="s">
        <v>84</v>
      </c>
      <c r="AY918" s="273" t="s">
        <v>168</v>
      </c>
    </row>
    <row r="919" spans="1:65" s="2" customFormat="1" ht="33" customHeight="1">
      <c r="A919" s="39"/>
      <c r="B919" s="40"/>
      <c r="C919" s="228" t="s">
        <v>1778</v>
      </c>
      <c r="D919" s="228" t="s">
        <v>171</v>
      </c>
      <c r="E919" s="229" t="s">
        <v>1779</v>
      </c>
      <c r="F919" s="230" t="s">
        <v>1780</v>
      </c>
      <c r="G919" s="231" t="s">
        <v>289</v>
      </c>
      <c r="H919" s="232">
        <v>93.758</v>
      </c>
      <c r="I919" s="233"/>
      <c r="J919" s="234">
        <f>ROUND(I919*H919,2)</f>
        <v>0</v>
      </c>
      <c r="K919" s="230" t="s">
        <v>175</v>
      </c>
      <c r="L919" s="45"/>
      <c r="M919" s="235" t="s">
        <v>1</v>
      </c>
      <c r="N919" s="236" t="s">
        <v>42</v>
      </c>
      <c r="O919" s="92"/>
      <c r="P919" s="237">
        <f>O919*H919</f>
        <v>0</v>
      </c>
      <c r="Q919" s="237">
        <v>2.50187</v>
      </c>
      <c r="R919" s="237">
        <f>Q919*H919</f>
        <v>234.57032745999996</v>
      </c>
      <c r="S919" s="237">
        <v>0</v>
      </c>
      <c r="T919" s="238">
        <f>S919*H919</f>
        <v>0</v>
      </c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R919" s="239" t="s">
        <v>189</v>
      </c>
      <c r="AT919" s="239" t="s">
        <v>171</v>
      </c>
      <c r="AU919" s="239" t="s">
        <v>86</v>
      </c>
      <c r="AY919" s="18" t="s">
        <v>168</v>
      </c>
      <c r="BE919" s="240">
        <f>IF(N919="základní",J919,0)</f>
        <v>0</v>
      </c>
      <c r="BF919" s="240">
        <f>IF(N919="snížená",J919,0)</f>
        <v>0</v>
      </c>
      <c r="BG919" s="240">
        <f>IF(N919="zákl. přenesená",J919,0)</f>
        <v>0</v>
      </c>
      <c r="BH919" s="240">
        <f>IF(N919="sníž. přenesená",J919,0)</f>
        <v>0</v>
      </c>
      <c r="BI919" s="240">
        <f>IF(N919="nulová",J919,0)</f>
        <v>0</v>
      </c>
      <c r="BJ919" s="18" t="s">
        <v>84</v>
      </c>
      <c r="BK919" s="240">
        <f>ROUND(I919*H919,2)</f>
        <v>0</v>
      </c>
      <c r="BL919" s="18" t="s">
        <v>189</v>
      </c>
      <c r="BM919" s="239" t="s">
        <v>1781</v>
      </c>
    </row>
    <row r="920" spans="1:51" s="13" customFormat="1" ht="12">
      <c r="A920" s="13"/>
      <c r="B920" s="252"/>
      <c r="C920" s="253"/>
      <c r="D920" s="241" t="s">
        <v>291</v>
      </c>
      <c r="E920" s="254" t="s">
        <v>1</v>
      </c>
      <c r="F920" s="255" t="s">
        <v>1782</v>
      </c>
      <c r="G920" s="253"/>
      <c r="H920" s="256">
        <v>5.09</v>
      </c>
      <c r="I920" s="257"/>
      <c r="J920" s="253"/>
      <c r="K920" s="253"/>
      <c r="L920" s="258"/>
      <c r="M920" s="259"/>
      <c r="N920" s="260"/>
      <c r="O920" s="260"/>
      <c r="P920" s="260"/>
      <c r="Q920" s="260"/>
      <c r="R920" s="260"/>
      <c r="S920" s="260"/>
      <c r="T920" s="261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62" t="s">
        <v>291</v>
      </c>
      <c r="AU920" s="262" t="s">
        <v>86</v>
      </c>
      <c r="AV920" s="13" t="s">
        <v>86</v>
      </c>
      <c r="AW920" s="13" t="s">
        <v>32</v>
      </c>
      <c r="AX920" s="13" t="s">
        <v>77</v>
      </c>
      <c r="AY920" s="262" t="s">
        <v>168</v>
      </c>
    </row>
    <row r="921" spans="1:51" s="13" customFormat="1" ht="12">
      <c r="A921" s="13"/>
      <c r="B921" s="252"/>
      <c r="C921" s="253"/>
      <c r="D921" s="241" t="s">
        <v>291</v>
      </c>
      <c r="E921" s="254" t="s">
        <v>1</v>
      </c>
      <c r="F921" s="255" t="s">
        <v>1783</v>
      </c>
      <c r="G921" s="253"/>
      <c r="H921" s="256">
        <v>7.422</v>
      </c>
      <c r="I921" s="257"/>
      <c r="J921" s="253"/>
      <c r="K921" s="253"/>
      <c r="L921" s="258"/>
      <c r="M921" s="259"/>
      <c r="N921" s="260"/>
      <c r="O921" s="260"/>
      <c r="P921" s="260"/>
      <c r="Q921" s="260"/>
      <c r="R921" s="260"/>
      <c r="S921" s="260"/>
      <c r="T921" s="261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62" t="s">
        <v>291</v>
      </c>
      <c r="AU921" s="262" t="s">
        <v>86</v>
      </c>
      <c r="AV921" s="13" t="s">
        <v>86</v>
      </c>
      <c r="AW921" s="13" t="s">
        <v>32</v>
      </c>
      <c r="AX921" s="13" t="s">
        <v>77</v>
      </c>
      <c r="AY921" s="262" t="s">
        <v>168</v>
      </c>
    </row>
    <row r="922" spans="1:51" s="13" customFormat="1" ht="12">
      <c r="A922" s="13"/>
      <c r="B922" s="252"/>
      <c r="C922" s="253"/>
      <c r="D922" s="241" t="s">
        <v>291</v>
      </c>
      <c r="E922" s="254" t="s">
        <v>1</v>
      </c>
      <c r="F922" s="255" t="s">
        <v>1784</v>
      </c>
      <c r="G922" s="253"/>
      <c r="H922" s="256">
        <v>3.219</v>
      </c>
      <c r="I922" s="257"/>
      <c r="J922" s="253"/>
      <c r="K922" s="253"/>
      <c r="L922" s="258"/>
      <c r="M922" s="259"/>
      <c r="N922" s="260"/>
      <c r="O922" s="260"/>
      <c r="P922" s="260"/>
      <c r="Q922" s="260"/>
      <c r="R922" s="260"/>
      <c r="S922" s="260"/>
      <c r="T922" s="261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62" t="s">
        <v>291</v>
      </c>
      <c r="AU922" s="262" t="s">
        <v>86</v>
      </c>
      <c r="AV922" s="13" t="s">
        <v>86</v>
      </c>
      <c r="AW922" s="13" t="s">
        <v>32</v>
      </c>
      <c r="AX922" s="13" t="s">
        <v>77</v>
      </c>
      <c r="AY922" s="262" t="s">
        <v>168</v>
      </c>
    </row>
    <row r="923" spans="1:51" s="13" customFormat="1" ht="12">
      <c r="A923" s="13"/>
      <c r="B923" s="252"/>
      <c r="C923" s="253"/>
      <c r="D923" s="241" t="s">
        <v>291</v>
      </c>
      <c r="E923" s="254" t="s">
        <v>1</v>
      </c>
      <c r="F923" s="255" t="s">
        <v>1785</v>
      </c>
      <c r="G923" s="253"/>
      <c r="H923" s="256">
        <v>30.208</v>
      </c>
      <c r="I923" s="257"/>
      <c r="J923" s="253"/>
      <c r="K923" s="253"/>
      <c r="L923" s="258"/>
      <c r="M923" s="259"/>
      <c r="N923" s="260"/>
      <c r="O923" s="260"/>
      <c r="P923" s="260"/>
      <c r="Q923" s="260"/>
      <c r="R923" s="260"/>
      <c r="S923" s="260"/>
      <c r="T923" s="261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62" t="s">
        <v>291</v>
      </c>
      <c r="AU923" s="262" t="s">
        <v>86</v>
      </c>
      <c r="AV923" s="13" t="s">
        <v>86</v>
      </c>
      <c r="AW923" s="13" t="s">
        <v>32</v>
      </c>
      <c r="AX923" s="13" t="s">
        <v>77</v>
      </c>
      <c r="AY923" s="262" t="s">
        <v>168</v>
      </c>
    </row>
    <row r="924" spans="1:51" s="13" customFormat="1" ht="12">
      <c r="A924" s="13"/>
      <c r="B924" s="252"/>
      <c r="C924" s="253"/>
      <c r="D924" s="241" t="s">
        <v>291</v>
      </c>
      <c r="E924" s="254" t="s">
        <v>1</v>
      </c>
      <c r="F924" s="255" t="s">
        <v>1786</v>
      </c>
      <c r="G924" s="253"/>
      <c r="H924" s="256">
        <v>9.234</v>
      </c>
      <c r="I924" s="257"/>
      <c r="J924" s="253"/>
      <c r="K924" s="253"/>
      <c r="L924" s="258"/>
      <c r="M924" s="259"/>
      <c r="N924" s="260"/>
      <c r="O924" s="260"/>
      <c r="P924" s="260"/>
      <c r="Q924" s="260"/>
      <c r="R924" s="260"/>
      <c r="S924" s="260"/>
      <c r="T924" s="261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62" t="s">
        <v>291</v>
      </c>
      <c r="AU924" s="262" t="s">
        <v>86</v>
      </c>
      <c r="AV924" s="13" t="s">
        <v>86</v>
      </c>
      <c r="AW924" s="13" t="s">
        <v>32</v>
      </c>
      <c r="AX924" s="13" t="s">
        <v>77</v>
      </c>
      <c r="AY924" s="262" t="s">
        <v>168</v>
      </c>
    </row>
    <row r="925" spans="1:51" s="13" customFormat="1" ht="12">
      <c r="A925" s="13"/>
      <c r="B925" s="252"/>
      <c r="C925" s="253"/>
      <c r="D925" s="241" t="s">
        <v>291</v>
      </c>
      <c r="E925" s="254" t="s">
        <v>1</v>
      </c>
      <c r="F925" s="255" t="s">
        <v>1787</v>
      </c>
      <c r="G925" s="253"/>
      <c r="H925" s="256">
        <v>17.312</v>
      </c>
      <c r="I925" s="257"/>
      <c r="J925" s="253"/>
      <c r="K925" s="253"/>
      <c r="L925" s="258"/>
      <c r="M925" s="259"/>
      <c r="N925" s="260"/>
      <c r="O925" s="260"/>
      <c r="P925" s="260"/>
      <c r="Q925" s="260"/>
      <c r="R925" s="260"/>
      <c r="S925" s="260"/>
      <c r="T925" s="261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62" t="s">
        <v>291</v>
      </c>
      <c r="AU925" s="262" t="s">
        <v>86</v>
      </c>
      <c r="AV925" s="13" t="s">
        <v>86</v>
      </c>
      <c r="AW925" s="13" t="s">
        <v>32</v>
      </c>
      <c r="AX925" s="13" t="s">
        <v>77</v>
      </c>
      <c r="AY925" s="262" t="s">
        <v>168</v>
      </c>
    </row>
    <row r="926" spans="1:51" s="13" customFormat="1" ht="12">
      <c r="A926" s="13"/>
      <c r="B926" s="252"/>
      <c r="C926" s="253"/>
      <c r="D926" s="241" t="s">
        <v>291</v>
      </c>
      <c r="E926" s="254" t="s">
        <v>1</v>
      </c>
      <c r="F926" s="255" t="s">
        <v>1788</v>
      </c>
      <c r="G926" s="253"/>
      <c r="H926" s="256">
        <v>1.077</v>
      </c>
      <c r="I926" s="257"/>
      <c r="J926" s="253"/>
      <c r="K926" s="253"/>
      <c r="L926" s="258"/>
      <c r="M926" s="259"/>
      <c r="N926" s="260"/>
      <c r="O926" s="260"/>
      <c r="P926" s="260"/>
      <c r="Q926" s="260"/>
      <c r="R926" s="260"/>
      <c r="S926" s="260"/>
      <c r="T926" s="261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62" t="s">
        <v>291</v>
      </c>
      <c r="AU926" s="262" t="s">
        <v>86</v>
      </c>
      <c r="AV926" s="13" t="s">
        <v>86</v>
      </c>
      <c r="AW926" s="13" t="s">
        <v>32</v>
      </c>
      <c r="AX926" s="13" t="s">
        <v>77</v>
      </c>
      <c r="AY926" s="262" t="s">
        <v>168</v>
      </c>
    </row>
    <row r="927" spans="1:51" s="13" customFormat="1" ht="12">
      <c r="A927" s="13"/>
      <c r="B927" s="252"/>
      <c r="C927" s="253"/>
      <c r="D927" s="241" t="s">
        <v>291</v>
      </c>
      <c r="E927" s="254" t="s">
        <v>1</v>
      </c>
      <c r="F927" s="255" t="s">
        <v>1789</v>
      </c>
      <c r="G927" s="253"/>
      <c r="H927" s="256">
        <v>5.82</v>
      </c>
      <c r="I927" s="257"/>
      <c r="J927" s="253"/>
      <c r="K927" s="253"/>
      <c r="L927" s="258"/>
      <c r="M927" s="259"/>
      <c r="N927" s="260"/>
      <c r="O927" s="260"/>
      <c r="P927" s="260"/>
      <c r="Q927" s="260"/>
      <c r="R927" s="260"/>
      <c r="S927" s="260"/>
      <c r="T927" s="261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62" t="s">
        <v>291</v>
      </c>
      <c r="AU927" s="262" t="s">
        <v>86</v>
      </c>
      <c r="AV927" s="13" t="s">
        <v>86</v>
      </c>
      <c r="AW927" s="13" t="s">
        <v>32</v>
      </c>
      <c r="AX927" s="13" t="s">
        <v>77</v>
      </c>
      <c r="AY927" s="262" t="s">
        <v>168</v>
      </c>
    </row>
    <row r="928" spans="1:51" s="13" customFormat="1" ht="12">
      <c r="A928" s="13"/>
      <c r="B928" s="252"/>
      <c r="C928" s="253"/>
      <c r="D928" s="241" t="s">
        <v>291</v>
      </c>
      <c r="E928" s="254" t="s">
        <v>1</v>
      </c>
      <c r="F928" s="255" t="s">
        <v>1790</v>
      </c>
      <c r="G928" s="253"/>
      <c r="H928" s="256">
        <v>8.466</v>
      </c>
      <c r="I928" s="257"/>
      <c r="J928" s="253"/>
      <c r="K928" s="253"/>
      <c r="L928" s="258"/>
      <c r="M928" s="259"/>
      <c r="N928" s="260"/>
      <c r="O928" s="260"/>
      <c r="P928" s="260"/>
      <c r="Q928" s="260"/>
      <c r="R928" s="260"/>
      <c r="S928" s="260"/>
      <c r="T928" s="261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62" t="s">
        <v>291</v>
      </c>
      <c r="AU928" s="262" t="s">
        <v>86</v>
      </c>
      <c r="AV928" s="13" t="s">
        <v>86</v>
      </c>
      <c r="AW928" s="13" t="s">
        <v>32</v>
      </c>
      <c r="AX928" s="13" t="s">
        <v>77</v>
      </c>
      <c r="AY928" s="262" t="s">
        <v>168</v>
      </c>
    </row>
    <row r="929" spans="1:51" s="13" customFormat="1" ht="12">
      <c r="A929" s="13"/>
      <c r="B929" s="252"/>
      <c r="C929" s="253"/>
      <c r="D929" s="241" t="s">
        <v>291</v>
      </c>
      <c r="E929" s="254" t="s">
        <v>1</v>
      </c>
      <c r="F929" s="255" t="s">
        <v>1791</v>
      </c>
      <c r="G929" s="253"/>
      <c r="H929" s="256">
        <v>2.408</v>
      </c>
      <c r="I929" s="257"/>
      <c r="J929" s="253"/>
      <c r="K929" s="253"/>
      <c r="L929" s="258"/>
      <c r="M929" s="259"/>
      <c r="N929" s="260"/>
      <c r="O929" s="260"/>
      <c r="P929" s="260"/>
      <c r="Q929" s="260"/>
      <c r="R929" s="260"/>
      <c r="S929" s="260"/>
      <c r="T929" s="261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62" t="s">
        <v>291</v>
      </c>
      <c r="AU929" s="262" t="s">
        <v>86</v>
      </c>
      <c r="AV929" s="13" t="s">
        <v>86</v>
      </c>
      <c r="AW929" s="13" t="s">
        <v>32</v>
      </c>
      <c r="AX929" s="13" t="s">
        <v>77</v>
      </c>
      <c r="AY929" s="262" t="s">
        <v>168</v>
      </c>
    </row>
    <row r="930" spans="1:51" s="13" customFormat="1" ht="12">
      <c r="A930" s="13"/>
      <c r="B930" s="252"/>
      <c r="C930" s="253"/>
      <c r="D930" s="241" t="s">
        <v>291</v>
      </c>
      <c r="E930" s="254" t="s">
        <v>1</v>
      </c>
      <c r="F930" s="255" t="s">
        <v>1792</v>
      </c>
      <c r="G930" s="253"/>
      <c r="H930" s="256">
        <v>3.502</v>
      </c>
      <c r="I930" s="257"/>
      <c r="J930" s="253"/>
      <c r="K930" s="253"/>
      <c r="L930" s="258"/>
      <c r="M930" s="259"/>
      <c r="N930" s="260"/>
      <c r="O930" s="260"/>
      <c r="P930" s="260"/>
      <c r="Q930" s="260"/>
      <c r="R930" s="260"/>
      <c r="S930" s="260"/>
      <c r="T930" s="261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62" t="s">
        <v>291</v>
      </c>
      <c r="AU930" s="262" t="s">
        <v>86</v>
      </c>
      <c r="AV930" s="13" t="s">
        <v>86</v>
      </c>
      <c r="AW930" s="13" t="s">
        <v>32</v>
      </c>
      <c r="AX930" s="13" t="s">
        <v>77</v>
      </c>
      <c r="AY930" s="262" t="s">
        <v>168</v>
      </c>
    </row>
    <row r="931" spans="1:51" s="14" customFormat="1" ht="12">
      <c r="A931" s="14"/>
      <c r="B931" s="263"/>
      <c r="C931" s="264"/>
      <c r="D931" s="241" t="s">
        <v>291</v>
      </c>
      <c r="E931" s="265" t="s">
        <v>1</v>
      </c>
      <c r="F931" s="266" t="s">
        <v>295</v>
      </c>
      <c r="G931" s="264"/>
      <c r="H931" s="267">
        <v>93.758</v>
      </c>
      <c r="I931" s="268"/>
      <c r="J931" s="264"/>
      <c r="K931" s="264"/>
      <c r="L931" s="269"/>
      <c r="M931" s="270"/>
      <c r="N931" s="271"/>
      <c r="O931" s="271"/>
      <c r="P931" s="271"/>
      <c r="Q931" s="271"/>
      <c r="R931" s="271"/>
      <c r="S931" s="271"/>
      <c r="T931" s="272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73" t="s">
        <v>291</v>
      </c>
      <c r="AU931" s="273" t="s">
        <v>86</v>
      </c>
      <c r="AV931" s="14" t="s">
        <v>189</v>
      </c>
      <c r="AW931" s="14" t="s">
        <v>32</v>
      </c>
      <c r="AX931" s="14" t="s">
        <v>84</v>
      </c>
      <c r="AY931" s="273" t="s">
        <v>168</v>
      </c>
    </row>
    <row r="932" spans="1:65" s="2" customFormat="1" ht="33" customHeight="1">
      <c r="A932" s="39"/>
      <c r="B932" s="40"/>
      <c r="C932" s="228" t="s">
        <v>1793</v>
      </c>
      <c r="D932" s="228" t="s">
        <v>171</v>
      </c>
      <c r="E932" s="229" t="s">
        <v>1794</v>
      </c>
      <c r="F932" s="230" t="s">
        <v>1795</v>
      </c>
      <c r="G932" s="231" t="s">
        <v>289</v>
      </c>
      <c r="H932" s="232">
        <v>72.012</v>
      </c>
      <c r="I932" s="233"/>
      <c r="J932" s="234">
        <f>ROUND(I932*H932,2)</f>
        <v>0</v>
      </c>
      <c r="K932" s="230" t="s">
        <v>175</v>
      </c>
      <c r="L932" s="45"/>
      <c r="M932" s="235" t="s">
        <v>1</v>
      </c>
      <c r="N932" s="236" t="s">
        <v>42</v>
      </c>
      <c r="O932" s="92"/>
      <c r="P932" s="237">
        <f>O932*H932</f>
        <v>0</v>
      </c>
      <c r="Q932" s="237">
        <v>0</v>
      </c>
      <c r="R932" s="237">
        <f>Q932*H932</f>
        <v>0</v>
      </c>
      <c r="S932" s="237">
        <v>0</v>
      </c>
      <c r="T932" s="238">
        <f>S932*H932</f>
        <v>0</v>
      </c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R932" s="239" t="s">
        <v>189</v>
      </c>
      <c r="AT932" s="239" t="s">
        <v>171</v>
      </c>
      <c r="AU932" s="239" t="s">
        <v>86</v>
      </c>
      <c r="AY932" s="18" t="s">
        <v>168</v>
      </c>
      <c r="BE932" s="240">
        <f>IF(N932="základní",J932,0)</f>
        <v>0</v>
      </c>
      <c r="BF932" s="240">
        <f>IF(N932="snížená",J932,0)</f>
        <v>0</v>
      </c>
      <c r="BG932" s="240">
        <f>IF(N932="zákl. přenesená",J932,0)</f>
        <v>0</v>
      </c>
      <c r="BH932" s="240">
        <f>IF(N932="sníž. přenesená",J932,0)</f>
        <v>0</v>
      </c>
      <c r="BI932" s="240">
        <f>IF(N932="nulová",J932,0)</f>
        <v>0</v>
      </c>
      <c r="BJ932" s="18" t="s">
        <v>84</v>
      </c>
      <c r="BK932" s="240">
        <f>ROUND(I932*H932,2)</f>
        <v>0</v>
      </c>
      <c r="BL932" s="18" t="s">
        <v>189</v>
      </c>
      <c r="BM932" s="239" t="s">
        <v>1796</v>
      </c>
    </row>
    <row r="933" spans="1:51" s="13" customFormat="1" ht="12">
      <c r="A933" s="13"/>
      <c r="B933" s="252"/>
      <c r="C933" s="253"/>
      <c r="D933" s="241" t="s">
        <v>291</v>
      </c>
      <c r="E933" s="254" t="s">
        <v>1</v>
      </c>
      <c r="F933" s="255" t="s">
        <v>1784</v>
      </c>
      <c r="G933" s="253"/>
      <c r="H933" s="256">
        <v>3.219</v>
      </c>
      <c r="I933" s="257"/>
      <c r="J933" s="253"/>
      <c r="K933" s="253"/>
      <c r="L933" s="258"/>
      <c r="M933" s="259"/>
      <c r="N933" s="260"/>
      <c r="O933" s="260"/>
      <c r="P933" s="260"/>
      <c r="Q933" s="260"/>
      <c r="R933" s="260"/>
      <c r="S933" s="260"/>
      <c r="T933" s="261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62" t="s">
        <v>291</v>
      </c>
      <c r="AU933" s="262" t="s">
        <v>86</v>
      </c>
      <c r="AV933" s="13" t="s">
        <v>86</v>
      </c>
      <c r="AW933" s="13" t="s">
        <v>32</v>
      </c>
      <c r="AX933" s="13" t="s">
        <v>77</v>
      </c>
      <c r="AY933" s="262" t="s">
        <v>168</v>
      </c>
    </row>
    <row r="934" spans="1:51" s="13" customFormat="1" ht="12">
      <c r="A934" s="13"/>
      <c r="B934" s="252"/>
      <c r="C934" s="253"/>
      <c r="D934" s="241" t="s">
        <v>291</v>
      </c>
      <c r="E934" s="254" t="s">
        <v>1</v>
      </c>
      <c r="F934" s="255" t="s">
        <v>1785</v>
      </c>
      <c r="G934" s="253"/>
      <c r="H934" s="256">
        <v>30.208</v>
      </c>
      <c r="I934" s="257"/>
      <c r="J934" s="253"/>
      <c r="K934" s="253"/>
      <c r="L934" s="258"/>
      <c r="M934" s="259"/>
      <c r="N934" s="260"/>
      <c r="O934" s="260"/>
      <c r="P934" s="260"/>
      <c r="Q934" s="260"/>
      <c r="R934" s="260"/>
      <c r="S934" s="260"/>
      <c r="T934" s="261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62" t="s">
        <v>291</v>
      </c>
      <c r="AU934" s="262" t="s">
        <v>86</v>
      </c>
      <c r="AV934" s="13" t="s">
        <v>86</v>
      </c>
      <c r="AW934" s="13" t="s">
        <v>32</v>
      </c>
      <c r="AX934" s="13" t="s">
        <v>77</v>
      </c>
      <c r="AY934" s="262" t="s">
        <v>168</v>
      </c>
    </row>
    <row r="935" spans="1:51" s="13" customFormat="1" ht="12">
      <c r="A935" s="13"/>
      <c r="B935" s="252"/>
      <c r="C935" s="253"/>
      <c r="D935" s="241" t="s">
        <v>291</v>
      </c>
      <c r="E935" s="254" t="s">
        <v>1</v>
      </c>
      <c r="F935" s="255" t="s">
        <v>1787</v>
      </c>
      <c r="G935" s="253"/>
      <c r="H935" s="256">
        <v>17.312</v>
      </c>
      <c r="I935" s="257"/>
      <c r="J935" s="253"/>
      <c r="K935" s="253"/>
      <c r="L935" s="258"/>
      <c r="M935" s="259"/>
      <c r="N935" s="260"/>
      <c r="O935" s="260"/>
      <c r="P935" s="260"/>
      <c r="Q935" s="260"/>
      <c r="R935" s="260"/>
      <c r="S935" s="260"/>
      <c r="T935" s="261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62" t="s">
        <v>291</v>
      </c>
      <c r="AU935" s="262" t="s">
        <v>86</v>
      </c>
      <c r="AV935" s="13" t="s">
        <v>86</v>
      </c>
      <c r="AW935" s="13" t="s">
        <v>32</v>
      </c>
      <c r="AX935" s="13" t="s">
        <v>77</v>
      </c>
      <c r="AY935" s="262" t="s">
        <v>168</v>
      </c>
    </row>
    <row r="936" spans="1:51" s="13" customFormat="1" ht="12">
      <c r="A936" s="13"/>
      <c r="B936" s="252"/>
      <c r="C936" s="253"/>
      <c r="D936" s="241" t="s">
        <v>291</v>
      </c>
      <c r="E936" s="254" t="s">
        <v>1</v>
      </c>
      <c r="F936" s="255" t="s">
        <v>1788</v>
      </c>
      <c r="G936" s="253"/>
      <c r="H936" s="256">
        <v>1.077</v>
      </c>
      <c r="I936" s="257"/>
      <c r="J936" s="253"/>
      <c r="K936" s="253"/>
      <c r="L936" s="258"/>
      <c r="M936" s="259"/>
      <c r="N936" s="260"/>
      <c r="O936" s="260"/>
      <c r="P936" s="260"/>
      <c r="Q936" s="260"/>
      <c r="R936" s="260"/>
      <c r="S936" s="260"/>
      <c r="T936" s="261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62" t="s">
        <v>291</v>
      </c>
      <c r="AU936" s="262" t="s">
        <v>86</v>
      </c>
      <c r="AV936" s="13" t="s">
        <v>86</v>
      </c>
      <c r="AW936" s="13" t="s">
        <v>32</v>
      </c>
      <c r="AX936" s="13" t="s">
        <v>77</v>
      </c>
      <c r="AY936" s="262" t="s">
        <v>168</v>
      </c>
    </row>
    <row r="937" spans="1:51" s="13" customFormat="1" ht="12">
      <c r="A937" s="13"/>
      <c r="B937" s="252"/>
      <c r="C937" s="253"/>
      <c r="D937" s="241" t="s">
        <v>291</v>
      </c>
      <c r="E937" s="254" t="s">
        <v>1</v>
      </c>
      <c r="F937" s="255" t="s">
        <v>1789</v>
      </c>
      <c r="G937" s="253"/>
      <c r="H937" s="256">
        <v>5.82</v>
      </c>
      <c r="I937" s="257"/>
      <c r="J937" s="253"/>
      <c r="K937" s="253"/>
      <c r="L937" s="258"/>
      <c r="M937" s="259"/>
      <c r="N937" s="260"/>
      <c r="O937" s="260"/>
      <c r="P937" s="260"/>
      <c r="Q937" s="260"/>
      <c r="R937" s="260"/>
      <c r="S937" s="260"/>
      <c r="T937" s="261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62" t="s">
        <v>291</v>
      </c>
      <c r="AU937" s="262" t="s">
        <v>86</v>
      </c>
      <c r="AV937" s="13" t="s">
        <v>86</v>
      </c>
      <c r="AW937" s="13" t="s">
        <v>32</v>
      </c>
      <c r="AX937" s="13" t="s">
        <v>77</v>
      </c>
      <c r="AY937" s="262" t="s">
        <v>168</v>
      </c>
    </row>
    <row r="938" spans="1:51" s="13" customFormat="1" ht="12">
      <c r="A938" s="13"/>
      <c r="B938" s="252"/>
      <c r="C938" s="253"/>
      <c r="D938" s="241" t="s">
        <v>291</v>
      </c>
      <c r="E938" s="254" t="s">
        <v>1</v>
      </c>
      <c r="F938" s="255" t="s">
        <v>1790</v>
      </c>
      <c r="G938" s="253"/>
      <c r="H938" s="256">
        <v>8.466</v>
      </c>
      <c r="I938" s="257"/>
      <c r="J938" s="253"/>
      <c r="K938" s="253"/>
      <c r="L938" s="258"/>
      <c r="M938" s="259"/>
      <c r="N938" s="260"/>
      <c r="O938" s="260"/>
      <c r="P938" s="260"/>
      <c r="Q938" s="260"/>
      <c r="R938" s="260"/>
      <c r="S938" s="260"/>
      <c r="T938" s="261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62" t="s">
        <v>291</v>
      </c>
      <c r="AU938" s="262" t="s">
        <v>86</v>
      </c>
      <c r="AV938" s="13" t="s">
        <v>86</v>
      </c>
      <c r="AW938" s="13" t="s">
        <v>32</v>
      </c>
      <c r="AX938" s="13" t="s">
        <v>77</v>
      </c>
      <c r="AY938" s="262" t="s">
        <v>168</v>
      </c>
    </row>
    <row r="939" spans="1:51" s="13" customFormat="1" ht="12">
      <c r="A939" s="13"/>
      <c r="B939" s="252"/>
      <c r="C939" s="253"/>
      <c r="D939" s="241" t="s">
        <v>291</v>
      </c>
      <c r="E939" s="254" t="s">
        <v>1</v>
      </c>
      <c r="F939" s="255" t="s">
        <v>1791</v>
      </c>
      <c r="G939" s="253"/>
      <c r="H939" s="256">
        <v>2.408</v>
      </c>
      <c r="I939" s="257"/>
      <c r="J939" s="253"/>
      <c r="K939" s="253"/>
      <c r="L939" s="258"/>
      <c r="M939" s="259"/>
      <c r="N939" s="260"/>
      <c r="O939" s="260"/>
      <c r="P939" s="260"/>
      <c r="Q939" s="260"/>
      <c r="R939" s="260"/>
      <c r="S939" s="260"/>
      <c r="T939" s="261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62" t="s">
        <v>291</v>
      </c>
      <c r="AU939" s="262" t="s">
        <v>86</v>
      </c>
      <c r="AV939" s="13" t="s">
        <v>86</v>
      </c>
      <c r="AW939" s="13" t="s">
        <v>32</v>
      </c>
      <c r="AX939" s="13" t="s">
        <v>77</v>
      </c>
      <c r="AY939" s="262" t="s">
        <v>168</v>
      </c>
    </row>
    <row r="940" spans="1:51" s="13" customFormat="1" ht="12">
      <c r="A940" s="13"/>
      <c r="B940" s="252"/>
      <c r="C940" s="253"/>
      <c r="D940" s="241" t="s">
        <v>291</v>
      </c>
      <c r="E940" s="254" t="s">
        <v>1</v>
      </c>
      <c r="F940" s="255" t="s">
        <v>1792</v>
      </c>
      <c r="G940" s="253"/>
      <c r="H940" s="256">
        <v>3.502</v>
      </c>
      <c r="I940" s="257"/>
      <c r="J940" s="253"/>
      <c r="K940" s="253"/>
      <c r="L940" s="258"/>
      <c r="M940" s="259"/>
      <c r="N940" s="260"/>
      <c r="O940" s="260"/>
      <c r="P940" s="260"/>
      <c r="Q940" s="260"/>
      <c r="R940" s="260"/>
      <c r="S940" s="260"/>
      <c r="T940" s="261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62" t="s">
        <v>291</v>
      </c>
      <c r="AU940" s="262" t="s">
        <v>86</v>
      </c>
      <c r="AV940" s="13" t="s">
        <v>86</v>
      </c>
      <c r="AW940" s="13" t="s">
        <v>32</v>
      </c>
      <c r="AX940" s="13" t="s">
        <v>77</v>
      </c>
      <c r="AY940" s="262" t="s">
        <v>168</v>
      </c>
    </row>
    <row r="941" spans="1:51" s="14" customFormat="1" ht="12">
      <c r="A941" s="14"/>
      <c r="B941" s="263"/>
      <c r="C941" s="264"/>
      <c r="D941" s="241" t="s">
        <v>291</v>
      </c>
      <c r="E941" s="265" t="s">
        <v>1</v>
      </c>
      <c r="F941" s="266" t="s">
        <v>295</v>
      </c>
      <c r="G941" s="264"/>
      <c r="H941" s="267">
        <v>72.012</v>
      </c>
      <c r="I941" s="268"/>
      <c r="J941" s="264"/>
      <c r="K941" s="264"/>
      <c r="L941" s="269"/>
      <c r="M941" s="270"/>
      <c r="N941" s="271"/>
      <c r="O941" s="271"/>
      <c r="P941" s="271"/>
      <c r="Q941" s="271"/>
      <c r="R941" s="271"/>
      <c r="S941" s="271"/>
      <c r="T941" s="272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73" t="s">
        <v>291</v>
      </c>
      <c r="AU941" s="273" t="s">
        <v>86</v>
      </c>
      <c r="AV941" s="14" t="s">
        <v>189</v>
      </c>
      <c r="AW941" s="14" t="s">
        <v>32</v>
      </c>
      <c r="AX941" s="14" t="s">
        <v>84</v>
      </c>
      <c r="AY941" s="273" t="s">
        <v>168</v>
      </c>
    </row>
    <row r="942" spans="1:65" s="2" customFormat="1" ht="24.15" customHeight="1">
      <c r="A942" s="39"/>
      <c r="B942" s="40"/>
      <c r="C942" s="228" t="s">
        <v>1797</v>
      </c>
      <c r="D942" s="228" t="s">
        <v>171</v>
      </c>
      <c r="E942" s="229" t="s">
        <v>1798</v>
      </c>
      <c r="F942" s="230" t="s">
        <v>1799</v>
      </c>
      <c r="G942" s="231" t="s">
        <v>289</v>
      </c>
      <c r="H942" s="232">
        <v>24.492</v>
      </c>
      <c r="I942" s="233"/>
      <c r="J942" s="234">
        <f>ROUND(I942*H942,2)</f>
        <v>0</v>
      </c>
      <c r="K942" s="230" t="s">
        <v>175</v>
      </c>
      <c r="L942" s="45"/>
      <c r="M942" s="235" t="s">
        <v>1</v>
      </c>
      <c r="N942" s="236" t="s">
        <v>42</v>
      </c>
      <c r="O942" s="92"/>
      <c r="P942" s="237">
        <f>O942*H942</f>
        <v>0</v>
      </c>
      <c r="Q942" s="237">
        <v>0</v>
      </c>
      <c r="R942" s="237">
        <f>Q942*H942</f>
        <v>0</v>
      </c>
      <c r="S942" s="237">
        <v>0</v>
      </c>
      <c r="T942" s="238">
        <f>S942*H942</f>
        <v>0</v>
      </c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R942" s="239" t="s">
        <v>189</v>
      </c>
      <c r="AT942" s="239" t="s">
        <v>171</v>
      </c>
      <c r="AU942" s="239" t="s">
        <v>86</v>
      </c>
      <c r="AY942" s="18" t="s">
        <v>168</v>
      </c>
      <c r="BE942" s="240">
        <f>IF(N942="základní",J942,0)</f>
        <v>0</v>
      </c>
      <c r="BF942" s="240">
        <f>IF(N942="snížená",J942,0)</f>
        <v>0</v>
      </c>
      <c r="BG942" s="240">
        <f>IF(N942="zákl. přenesená",J942,0)</f>
        <v>0</v>
      </c>
      <c r="BH942" s="240">
        <f>IF(N942="sníž. přenesená",J942,0)</f>
        <v>0</v>
      </c>
      <c r="BI942" s="240">
        <f>IF(N942="nulová",J942,0)</f>
        <v>0</v>
      </c>
      <c r="BJ942" s="18" t="s">
        <v>84</v>
      </c>
      <c r="BK942" s="240">
        <f>ROUND(I942*H942,2)</f>
        <v>0</v>
      </c>
      <c r="BL942" s="18" t="s">
        <v>189</v>
      </c>
      <c r="BM942" s="239" t="s">
        <v>1800</v>
      </c>
    </row>
    <row r="943" spans="1:51" s="13" customFormat="1" ht="12">
      <c r="A943" s="13"/>
      <c r="B943" s="252"/>
      <c r="C943" s="253"/>
      <c r="D943" s="241" t="s">
        <v>291</v>
      </c>
      <c r="E943" s="254" t="s">
        <v>1</v>
      </c>
      <c r="F943" s="255" t="s">
        <v>1784</v>
      </c>
      <c r="G943" s="253"/>
      <c r="H943" s="256">
        <v>3.219</v>
      </c>
      <c r="I943" s="257"/>
      <c r="J943" s="253"/>
      <c r="K943" s="253"/>
      <c r="L943" s="258"/>
      <c r="M943" s="259"/>
      <c r="N943" s="260"/>
      <c r="O943" s="260"/>
      <c r="P943" s="260"/>
      <c r="Q943" s="260"/>
      <c r="R943" s="260"/>
      <c r="S943" s="260"/>
      <c r="T943" s="261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62" t="s">
        <v>291</v>
      </c>
      <c r="AU943" s="262" t="s">
        <v>86</v>
      </c>
      <c r="AV943" s="13" t="s">
        <v>86</v>
      </c>
      <c r="AW943" s="13" t="s">
        <v>32</v>
      </c>
      <c r="AX943" s="13" t="s">
        <v>77</v>
      </c>
      <c r="AY943" s="262" t="s">
        <v>168</v>
      </c>
    </row>
    <row r="944" spans="1:51" s="13" customFormat="1" ht="12">
      <c r="A944" s="13"/>
      <c r="B944" s="252"/>
      <c r="C944" s="253"/>
      <c r="D944" s="241" t="s">
        <v>291</v>
      </c>
      <c r="E944" s="254" t="s">
        <v>1</v>
      </c>
      <c r="F944" s="255" t="s">
        <v>1788</v>
      </c>
      <c r="G944" s="253"/>
      <c r="H944" s="256">
        <v>1.077</v>
      </c>
      <c r="I944" s="257"/>
      <c r="J944" s="253"/>
      <c r="K944" s="253"/>
      <c r="L944" s="258"/>
      <c r="M944" s="259"/>
      <c r="N944" s="260"/>
      <c r="O944" s="260"/>
      <c r="P944" s="260"/>
      <c r="Q944" s="260"/>
      <c r="R944" s="260"/>
      <c r="S944" s="260"/>
      <c r="T944" s="261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62" t="s">
        <v>291</v>
      </c>
      <c r="AU944" s="262" t="s">
        <v>86</v>
      </c>
      <c r="AV944" s="13" t="s">
        <v>86</v>
      </c>
      <c r="AW944" s="13" t="s">
        <v>32</v>
      </c>
      <c r="AX944" s="13" t="s">
        <v>77</v>
      </c>
      <c r="AY944" s="262" t="s">
        <v>168</v>
      </c>
    </row>
    <row r="945" spans="1:51" s="13" customFormat="1" ht="12">
      <c r="A945" s="13"/>
      <c r="B945" s="252"/>
      <c r="C945" s="253"/>
      <c r="D945" s="241" t="s">
        <v>291</v>
      </c>
      <c r="E945" s="254" t="s">
        <v>1</v>
      </c>
      <c r="F945" s="255" t="s">
        <v>1789</v>
      </c>
      <c r="G945" s="253"/>
      <c r="H945" s="256">
        <v>5.82</v>
      </c>
      <c r="I945" s="257"/>
      <c r="J945" s="253"/>
      <c r="K945" s="253"/>
      <c r="L945" s="258"/>
      <c r="M945" s="259"/>
      <c r="N945" s="260"/>
      <c r="O945" s="260"/>
      <c r="P945" s="260"/>
      <c r="Q945" s="260"/>
      <c r="R945" s="260"/>
      <c r="S945" s="260"/>
      <c r="T945" s="261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62" t="s">
        <v>291</v>
      </c>
      <c r="AU945" s="262" t="s">
        <v>86</v>
      </c>
      <c r="AV945" s="13" t="s">
        <v>86</v>
      </c>
      <c r="AW945" s="13" t="s">
        <v>32</v>
      </c>
      <c r="AX945" s="13" t="s">
        <v>77</v>
      </c>
      <c r="AY945" s="262" t="s">
        <v>168</v>
      </c>
    </row>
    <row r="946" spans="1:51" s="13" customFormat="1" ht="12">
      <c r="A946" s="13"/>
      <c r="B946" s="252"/>
      <c r="C946" s="253"/>
      <c r="D946" s="241" t="s">
        <v>291</v>
      </c>
      <c r="E946" s="254" t="s">
        <v>1</v>
      </c>
      <c r="F946" s="255" t="s">
        <v>1790</v>
      </c>
      <c r="G946" s="253"/>
      <c r="H946" s="256">
        <v>8.466</v>
      </c>
      <c r="I946" s="257"/>
      <c r="J946" s="253"/>
      <c r="K946" s="253"/>
      <c r="L946" s="258"/>
      <c r="M946" s="259"/>
      <c r="N946" s="260"/>
      <c r="O946" s="260"/>
      <c r="P946" s="260"/>
      <c r="Q946" s="260"/>
      <c r="R946" s="260"/>
      <c r="S946" s="260"/>
      <c r="T946" s="261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62" t="s">
        <v>291</v>
      </c>
      <c r="AU946" s="262" t="s">
        <v>86</v>
      </c>
      <c r="AV946" s="13" t="s">
        <v>86</v>
      </c>
      <c r="AW946" s="13" t="s">
        <v>32</v>
      </c>
      <c r="AX946" s="13" t="s">
        <v>77</v>
      </c>
      <c r="AY946" s="262" t="s">
        <v>168</v>
      </c>
    </row>
    <row r="947" spans="1:51" s="13" customFormat="1" ht="12">
      <c r="A947" s="13"/>
      <c r="B947" s="252"/>
      <c r="C947" s="253"/>
      <c r="D947" s="241" t="s">
        <v>291</v>
      </c>
      <c r="E947" s="254" t="s">
        <v>1</v>
      </c>
      <c r="F947" s="255" t="s">
        <v>1791</v>
      </c>
      <c r="G947" s="253"/>
      <c r="H947" s="256">
        <v>2.408</v>
      </c>
      <c r="I947" s="257"/>
      <c r="J947" s="253"/>
      <c r="K947" s="253"/>
      <c r="L947" s="258"/>
      <c r="M947" s="259"/>
      <c r="N947" s="260"/>
      <c r="O947" s="260"/>
      <c r="P947" s="260"/>
      <c r="Q947" s="260"/>
      <c r="R947" s="260"/>
      <c r="S947" s="260"/>
      <c r="T947" s="261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62" t="s">
        <v>291</v>
      </c>
      <c r="AU947" s="262" t="s">
        <v>86</v>
      </c>
      <c r="AV947" s="13" t="s">
        <v>86</v>
      </c>
      <c r="AW947" s="13" t="s">
        <v>32</v>
      </c>
      <c r="AX947" s="13" t="s">
        <v>77</v>
      </c>
      <c r="AY947" s="262" t="s">
        <v>168</v>
      </c>
    </row>
    <row r="948" spans="1:51" s="13" customFormat="1" ht="12">
      <c r="A948" s="13"/>
      <c r="B948" s="252"/>
      <c r="C948" s="253"/>
      <c r="D948" s="241" t="s">
        <v>291</v>
      </c>
      <c r="E948" s="254" t="s">
        <v>1</v>
      </c>
      <c r="F948" s="255" t="s">
        <v>1792</v>
      </c>
      <c r="G948" s="253"/>
      <c r="H948" s="256">
        <v>3.502</v>
      </c>
      <c r="I948" s="257"/>
      <c r="J948" s="253"/>
      <c r="K948" s="253"/>
      <c r="L948" s="258"/>
      <c r="M948" s="259"/>
      <c r="N948" s="260"/>
      <c r="O948" s="260"/>
      <c r="P948" s="260"/>
      <c r="Q948" s="260"/>
      <c r="R948" s="260"/>
      <c r="S948" s="260"/>
      <c r="T948" s="261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62" t="s">
        <v>291</v>
      </c>
      <c r="AU948" s="262" t="s">
        <v>86</v>
      </c>
      <c r="AV948" s="13" t="s">
        <v>86</v>
      </c>
      <c r="AW948" s="13" t="s">
        <v>32</v>
      </c>
      <c r="AX948" s="13" t="s">
        <v>77</v>
      </c>
      <c r="AY948" s="262" t="s">
        <v>168</v>
      </c>
    </row>
    <row r="949" spans="1:51" s="14" customFormat="1" ht="12">
      <c r="A949" s="14"/>
      <c r="B949" s="263"/>
      <c r="C949" s="264"/>
      <c r="D949" s="241" t="s">
        <v>291</v>
      </c>
      <c r="E949" s="265" t="s">
        <v>1</v>
      </c>
      <c r="F949" s="266" t="s">
        <v>295</v>
      </c>
      <c r="G949" s="264"/>
      <c r="H949" s="267">
        <v>24.492</v>
      </c>
      <c r="I949" s="268"/>
      <c r="J949" s="264"/>
      <c r="K949" s="264"/>
      <c r="L949" s="269"/>
      <c r="M949" s="270"/>
      <c r="N949" s="271"/>
      <c r="O949" s="271"/>
      <c r="P949" s="271"/>
      <c r="Q949" s="271"/>
      <c r="R949" s="271"/>
      <c r="S949" s="271"/>
      <c r="T949" s="272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73" t="s">
        <v>291</v>
      </c>
      <c r="AU949" s="273" t="s">
        <v>86</v>
      </c>
      <c r="AV949" s="14" t="s">
        <v>189</v>
      </c>
      <c r="AW949" s="14" t="s">
        <v>32</v>
      </c>
      <c r="AX949" s="14" t="s">
        <v>84</v>
      </c>
      <c r="AY949" s="273" t="s">
        <v>168</v>
      </c>
    </row>
    <row r="950" spans="1:65" s="2" customFormat="1" ht="16.5" customHeight="1">
      <c r="A950" s="39"/>
      <c r="B950" s="40"/>
      <c r="C950" s="228" t="s">
        <v>1801</v>
      </c>
      <c r="D950" s="228" t="s">
        <v>171</v>
      </c>
      <c r="E950" s="229" t="s">
        <v>1802</v>
      </c>
      <c r="F950" s="230" t="s">
        <v>1803</v>
      </c>
      <c r="G950" s="231" t="s">
        <v>311</v>
      </c>
      <c r="H950" s="232">
        <v>5.971</v>
      </c>
      <c r="I950" s="233"/>
      <c r="J950" s="234">
        <f>ROUND(I950*H950,2)</f>
        <v>0</v>
      </c>
      <c r="K950" s="230" t="s">
        <v>175</v>
      </c>
      <c r="L950" s="45"/>
      <c r="M950" s="235" t="s">
        <v>1</v>
      </c>
      <c r="N950" s="236" t="s">
        <v>42</v>
      </c>
      <c r="O950" s="92"/>
      <c r="P950" s="237">
        <f>O950*H950</f>
        <v>0</v>
      </c>
      <c r="Q950" s="237">
        <v>1.06277</v>
      </c>
      <c r="R950" s="237">
        <f>Q950*H950</f>
        <v>6.34579967</v>
      </c>
      <c r="S950" s="237">
        <v>0</v>
      </c>
      <c r="T950" s="238">
        <f>S950*H950</f>
        <v>0</v>
      </c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R950" s="239" t="s">
        <v>189</v>
      </c>
      <c r="AT950" s="239" t="s">
        <v>171</v>
      </c>
      <c r="AU950" s="239" t="s">
        <v>86</v>
      </c>
      <c r="AY950" s="18" t="s">
        <v>168</v>
      </c>
      <c r="BE950" s="240">
        <f>IF(N950="základní",J950,0)</f>
        <v>0</v>
      </c>
      <c r="BF950" s="240">
        <f>IF(N950="snížená",J950,0)</f>
        <v>0</v>
      </c>
      <c r="BG950" s="240">
        <f>IF(N950="zákl. přenesená",J950,0)</f>
        <v>0</v>
      </c>
      <c r="BH950" s="240">
        <f>IF(N950="sníž. přenesená",J950,0)</f>
        <v>0</v>
      </c>
      <c r="BI950" s="240">
        <f>IF(N950="nulová",J950,0)</f>
        <v>0</v>
      </c>
      <c r="BJ950" s="18" t="s">
        <v>84</v>
      </c>
      <c r="BK950" s="240">
        <f>ROUND(I950*H950,2)</f>
        <v>0</v>
      </c>
      <c r="BL950" s="18" t="s">
        <v>189</v>
      </c>
      <c r="BM950" s="239" t="s">
        <v>1804</v>
      </c>
    </row>
    <row r="951" spans="1:51" s="15" customFormat="1" ht="12">
      <c r="A951" s="15"/>
      <c r="B951" s="274"/>
      <c r="C951" s="275"/>
      <c r="D951" s="241" t="s">
        <v>291</v>
      </c>
      <c r="E951" s="276" t="s">
        <v>1</v>
      </c>
      <c r="F951" s="277" t="s">
        <v>1805</v>
      </c>
      <c r="G951" s="275"/>
      <c r="H951" s="276" t="s">
        <v>1</v>
      </c>
      <c r="I951" s="278"/>
      <c r="J951" s="275"/>
      <c r="K951" s="275"/>
      <c r="L951" s="279"/>
      <c r="M951" s="280"/>
      <c r="N951" s="281"/>
      <c r="O951" s="281"/>
      <c r="P951" s="281"/>
      <c r="Q951" s="281"/>
      <c r="R951" s="281"/>
      <c r="S951" s="281"/>
      <c r="T951" s="282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T951" s="283" t="s">
        <v>291</v>
      </c>
      <c r="AU951" s="283" t="s">
        <v>86</v>
      </c>
      <c r="AV951" s="15" t="s">
        <v>84</v>
      </c>
      <c r="AW951" s="15" t="s">
        <v>32</v>
      </c>
      <c r="AX951" s="15" t="s">
        <v>77</v>
      </c>
      <c r="AY951" s="283" t="s">
        <v>168</v>
      </c>
    </row>
    <row r="952" spans="1:51" s="13" customFormat="1" ht="12">
      <c r="A952" s="13"/>
      <c r="B952" s="252"/>
      <c r="C952" s="253"/>
      <c r="D952" s="241" t="s">
        <v>291</v>
      </c>
      <c r="E952" s="254" t="s">
        <v>1</v>
      </c>
      <c r="F952" s="255" t="s">
        <v>1806</v>
      </c>
      <c r="G952" s="253"/>
      <c r="H952" s="256">
        <v>0.299</v>
      </c>
      <c r="I952" s="257"/>
      <c r="J952" s="253"/>
      <c r="K952" s="253"/>
      <c r="L952" s="258"/>
      <c r="M952" s="259"/>
      <c r="N952" s="260"/>
      <c r="O952" s="260"/>
      <c r="P952" s="260"/>
      <c r="Q952" s="260"/>
      <c r="R952" s="260"/>
      <c r="S952" s="260"/>
      <c r="T952" s="261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62" t="s">
        <v>291</v>
      </c>
      <c r="AU952" s="262" t="s">
        <v>86</v>
      </c>
      <c r="AV952" s="13" t="s">
        <v>86</v>
      </c>
      <c r="AW952" s="13" t="s">
        <v>32</v>
      </c>
      <c r="AX952" s="13" t="s">
        <v>77</v>
      </c>
      <c r="AY952" s="262" t="s">
        <v>168</v>
      </c>
    </row>
    <row r="953" spans="1:51" s="13" customFormat="1" ht="12">
      <c r="A953" s="13"/>
      <c r="B953" s="252"/>
      <c r="C953" s="253"/>
      <c r="D953" s="241" t="s">
        <v>291</v>
      </c>
      <c r="E953" s="254" t="s">
        <v>1</v>
      </c>
      <c r="F953" s="255" t="s">
        <v>1807</v>
      </c>
      <c r="G953" s="253"/>
      <c r="H953" s="256">
        <v>2.571</v>
      </c>
      <c r="I953" s="257"/>
      <c r="J953" s="253"/>
      <c r="K953" s="253"/>
      <c r="L953" s="258"/>
      <c r="M953" s="259"/>
      <c r="N953" s="260"/>
      <c r="O953" s="260"/>
      <c r="P953" s="260"/>
      <c r="Q953" s="260"/>
      <c r="R953" s="260"/>
      <c r="S953" s="260"/>
      <c r="T953" s="261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62" t="s">
        <v>291</v>
      </c>
      <c r="AU953" s="262" t="s">
        <v>86</v>
      </c>
      <c r="AV953" s="13" t="s">
        <v>86</v>
      </c>
      <c r="AW953" s="13" t="s">
        <v>32</v>
      </c>
      <c r="AX953" s="13" t="s">
        <v>77</v>
      </c>
      <c r="AY953" s="262" t="s">
        <v>168</v>
      </c>
    </row>
    <row r="954" spans="1:51" s="13" customFormat="1" ht="12">
      <c r="A954" s="13"/>
      <c r="B954" s="252"/>
      <c r="C954" s="253"/>
      <c r="D954" s="241" t="s">
        <v>291</v>
      </c>
      <c r="E954" s="254" t="s">
        <v>1</v>
      </c>
      <c r="F954" s="255" t="s">
        <v>1808</v>
      </c>
      <c r="G954" s="253"/>
      <c r="H954" s="256">
        <v>1.473</v>
      </c>
      <c r="I954" s="257"/>
      <c r="J954" s="253"/>
      <c r="K954" s="253"/>
      <c r="L954" s="258"/>
      <c r="M954" s="259"/>
      <c r="N954" s="260"/>
      <c r="O954" s="260"/>
      <c r="P954" s="260"/>
      <c r="Q954" s="260"/>
      <c r="R954" s="260"/>
      <c r="S954" s="260"/>
      <c r="T954" s="261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62" t="s">
        <v>291</v>
      </c>
      <c r="AU954" s="262" t="s">
        <v>86</v>
      </c>
      <c r="AV954" s="13" t="s">
        <v>86</v>
      </c>
      <c r="AW954" s="13" t="s">
        <v>32</v>
      </c>
      <c r="AX954" s="13" t="s">
        <v>77</v>
      </c>
      <c r="AY954" s="262" t="s">
        <v>168</v>
      </c>
    </row>
    <row r="955" spans="1:51" s="13" customFormat="1" ht="12">
      <c r="A955" s="13"/>
      <c r="B955" s="252"/>
      <c r="C955" s="253"/>
      <c r="D955" s="241" t="s">
        <v>291</v>
      </c>
      <c r="E955" s="254" t="s">
        <v>1</v>
      </c>
      <c r="F955" s="255" t="s">
        <v>1809</v>
      </c>
      <c r="G955" s="253"/>
      <c r="H955" s="256">
        <v>0.1</v>
      </c>
      <c r="I955" s="257"/>
      <c r="J955" s="253"/>
      <c r="K955" s="253"/>
      <c r="L955" s="258"/>
      <c r="M955" s="259"/>
      <c r="N955" s="260"/>
      <c r="O955" s="260"/>
      <c r="P955" s="260"/>
      <c r="Q955" s="260"/>
      <c r="R955" s="260"/>
      <c r="S955" s="260"/>
      <c r="T955" s="261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62" t="s">
        <v>291</v>
      </c>
      <c r="AU955" s="262" t="s">
        <v>86</v>
      </c>
      <c r="AV955" s="13" t="s">
        <v>86</v>
      </c>
      <c r="AW955" s="13" t="s">
        <v>32</v>
      </c>
      <c r="AX955" s="13" t="s">
        <v>77</v>
      </c>
      <c r="AY955" s="262" t="s">
        <v>168</v>
      </c>
    </row>
    <row r="956" spans="1:51" s="13" customFormat="1" ht="12">
      <c r="A956" s="13"/>
      <c r="B956" s="252"/>
      <c r="C956" s="253"/>
      <c r="D956" s="241" t="s">
        <v>291</v>
      </c>
      <c r="E956" s="254" t="s">
        <v>1</v>
      </c>
      <c r="F956" s="255" t="s">
        <v>1810</v>
      </c>
      <c r="G956" s="253"/>
      <c r="H956" s="256">
        <v>1.081</v>
      </c>
      <c r="I956" s="257"/>
      <c r="J956" s="253"/>
      <c r="K956" s="253"/>
      <c r="L956" s="258"/>
      <c r="M956" s="259"/>
      <c r="N956" s="260"/>
      <c r="O956" s="260"/>
      <c r="P956" s="260"/>
      <c r="Q956" s="260"/>
      <c r="R956" s="260"/>
      <c r="S956" s="260"/>
      <c r="T956" s="261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62" t="s">
        <v>291</v>
      </c>
      <c r="AU956" s="262" t="s">
        <v>86</v>
      </c>
      <c r="AV956" s="13" t="s">
        <v>86</v>
      </c>
      <c r="AW956" s="13" t="s">
        <v>32</v>
      </c>
      <c r="AX956" s="13" t="s">
        <v>77</v>
      </c>
      <c r="AY956" s="262" t="s">
        <v>168</v>
      </c>
    </row>
    <row r="957" spans="1:51" s="13" customFormat="1" ht="12">
      <c r="A957" s="13"/>
      <c r="B957" s="252"/>
      <c r="C957" s="253"/>
      <c r="D957" s="241" t="s">
        <v>291</v>
      </c>
      <c r="E957" s="254" t="s">
        <v>1</v>
      </c>
      <c r="F957" s="255" t="s">
        <v>1811</v>
      </c>
      <c r="G957" s="253"/>
      <c r="H957" s="256">
        <v>0.447</v>
      </c>
      <c r="I957" s="257"/>
      <c r="J957" s="253"/>
      <c r="K957" s="253"/>
      <c r="L957" s="258"/>
      <c r="M957" s="259"/>
      <c r="N957" s="260"/>
      <c r="O957" s="260"/>
      <c r="P957" s="260"/>
      <c r="Q957" s="260"/>
      <c r="R957" s="260"/>
      <c r="S957" s="260"/>
      <c r="T957" s="261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62" t="s">
        <v>291</v>
      </c>
      <c r="AU957" s="262" t="s">
        <v>86</v>
      </c>
      <c r="AV957" s="13" t="s">
        <v>86</v>
      </c>
      <c r="AW957" s="13" t="s">
        <v>32</v>
      </c>
      <c r="AX957" s="13" t="s">
        <v>77</v>
      </c>
      <c r="AY957" s="262" t="s">
        <v>168</v>
      </c>
    </row>
    <row r="958" spans="1:51" s="14" customFormat="1" ht="12">
      <c r="A958" s="14"/>
      <c r="B958" s="263"/>
      <c r="C958" s="264"/>
      <c r="D958" s="241" t="s">
        <v>291</v>
      </c>
      <c r="E958" s="265" t="s">
        <v>1</v>
      </c>
      <c r="F958" s="266" t="s">
        <v>295</v>
      </c>
      <c r="G958" s="264"/>
      <c r="H958" s="267">
        <v>5.971</v>
      </c>
      <c r="I958" s="268"/>
      <c r="J958" s="264"/>
      <c r="K958" s="264"/>
      <c r="L958" s="269"/>
      <c r="M958" s="270"/>
      <c r="N958" s="271"/>
      <c r="O958" s="271"/>
      <c r="P958" s="271"/>
      <c r="Q958" s="271"/>
      <c r="R958" s="271"/>
      <c r="S958" s="271"/>
      <c r="T958" s="272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73" t="s">
        <v>291</v>
      </c>
      <c r="AU958" s="273" t="s">
        <v>86</v>
      </c>
      <c r="AV958" s="14" t="s">
        <v>189</v>
      </c>
      <c r="AW958" s="14" t="s">
        <v>32</v>
      </c>
      <c r="AX958" s="14" t="s">
        <v>84</v>
      </c>
      <c r="AY958" s="273" t="s">
        <v>168</v>
      </c>
    </row>
    <row r="959" spans="1:65" s="2" customFormat="1" ht="24.15" customHeight="1">
      <c r="A959" s="39"/>
      <c r="B959" s="40"/>
      <c r="C959" s="228" t="s">
        <v>1812</v>
      </c>
      <c r="D959" s="228" t="s">
        <v>171</v>
      </c>
      <c r="E959" s="229" t="s">
        <v>1813</v>
      </c>
      <c r="F959" s="230" t="s">
        <v>1814</v>
      </c>
      <c r="G959" s="231" t="s">
        <v>203</v>
      </c>
      <c r="H959" s="232">
        <v>57.27</v>
      </c>
      <c r="I959" s="233"/>
      <c r="J959" s="234">
        <f>ROUND(I959*H959,2)</f>
        <v>0</v>
      </c>
      <c r="K959" s="230" t="s">
        <v>175</v>
      </c>
      <c r="L959" s="45"/>
      <c r="M959" s="235" t="s">
        <v>1</v>
      </c>
      <c r="N959" s="236" t="s">
        <v>42</v>
      </c>
      <c r="O959" s="92"/>
      <c r="P959" s="237">
        <f>O959*H959</f>
        <v>0</v>
      </c>
      <c r="Q959" s="237">
        <v>0.08936</v>
      </c>
      <c r="R959" s="237">
        <f>Q959*H959</f>
        <v>5.1176472</v>
      </c>
      <c r="S959" s="237">
        <v>0</v>
      </c>
      <c r="T959" s="238">
        <f>S959*H959</f>
        <v>0</v>
      </c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R959" s="239" t="s">
        <v>189</v>
      </c>
      <c r="AT959" s="239" t="s">
        <v>171</v>
      </c>
      <c r="AU959" s="239" t="s">
        <v>86</v>
      </c>
      <c r="AY959" s="18" t="s">
        <v>168</v>
      </c>
      <c r="BE959" s="240">
        <f>IF(N959="základní",J959,0)</f>
        <v>0</v>
      </c>
      <c r="BF959" s="240">
        <f>IF(N959="snížená",J959,0)</f>
        <v>0</v>
      </c>
      <c r="BG959" s="240">
        <f>IF(N959="zákl. přenesená",J959,0)</f>
        <v>0</v>
      </c>
      <c r="BH959" s="240">
        <f>IF(N959="sníž. přenesená",J959,0)</f>
        <v>0</v>
      </c>
      <c r="BI959" s="240">
        <f>IF(N959="nulová",J959,0)</f>
        <v>0</v>
      </c>
      <c r="BJ959" s="18" t="s">
        <v>84</v>
      </c>
      <c r="BK959" s="240">
        <f>ROUND(I959*H959,2)</f>
        <v>0</v>
      </c>
      <c r="BL959" s="18" t="s">
        <v>189</v>
      </c>
      <c r="BM959" s="239" t="s">
        <v>1815</v>
      </c>
    </row>
    <row r="960" spans="1:51" s="15" customFormat="1" ht="12">
      <c r="A960" s="15"/>
      <c r="B960" s="274"/>
      <c r="C960" s="275"/>
      <c r="D960" s="241" t="s">
        <v>291</v>
      </c>
      <c r="E960" s="276" t="s">
        <v>1</v>
      </c>
      <c r="F960" s="277" t="s">
        <v>1816</v>
      </c>
      <c r="G960" s="275"/>
      <c r="H960" s="276" t="s">
        <v>1</v>
      </c>
      <c r="I960" s="278"/>
      <c r="J960" s="275"/>
      <c r="K960" s="275"/>
      <c r="L960" s="279"/>
      <c r="M960" s="280"/>
      <c r="N960" s="281"/>
      <c r="O960" s="281"/>
      <c r="P960" s="281"/>
      <c r="Q960" s="281"/>
      <c r="R960" s="281"/>
      <c r="S960" s="281"/>
      <c r="T960" s="282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T960" s="283" t="s">
        <v>291</v>
      </c>
      <c r="AU960" s="283" t="s">
        <v>86</v>
      </c>
      <c r="AV960" s="15" t="s">
        <v>84</v>
      </c>
      <c r="AW960" s="15" t="s">
        <v>32</v>
      </c>
      <c r="AX960" s="15" t="s">
        <v>77</v>
      </c>
      <c r="AY960" s="283" t="s">
        <v>168</v>
      </c>
    </row>
    <row r="961" spans="1:51" s="13" customFormat="1" ht="12">
      <c r="A961" s="13"/>
      <c r="B961" s="252"/>
      <c r="C961" s="253"/>
      <c r="D961" s="241" t="s">
        <v>291</v>
      </c>
      <c r="E961" s="254" t="s">
        <v>1</v>
      </c>
      <c r="F961" s="255" t="s">
        <v>1817</v>
      </c>
      <c r="G961" s="253"/>
      <c r="H961" s="256">
        <v>57.27</v>
      </c>
      <c r="I961" s="257"/>
      <c r="J961" s="253"/>
      <c r="K961" s="253"/>
      <c r="L961" s="258"/>
      <c r="M961" s="259"/>
      <c r="N961" s="260"/>
      <c r="O961" s="260"/>
      <c r="P961" s="260"/>
      <c r="Q961" s="260"/>
      <c r="R961" s="260"/>
      <c r="S961" s="260"/>
      <c r="T961" s="261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62" t="s">
        <v>291</v>
      </c>
      <c r="AU961" s="262" t="s">
        <v>86</v>
      </c>
      <c r="AV961" s="13" t="s">
        <v>86</v>
      </c>
      <c r="AW961" s="13" t="s">
        <v>32</v>
      </c>
      <c r="AX961" s="13" t="s">
        <v>84</v>
      </c>
      <c r="AY961" s="262" t="s">
        <v>168</v>
      </c>
    </row>
    <row r="962" spans="1:65" s="2" customFormat="1" ht="16.5" customHeight="1">
      <c r="A962" s="39"/>
      <c r="B962" s="40"/>
      <c r="C962" s="228" t="s">
        <v>1818</v>
      </c>
      <c r="D962" s="228" t="s">
        <v>171</v>
      </c>
      <c r="E962" s="229" t="s">
        <v>1819</v>
      </c>
      <c r="F962" s="230" t="s">
        <v>1820</v>
      </c>
      <c r="G962" s="231" t="s">
        <v>203</v>
      </c>
      <c r="H962" s="232">
        <v>1386.52</v>
      </c>
      <c r="I962" s="233"/>
      <c r="J962" s="234">
        <f>ROUND(I962*H962,2)</f>
        <v>0</v>
      </c>
      <c r="K962" s="230" t="s">
        <v>175</v>
      </c>
      <c r="L962" s="45"/>
      <c r="M962" s="235" t="s">
        <v>1</v>
      </c>
      <c r="N962" s="236" t="s">
        <v>42</v>
      </c>
      <c r="O962" s="92"/>
      <c r="P962" s="237">
        <f>O962*H962</f>
        <v>0</v>
      </c>
      <c r="Q962" s="237">
        <v>0.00013</v>
      </c>
      <c r="R962" s="237">
        <f>Q962*H962</f>
        <v>0.18024759999999998</v>
      </c>
      <c r="S962" s="237">
        <v>0</v>
      </c>
      <c r="T962" s="238">
        <f>S962*H962</f>
        <v>0</v>
      </c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R962" s="239" t="s">
        <v>189</v>
      </c>
      <c r="AT962" s="239" t="s">
        <v>171</v>
      </c>
      <c r="AU962" s="239" t="s">
        <v>86</v>
      </c>
      <c r="AY962" s="18" t="s">
        <v>168</v>
      </c>
      <c r="BE962" s="240">
        <f>IF(N962="základní",J962,0)</f>
        <v>0</v>
      </c>
      <c r="BF962" s="240">
        <f>IF(N962="snížená",J962,0)</f>
        <v>0</v>
      </c>
      <c r="BG962" s="240">
        <f>IF(N962="zákl. přenesená",J962,0)</f>
        <v>0</v>
      </c>
      <c r="BH962" s="240">
        <f>IF(N962="sníž. přenesená",J962,0)</f>
        <v>0</v>
      </c>
      <c r="BI962" s="240">
        <f>IF(N962="nulová",J962,0)</f>
        <v>0</v>
      </c>
      <c r="BJ962" s="18" t="s">
        <v>84</v>
      </c>
      <c r="BK962" s="240">
        <f>ROUND(I962*H962,2)</f>
        <v>0</v>
      </c>
      <c r="BL962" s="18" t="s">
        <v>189</v>
      </c>
      <c r="BM962" s="239" t="s">
        <v>1821</v>
      </c>
    </row>
    <row r="963" spans="1:51" s="13" customFormat="1" ht="12">
      <c r="A963" s="13"/>
      <c r="B963" s="252"/>
      <c r="C963" s="253"/>
      <c r="D963" s="241" t="s">
        <v>291</v>
      </c>
      <c r="E963" s="254" t="s">
        <v>1</v>
      </c>
      <c r="F963" s="255" t="s">
        <v>1822</v>
      </c>
      <c r="G963" s="253"/>
      <c r="H963" s="256">
        <v>763.92</v>
      </c>
      <c r="I963" s="257"/>
      <c r="J963" s="253"/>
      <c r="K963" s="253"/>
      <c r="L963" s="258"/>
      <c r="M963" s="259"/>
      <c r="N963" s="260"/>
      <c r="O963" s="260"/>
      <c r="P963" s="260"/>
      <c r="Q963" s="260"/>
      <c r="R963" s="260"/>
      <c r="S963" s="260"/>
      <c r="T963" s="261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62" t="s">
        <v>291</v>
      </c>
      <c r="AU963" s="262" t="s">
        <v>86</v>
      </c>
      <c r="AV963" s="13" t="s">
        <v>86</v>
      </c>
      <c r="AW963" s="13" t="s">
        <v>32</v>
      </c>
      <c r="AX963" s="13" t="s">
        <v>77</v>
      </c>
      <c r="AY963" s="262" t="s">
        <v>168</v>
      </c>
    </row>
    <row r="964" spans="1:51" s="13" customFormat="1" ht="12">
      <c r="A964" s="13"/>
      <c r="B964" s="252"/>
      <c r="C964" s="253"/>
      <c r="D964" s="241" t="s">
        <v>291</v>
      </c>
      <c r="E964" s="254" t="s">
        <v>1</v>
      </c>
      <c r="F964" s="255" t="s">
        <v>1823</v>
      </c>
      <c r="G964" s="253"/>
      <c r="H964" s="256">
        <v>622.6</v>
      </c>
      <c r="I964" s="257"/>
      <c r="J964" s="253"/>
      <c r="K964" s="253"/>
      <c r="L964" s="258"/>
      <c r="M964" s="259"/>
      <c r="N964" s="260"/>
      <c r="O964" s="260"/>
      <c r="P964" s="260"/>
      <c r="Q964" s="260"/>
      <c r="R964" s="260"/>
      <c r="S964" s="260"/>
      <c r="T964" s="261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62" t="s">
        <v>291</v>
      </c>
      <c r="AU964" s="262" t="s">
        <v>86</v>
      </c>
      <c r="AV964" s="13" t="s">
        <v>86</v>
      </c>
      <c r="AW964" s="13" t="s">
        <v>32</v>
      </c>
      <c r="AX964" s="13" t="s">
        <v>77</v>
      </c>
      <c r="AY964" s="262" t="s">
        <v>168</v>
      </c>
    </row>
    <row r="965" spans="1:51" s="14" customFormat="1" ht="12">
      <c r="A965" s="14"/>
      <c r="B965" s="263"/>
      <c r="C965" s="264"/>
      <c r="D965" s="241" t="s">
        <v>291</v>
      </c>
      <c r="E965" s="265" t="s">
        <v>1</v>
      </c>
      <c r="F965" s="266" t="s">
        <v>295</v>
      </c>
      <c r="G965" s="264"/>
      <c r="H965" s="267">
        <v>1386.52</v>
      </c>
      <c r="I965" s="268"/>
      <c r="J965" s="264"/>
      <c r="K965" s="264"/>
      <c r="L965" s="269"/>
      <c r="M965" s="270"/>
      <c r="N965" s="271"/>
      <c r="O965" s="271"/>
      <c r="P965" s="271"/>
      <c r="Q965" s="271"/>
      <c r="R965" s="271"/>
      <c r="S965" s="271"/>
      <c r="T965" s="272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73" t="s">
        <v>291</v>
      </c>
      <c r="AU965" s="273" t="s">
        <v>86</v>
      </c>
      <c r="AV965" s="14" t="s">
        <v>189</v>
      </c>
      <c r="AW965" s="14" t="s">
        <v>32</v>
      </c>
      <c r="AX965" s="14" t="s">
        <v>84</v>
      </c>
      <c r="AY965" s="273" t="s">
        <v>168</v>
      </c>
    </row>
    <row r="966" spans="1:65" s="2" customFormat="1" ht="16.5" customHeight="1">
      <c r="A966" s="39"/>
      <c r="B966" s="40"/>
      <c r="C966" s="228" t="s">
        <v>1824</v>
      </c>
      <c r="D966" s="228" t="s">
        <v>171</v>
      </c>
      <c r="E966" s="229" t="s">
        <v>1825</v>
      </c>
      <c r="F966" s="230" t="s">
        <v>1826</v>
      </c>
      <c r="G966" s="231" t="s">
        <v>289</v>
      </c>
      <c r="H966" s="232">
        <v>10.472</v>
      </c>
      <c r="I966" s="233"/>
      <c r="J966" s="234">
        <f>ROUND(I966*H966,2)</f>
        <v>0</v>
      </c>
      <c r="K966" s="230" t="s">
        <v>175</v>
      </c>
      <c r="L966" s="45"/>
      <c r="M966" s="235" t="s">
        <v>1</v>
      </c>
      <c r="N966" s="236" t="s">
        <v>42</v>
      </c>
      <c r="O966" s="92"/>
      <c r="P966" s="237">
        <f>O966*H966</f>
        <v>0</v>
      </c>
      <c r="Q966" s="237">
        <v>0.2025</v>
      </c>
      <c r="R966" s="237">
        <f>Q966*H966</f>
        <v>2.12058</v>
      </c>
      <c r="S966" s="237">
        <v>0</v>
      </c>
      <c r="T966" s="238">
        <f>S966*H966</f>
        <v>0</v>
      </c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R966" s="239" t="s">
        <v>189</v>
      </c>
      <c r="AT966" s="239" t="s">
        <v>171</v>
      </c>
      <c r="AU966" s="239" t="s">
        <v>86</v>
      </c>
      <c r="AY966" s="18" t="s">
        <v>168</v>
      </c>
      <c r="BE966" s="240">
        <f>IF(N966="základní",J966,0)</f>
        <v>0</v>
      </c>
      <c r="BF966" s="240">
        <f>IF(N966="snížená",J966,0)</f>
        <v>0</v>
      </c>
      <c r="BG966" s="240">
        <f>IF(N966="zákl. přenesená",J966,0)</f>
        <v>0</v>
      </c>
      <c r="BH966" s="240">
        <f>IF(N966="sníž. přenesená",J966,0)</f>
        <v>0</v>
      </c>
      <c r="BI966" s="240">
        <f>IF(N966="nulová",J966,0)</f>
        <v>0</v>
      </c>
      <c r="BJ966" s="18" t="s">
        <v>84</v>
      </c>
      <c r="BK966" s="240">
        <f>ROUND(I966*H966,2)</f>
        <v>0</v>
      </c>
      <c r="BL966" s="18" t="s">
        <v>189</v>
      </c>
      <c r="BM966" s="239" t="s">
        <v>1827</v>
      </c>
    </row>
    <row r="967" spans="1:51" s="13" customFormat="1" ht="12">
      <c r="A967" s="13"/>
      <c r="B967" s="252"/>
      <c r="C967" s="253"/>
      <c r="D967" s="241" t="s">
        <v>291</v>
      </c>
      <c r="E967" s="254" t="s">
        <v>1</v>
      </c>
      <c r="F967" s="255" t="s">
        <v>1828</v>
      </c>
      <c r="G967" s="253"/>
      <c r="H967" s="256">
        <v>7.407</v>
      </c>
      <c r="I967" s="257"/>
      <c r="J967" s="253"/>
      <c r="K967" s="253"/>
      <c r="L967" s="258"/>
      <c r="M967" s="259"/>
      <c r="N967" s="260"/>
      <c r="O967" s="260"/>
      <c r="P967" s="260"/>
      <c r="Q967" s="260"/>
      <c r="R967" s="260"/>
      <c r="S967" s="260"/>
      <c r="T967" s="261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62" t="s">
        <v>291</v>
      </c>
      <c r="AU967" s="262" t="s">
        <v>86</v>
      </c>
      <c r="AV967" s="13" t="s">
        <v>86</v>
      </c>
      <c r="AW967" s="13" t="s">
        <v>32</v>
      </c>
      <c r="AX967" s="13" t="s">
        <v>77</v>
      </c>
      <c r="AY967" s="262" t="s">
        <v>168</v>
      </c>
    </row>
    <row r="968" spans="1:51" s="13" customFormat="1" ht="12">
      <c r="A968" s="13"/>
      <c r="B968" s="252"/>
      <c r="C968" s="253"/>
      <c r="D968" s="241" t="s">
        <v>291</v>
      </c>
      <c r="E968" s="254" t="s">
        <v>1</v>
      </c>
      <c r="F968" s="255" t="s">
        <v>1829</v>
      </c>
      <c r="G968" s="253"/>
      <c r="H968" s="256">
        <v>3.065</v>
      </c>
      <c r="I968" s="257"/>
      <c r="J968" s="253"/>
      <c r="K968" s="253"/>
      <c r="L968" s="258"/>
      <c r="M968" s="259"/>
      <c r="N968" s="260"/>
      <c r="O968" s="260"/>
      <c r="P968" s="260"/>
      <c r="Q968" s="260"/>
      <c r="R968" s="260"/>
      <c r="S968" s="260"/>
      <c r="T968" s="261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62" t="s">
        <v>291</v>
      </c>
      <c r="AU968" s="262" t="s">
        <v>86</v>
      </c>
      <c r="AV968" s="13" t="s">
        <v>86</v>
      </c>
      <c r="AW968" s="13" t="s">
        <v>32</v>
      </c>
      <c r="AX968" s="13" t="s">
        <v>77</v>
      </c>
      <c r="AY968" s="262" t="s">
        <v>168</v>
      </c>
    </row>
    <row r="969" spans="1:51" s="14" customFormat="1" ht="12">
      <c r="A969" s="14"/>
      <c r="B969" s="263"/>
      <c r="C969" s="264"/>
      <c r="D969" s="241" t="s">
        <v>291</v>
      </c>
      <c r="E969" s="265" t="s">
        <v>1</v>
      </c>
      <c r="F969" s="266" t="s">
        <v>295</v>
      </c>
      <c r="G969" s="264"/>
      <c r="H969" s="267">
        <v>10.472</v>
      </c>
      <c r="I969" s="268"/>
      <c r="J969" s="264"/>
      <c r="K969" s="264"/>
      <c r="L969" s="269"/>
      <c r="M969" s="270"/>
      <c r="N969" s="271"/>
      <c r="O969" s="271"/>
      <c r="P969" s="271"/>
      <c r="Q969" s="271"/>
      <c r="R969" s="271"/>
      <c r="S969" s="271"/>
      <c r="T969" s="272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73" t="s">
        <v>291</v>
      </c>
      <c r="AU969" s="273" t="s">
        <v>86</v>
      </c>
      <c r="AV969" s="14" t="s">
        <v>189</v>
      </c>
      <c r="AW969" s="14" t="s">
        <v>32</v>
      </c>
      <c r="AX969" s="14" t="s">
        <v>84</v>
      </c>
      <c r="AY969" s="273" t="s">
        <v>168</v>
      </c>
    </row>
    <row r="970" spans="1:65" s="2" customFormat="1" ht="16.5" customHeight="1">
      <c r="A970" s="39"/>
      <c r="B970" s="40"/>
      <c r="C970" s="228" t="s">
        <v>1830</v>
      </c>
      <c r="D970" s="228" t="s">
        <v>171</v>
      </c>
      <c r="E970" s="229" t="s">
        <v>1831</v>
      </c>
      <c r="F970" s="230" t="s">
        <v>1832</v>
      </c>
      <c r="G970" s="231" t="s">
        <v>203</v>
      </c>
      <c r="H970" s="232">
        <v>32.4</v>
      </c>
      <c r="I970" s="233"/>
      <c r="J970" s="234">
        <f>ROUND(I970*H970,2)</f>
        <v>0</v>
      </c>
      <c r="K970" s="230" t="s">
        <v>1</v>
      </c>
      <c r="L970" s="45"/>
      <c r="M970" s="235" t="s">
        <v>1</v>
      </c>
      <c r="N970" s="236" t="s">
        <v>42</v>
      </c>
      <c r="O970" s="92"/>
      <c r="P970" s="237">
        <f>O970*H970</f>
        <v>0</v>
      </c>
      <c r="Q970" s="237">
        <v>0</v>
      </c>
      <c r="R970" s="237">
        <f>Q970*H970</f>
        <v>0</v>
      </c>
      <c r="S970" s="237">
        <v>0</v>
      </c>
      <c r="T970" s="238">
        <f>S970*H970</f>
        <v>0</v>
      </c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R970" s="239" t="s">
        <v>189</v>
      </c>
      <c r="AT970" s="239" t="s">
        <v>171</v>
      </c>
      <c r="AU970" s="239" t="s">
        <v>86</v>
      </c>
      <c r="AY970" s="18" t="s">
        <v>168</v>
      </c>
      <c r="BE970" s="240">
        <f>IF(N970="základní",J970,0)</f>
        <v>0</v>
      </c>
      <c r="BF970" s="240">
        <f>IF(N970="snížená",J970,0)</f>
        <v>0</v>
      </c>
      <c r="BG970" s="240">
        <f>IF(N970="zákl. přenesená",J970,0)</f>
        <v>0</v>
      </c>
      <c r="BH970" s="240">
        <f>IF(N970="sníž. přenesená",J970,0)</f>
        <v>0</v>
      </c>
      <c r="BI970" s="240">
        <f>IF(N970="nulová",J970,0)</f>
        <v>0</v>
      </c>
      <c r="BJ970" s="18" t="s">
        <v>84</v>
      </c>
      <c r="BK970" s="240">
        <f>ROUND(I970*H970,2)</f>
        <v>0</v>
      </c>
      <c r="BL970" s="18" t="s">
        <v>189</v>
      </c>
      <c r="BM970" s="239" t="s">
        <v>1833</v>
      </c>
    </row>
    <row r="971" spans="1:47" s="2" customFormat="1" ht="12">
      <c r="A971" s="39"/>
      <c r="B971" s="40"/>
      <c r="C971" s="41"/>
      <c r="D971" s="241" t="s">
        <v>178</v>
      </c>
      <c r="E971" s="41"/>
      <c r="F971" s="242" t="s">
        <v>1834</v>
      </c>
      <c r="G971" s="41"/>
      <c r="H971" s="41"/>
      <c r="I971" s="243"/>
      <c r="J971" s="41"/>
      <c r="K971" s="41"/>
      <c r="L971" s="45"/>
      <c r="M971" s="244"/>
      <c r="N971" s="245"/>
      <c r="O971" s="92"/>
      <c r="P971" s="92"/>
      <c r="Q971" s="92"/>
      <c r="R971" s="92"/>
      <c r="S971" s="92"/>
      <c r="T971" s="93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T971" s="18" t="s">
        <v>178</v>
      </c>
      <c r="AU971" s="18" t="s">
        <v>86</v>
      </c>
    </row>
    <row r="972" spans="1:51" s="15" customFormat="1" ht="12">
      <c r="A972" s="15"/>
      <c r="B972" s="274"/>
      <c r="C972" s="275"/>
      <c r="D972" s="241" t="s">
        <v>291</v>
      </c>
      <c r="E972" s="276" t="s">
        <v>1</v>
      </c>
      <c r="F972" s="277" t="s">
        <v>1774</v>
      </c>
      <c r="G972" s="275"/>
      <c r="H972" s="276" t="s">
        <v>1</v>
      </c>
      <c r="I972" s="278"/>
      <c r="J972" s="275"/>
      <c r="K972" s="275"/>
      <c r="L972" s="279"/>
      <c r="M972" s="280"/>
      <c r="N972" s="281"/>
      <c r="O972" s="281"/>
      <c r="P972" s="281"/>
      <c r="Q972" s="281"/>
      <c r="R972" s="281"/>
      <c r="S972" s="281"/>
      <c r="T972" s="282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T972" s="283" t="s">
        <v>291</v>
      </c>
      <c r="AU972" s="283" t="s">
        <v>86</v>
      </c>
      <c r="AV972" s="15" t="s">
        <v>84</v>
      </c>
      <c r="AW972" s="15" t="s">
        <v>32</v>
      </c>
      <c r="AX972" s="15" t="s">
        <v>77</v>
      </c>
      <c r="AY972" s="283" t="s">
        <v>168</v>
      </c>
    </row>
    <row r="973" spans="1:51" s="13" customFormat="1" ht="12">
      <c r="A973" s="13"/>
      <c r="B973" s="252"/>
      <c r="C973" s="253"/>
      <c r="D973" s="241" t="s">
        <v>291</v>
      </c>
      <c r="E973" s="254" t="s">
        <v>1</v>
      </c>
      <c r="F973" s="255" t="s">
        <v>1775</v>
      </c>
      <c r="G973" s="253"/>
      <c r="H973" s="256">
        <v>7.2</v>
      </c>
      <c r="I973" s="257"/>
      <c r="J973" s="253"/>
      <c r="K973" s="253"/>
      <c r="L973" s="258"/>
      <c r="M973" s="259"/>
      <c r="N973" s="260"/>
      <c r="O973" s="260"/>
      <c r="P973" s="260"/>
      <c r="Q973" s="260"/>
      <c r="R973" s="260"/>
      <c r="S973" s="260"/>
      <c r="T973" s="261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62" t="s">
        <v>291</v>
      </c>
      <c r="AU973" s="262" t="s">
        <v>86</v>
      </c>
      <c r="AV973" s="13" t="s">
        <v>86</v>
      </c>
      <c r="AW973" s="13" t="s">
        <v>32</v>
      </c>
      <c r="AX973" s="13" t="s">
        <v>77</v>
      </c>
      <c r="AY973" s="262" t="s">
        <v>168</v>
      </c>
    </row>
    <row r="974" spans="1:51" s="13" customFormat="1" ht="12">
      <c r="A974" s="13"/>
      <c r="B974" s="252"/>
      <c r="C974" s="253"/>
      <c r="D974" s="241" t="s">
        <v>291</v>
      </c>
      <c r="E974" s="254" t="s">
        <v>1</v>
      </c>
      <c r="F974" s="255" t="s">
        <v>1776</v>
      </c>
      <c r="G974" s="253"/>
      <c r="H974" s="256">
        <v>13.2</v>
      </c>
      <c r="I974" s="257"/>
      <c r="J974" s="253"/>
      <c r="K974" s="253"/>
      <c r="L974" s="258"/>
      <c r="M974" s="259"/>
      <c r="N974" s="260"/>
      <c r="O974" s="260"/>
      <c r="P974" s="260"/>
      <c r="Q974" s="260"/>
      <c r="R974" s="260"/>
      <c r="S974" s="260"/>
      <c r="T974" s="261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62" t="s">
        <v>291</v>
      </c>
      <c r="AU974" s="262" t="s">
        <v>86</v>
      </c>
      <c r="AV974" s="13" t="s">
        <v>86</v>
      </c>
      <c r="AW974" s="13" t="s">
        <v>32</v>
      </c>
      <c r="AX974" s="13" t="s">
        <v>77</v>
      </c>
      <c r="AY974" s="262" t="s">
        <v>168</v>
      </c>
    </row>
    <row r="975" spans="1:51" s="13" customFormat="1" ht="12">
      <c r="A975" s="13"/>
      <c r="B975" s="252"/>
      <c r="C975" s="253"/>
      <c r="D975" s="241" t="s">
        <v>291</v>
      </c>
      <c r="E975" s="254" t="s">
        <v>1</v>
      </c>
      <c r="F975" s="255" t="s">
        <v>1777</v>
      </c>
      <c r="G975" s="253"/>
      <c r="H975" s="256">
        <v>12</v>
      </c>
      <c r="I975" s="257"/>
      <c r="J975" s="253"/>
      <c r="K975" s="253"/>
      <c r="L975" s="258"/>
      <c r="M975" s="259"/>
      <c r="N975" s="260"/>
      <c r="O975" s="260"/>
      <c r="P975" s="260"/>
      <c r="Q975" s="260"/>
      <c r="R975" s="260"/>
      <c r="S975" s="260"/>
      <c r="T975" s="261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62" t="s">
        <v>291</v>
      </c>
      <c r="AU975" s="262" t="s">
        <v>86</v>
      </c>
      <c r="AV975" s="13" t="s">
        <v>86</v>
      </c>
      <c r="AW975" s="13" t="s">
        <v>32</v>
      </c>
      <c r="AX975" s="13" t="s">
        <v>77</v>
      </c>
      <c r="AY975" s="262" t="s">
        <v>168</v>
      </c>
    </row>
    <row r="976" spans="1:51" s="16" customFormat="1" ht="12">
      <c r="A976" s="16"/>
      <c r="B976" s="287"/>
      <c r="C976" s="288"/>
      <c r="D976" s="241" t="s">
        <v>291</v>
      </c>
      <c r="E976" s="289" t="s">
        <v>1</v>
      </c>
      <c r="F976" s="290" t="s">
        <v>1109</v>
      </c>
      <c r="G976" s="288"/>
      <c r="H976" s="291">
        <v>32.4</v>
      </c>
      <c r="I976" s="292"/>
      <c r="J976" s="288"/>
      <c r="K976" s="288"/>
      <c r="L976" s="293"/>
      <c r="M976" s="294"/>
      <c r="N976" s="295"/>
      <c r="O976" s="295"/>
      <c r="P976" s="295"/>
      <c r="Q976" s="295"/>
      <c r="R976" s="295"/>
      <c r="S976" s="295"/>
      <c r="T976" s="29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T976" s="297" t="s">
        <v>291</v>
      </c>
      <c r="AU976" s="297" t="s">
        <v>86</v>
      </c>
      <c r="AV976" s="16" t="s">
        <v>106</v>
      </c>
      <c r="AW976" s="16" t="s">
        <v>32</v>
      </c>
      <c r="AX976" s="16" t="s">
        <v>77</v>
      </c>
      <c r="AY976" s="297" t="s">
        <v>168</v>
      </c>
    </row>
    <row r="977" spans="1:51" s="14" customFormat="1" ht="12">
      <c r="A977" s="14"/>
      <c r="B977" s="263"/>
      <c r="C977" s="264"/>
      <c r="D977" s="241" t="s">
        <v>291</v>
      </c>
      <c r="E977" s="265" t="s">
        <v>1</v>
      </c>
      <c r="F977" s="266" t="s">
        <v>295</v>
      </c>
      <c r="G977" s="264"/>
      <c r="H977" s="267">
        <v>32.4</v>
      </c>
      <c r="I977" s="268"/>
      <c r="J977" s="264"/>
      <c r="K977" s="264"/>
      <c r="L977" s="269"/>
      <c r="M977" s="270"/>
      <c r="N977" s="271"/>
      <c r="O977" s="271"/>
      <c r="P977" s="271"/>
      <c r="Q977" s="271"/>
      <c r="R977" s="271"/>
      <c r="S977" s="271"/>
      <c r="T977" s="272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73" t="s">
        <v>291</v>
      </c>
      <c r="AU977" s="273" t="s">
        <v>86</v>
      </c>
      <c r="AV977" s="14" t="s">
        <v>189</v>
      </c>
      <c r="AW977" s="14" t="s">
        <v>32</v>
      </c>
      <c r="AX977" s="14" t="s">
        <v>84</v>
      </c>
      <c r="AY977" s="273" t="s">
        <v>168</v>
      </c>
    </row>
    <row r="978" spans="1:63" s="12" customFormat="1" ht="22.8" customHeight="1">
      <c r="A978" s="12"/>
      <c r="B978" s="212"/>
      <c r="C978" s="213"/>
      <c r="D978" s="214" t="s">
        <v>76</v>
      </c>
      <c r="E978" s="226" t="s">
        <v>319</v>
      </c>
      <c r="F978" s="226" t="s">
        <v>320</v>
      </c>
      <c r="G978" s="213"/>
      <c r="H978" s="213"/>
      <c r="I978" s="216"/>
      <c r="J978" s="227">
        <f>BK978</f>
        <v>0</v>
      </c>
      <c r="K978" s="213"/>
      <c r="L978" s="218"/>
      <c r="M978" s="219"/>
      <c r="N978" s="220"/>
      <c r="O978" s="220"/>
      <c r="P978" s="221">
        <f>SUM(P979:P1054)</f>
        <v>0</v>
      </c>
      <c r="Q978" s="220"/>
      <c r="R978" s="221">
        <f>SUM(R979:R1054)</f>
        <v>0.6731928</v>
      </c>
      <c r="S978" s="220"/>
      <c r="T978" s="222">
        <f>SUM(T979:T1054)</f>
        <v>47.5202</v>
      </c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R978" s="223" t="s">
        <v>84</v>
      </c>
      <c r="AT978" s="224" t="s">
        <v>76</v>
      </c>
      <c r="AU978" s="224" t="s">
        <v>84</v>
      </c>
      <c r="AY978" s="223" t="s">
        <v>168</v>
      </c>
      <c r="BK978" s="225">
        <f>SUM(BK979:BK1054)</f>
        <v>0</v>
      </c>
    </row>
    <row r="979" spans="1:65" s="2" customFormat="1" ht="37.8" customHeight="1">
      <c r="A979" s="39"/>
      <c r="B979" s="40"/>
      <c r="C979" s="228" t="s">
        <v>1835</v>
      </c>
      <c r="D979" s="228" t="s">
        <v>171</v>
      </c>
      <c r="E979" s="229" t="s">
        <v>1836</v>
      </c>
      <c r="F979" s="230" t="s">
        <v>1837</v>
      </c>
      <c r="G979" s="231" t="s">
        <v>203</v>
      </c>
      <c r="H979" s="232">
        <v>2000</v>
      </c>
      <c r="I979" s="233"/>
      <c r="J979" s="234">
        <f>ROUND(I979*H979,2)</f>
        <v>0</v>
      </c>
      <c r="K979" s="230" t="s">
        <v>175</v>
      </c>
      <c r="L979" s="45"/>
      <c r="M979" s="235" t="s">
        <v>1</v>
      </c>
      <c r="N979" s="236" t="s">
        <v>42</v>
      </c>
      <c r="O979" s="92"/>
      <c r="P979" s="237">
        <f>O979*H979</f>
        <v>0</v>
      </c>
      <c r="Q979" s="237">
        <v>0</v>
      </c>
      <c r="R979" s="237">
        <f>Q979*H979</f>
        <v>0</v>
      </c>
      <c r="S979" s="237">
        <v>0</v>
      </c>
      <c r="T979" s="238">
        <f>S979*H979</f>
        <v>0</v>
      </c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R979" s="239" t="s">
        <v>189</v>
      </c>
      <c r="AT979" s="239" t="s">
        <v>171</v>
      </c>
      <c r="AU979" s="239" t="s">
        <v>86</v>
      </c>
      <c r="AY979" s="18" t="s">
        <v>168</v>
      </c>
      <c r="BE979" s="240">
        <f>IF(N979="základní",J979,0)</f>
        <v>0</v>
      </c>
      <c r="BF979" s="240">
        <f>IF(N979="snížená",J979,0)</f>
        <v>0</v>
      </c>
      <c r="BG979" s="240">
        <f>IF(N979="zákl. přenesená",J979,0)</f>
        <v>0</v>
      </c>
      <c r="BH979" s="240">
        <f>IF(N979="sníž. přenesená",J979,0)</f>
        <v>0</v>
      </c>
      <c r="BI979" s="240">
        <f>IF(N979="nulová",J979,0)</f>
        <v>0</v>
      </c>
      <c r="BJ979" s="18" t="s">
        <v>84</v>
      </c>
      <c r="BK979" s="240">
        <f>ROUND(I979*H979,2)</f>
        <v>0</v>
      </c>
      <c r="BL979" s="18" t="s">
        <v>189</v>
      </c>
      <c r="BM979" s="239" t="s">
        <v>1838</v>
      </c>
    </row>
    <row r="980" spans="1:51" s="13" customFormat="1" ht="12">
      <c r="A980" s="13"/>
      <c r="B980" s="252"/>
      <c r="C980" s="253"/>
      <c r="D980" s="241" t="s">
        <v>291</v>
      </c>
      <c r="E980" s="254" t="s">
        <v>1</v>
      </c>
      <c r="F980" s="255" t="s">
        <v>871</v>
      </c>
      <c r="G980" s="253"/>
      <c r="H980" s="256">
        <v>2000</v>
      </c>
      <c r="I980" s="257"/>
      <c r="J980" s="253"/>
      <c r="K980" s="253"/>
      <c r="L980" s="258"/>
      <c r="M980" s="259"/>
      <c r="N980" s="260"/>
      <c r="O980" s="260"/>
      <c r="P980" s="260"/>
      <c r="Q980" s="260"/>
      <c r="R980" s="260"/>
      <c r="S980" s="260"/>
      <c r="T980" s="261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62" t="s">
        <v>291</v>
      </c>
      <c r="AU980" s="262" t="s">
        <v>86</v>
      </c>
      <c r="AV980" s="13" t="s">
        <v>86</v>
      </c>
      <c r="AW980" s="13" t="s">
        <v>32</v>
      </c>
      <c r="AX980" s="13" t="s">
        <v>77</v>
      </c>
      <c r="AY980" s="262" t="s">
        <v>168</v>
      </c>
    </row>
    <row r="981" spans="1:51" s="14" customFormat="1" ht="12">
      <c r="A981" s="14"/>
      <c r="B981" s="263"/>
      <c r="C981" s="264"/>
      <c r="D981" s="241" t="s">
        <v>291</v>
      </c>
      <c r="E981" s="265" t="s">
        <v>870</v>
      </c>
      <c r="F981" s="266" t="s">
        <v>295</v>
      </c>
      <c r="G981" s="264"/>
      <c r="H981" s="267">
        <v>2000</v>
      </c>
      <c r="I981" s="268"/>
      <c r="J981" s="264"/>
      <c r="K981" s="264"/>
      <c r="L981" s="269"/>
      <c r="M981" s="270"/>
      <c r="N981" s="271"/>
      <c r="O981" s="271"/>
      <c r="P981" s="271"/>
      <c r="Q981" s="271"/>
      <c r="R981" s="271"/>
      <c r="S981" s="271"/>
      <c r="T981" s="272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73" t="s">
        <v>291</v>
      </c>
      <c r="AU981" s="273" t="s">
        <v>86</v>
      </c>
      <c r="AV981" s="14" t="s">
        <v>189</v>
      </c>
      <c r="AW981" s="14" t="s">
        <v>32</v>
      </c>
      <c r="AX981" s="14" t="s">
        <v>84</v>
      </c>
      <c r="AY981" s="273" t="s">
        <v>168</v>
      </c>
    </row>
    <row r="982" spans="1:65" s="2" customFormat="1" ht="33" customHeight="1">
      <c r="A982" s="39"/>
      <c r="B982" s="40"/>
      <c r="C982" s="228" t="s">
        <v>1839</v>
      </c>
      <c r="D982" s="228" t="s">
        <v>171</v>
      </c>
      <c r="E982" s="229" t="s">
        <v>1840</v>
      </c>
      <c r="F982" s="230" t="s">
        <v>1841</v>
      </c>
      <c r="G982" s="231" t="s">
        <v>203</v>
      </c>
      <c r="H982" s="232">
        <v>160000</v>
      </c>
      <c r="I982" s="233"/>
      <c r="J982" s="234">
        <f>ROUND(I982*H982,2)</f>
        <v>0</v>
      </c>
      <c r="K982" s="230" t="s">
        <v>175</v>
      </c>
      <c r="L982" s="45"/>
      <c r="M982" s="235" t="s">
        <v>1</v>
      </c>
      <c r="N982" s="236" t="s">
        <v>42</v>
      </c>
      <c r="O982" s="92"/>
      <c r="P982" s="237">
        <f>O982*H982</f>
        <v>0</v>
      </c>
      <c r="Q982" s="237">
        <v>0</v>
      </c>
      <c r="R982" s="237">
        <f>Q982*H982</f>
        <v>0</v>
      </c>
      <c r="S982" s="237">
        <v>0</v>
      </c>
      <c r="T982" s="238">
        <f>S982*H982</f>
        <v>0</v>
      </c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R982" s="239" t="s">
        <v>189</v>
      </c>
      <c r="AT982" s="239" t="s">
        <v>171</v>
      </c>
      <c r="AU982" s="239" t="s">
        <v>86</v>
      </c>
      <c r="AY982" s="18" t="s">
        <v>168</v>
      </c>
      <c r="BE982" s="240">
        <f>IF(N982="základní",J982,0)</f>
        <v>0</v>
      </c>
      <c r="BF982" s="240">
        <f>IF(N982="snížená",J982,0)</f>
        <v>0</v>
      </c>
      <c r="BG982" s="240">
        <f>IF(N982="zákl. přenesená",J982,0)</f>
        <v>0</v>
      </c>
      <c r="BH982" s="240">
        <f>IF(N982="sníž. přenesená",J982,0)</f>
        <v>0</v>
      </c>
      <c r="BI982" s="240">
        <f>IF(N982="nulová",J982,0)</f>
        <v>0</v>
      </c>
      <c r="BJ982" s="18" t="s">
        <v>84</v>
      </c>
      <c r="BK982" s="240">
        <f>ROUND(I982*H982,2)</f>
        <v>0</v>
      </c>
      <c r="BL982" s="18" t="s">
        <v>189</v>
      </c>
      <c r="BM982" s="239" t="s">
        <v>1842</v>
      </c>
    </row>
    <row r="983" spans="1:51" s="13" customFormat="1" ht="12">
      <c r="A983" s="13"/>
      <c r="B983" s="252"/>
      <c r="C983" s="253"/>
      <c r="D983" s="241" t="s">
        <v>291</v>
      </c>
      <c r="E983" s="254" t="s">
        <v>1</v>
      </c>
      <c r="F983" s="255" t="s">
        <v>1843</v>
      </c>
      <c r="G983" s="253"/>
      <c r="H983" s="256">
        <v>160000</v>
      </c>
      <c r="I983" s="257"/>
      <c r="J983" s="253"/>
      <c r="K983" s="253"/>
      <c r="L983" s="258"/>
      <c r="M983" s="259"/>
      <c r="N983" s="260"/>
      <c r="O983" s="260"/>
      <c r="P983" s="260"/>
      <c r="Q983" s="260"/>
      <c r="R983" s="260"/>
      <c r="S983" s="260"/>
      <c r="T983" s="261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62" t="s">
        <v>291</v>
      </c>
      <c r="AU983" s="262" t="s">
        <v>86</v>
      </c>
      <c r="AV983" s="13" t="s">
        <v>86</v>
      </c>
      <c r="AW983" s="13" t="s">
        <v>32</v>
      </c>
      <c r="AX983" s="13" t="s">
        <v>84</v>
      </c>
      <c r="AY983" s="262" t="s">
        <v>168</v>
      </c>
    </row>
    <row r="984" spans="1:65" s="2" customFormat="1" ht="37.8" customHeight="1">
      <c r="A984" s="39"/>
      <c r="B984" s="40"/>
      <c r="C984" s="228" t="s">
        <v>1844</v>
      </c>
      <c r="D984" s="228" t="s">
        <v>171</v>
      </c>
      <c r="E984" s="229" t="s">
        <v>1845</v>
      </c>
      <c r="F984" s="230" t="s">
        <v>1846</v>
      </c>
      <c r="G984" s="231" t="s">
        <v>203</v>
      </c>
      <c r="H984" s="232">
        <v>2000</v>
      </c>
      <c r="I984" s="233"/>
      <c r="J984" s="234">
        <f>ROUND(I984*H984,2)</f>
        <v>0</v>
      </c>
      <c r="K984" s="230" t="s">
        <v>175</v>
      </c>
      <c r="L984" s="45"/>
      <c r="M984" s="235" t="s">
        <v>1</v>
      </c>
      <c r="N984" s="236" t="s">
        <v>42</v>
      </c>
      <c r="O984" s="92"/>
      <c r="P984" s="237">
        <f>O984*H984</f>
        <v>0</v>
      </c>
      <c r="Q984" s="237">
        <v>0</v>
      </c>
      <c r="R984" s="237">
        <f>Q984*H984</f>
        <v>0</v>
      </c>
      <c r="S984" s="237">
        <v>0</v>
      </c>
      <c r="T984" s="238">
        <f>S984*H984</f>
        <v>0</v>
      </c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R984" s="239" t="s">
        <v>189</v>
      </c>
      <c r="AT984" s="239" t="s">
        <v>171</v>
      </c>
      <c r="AU984" s="239" t="s">
        <v>86</v>
      </c>
      <c r="AY984" s="18" t="s">
        <v>168</v>
      </c>
      <c r="BE984" s="240">
        <f>IF(N984="základní",J984,0)</f>
        <v>0</v>
      </c>
      <c r="BF984" s="240">
        <f>IF(N984="snížená",J984,0)</f>
        <v>0</v>
      </c>
      <c r="BG984" s="240">
        <f>IF(N984="zákl. přenesená",J984,0)</f>
        <v>0</v>
      </c>
      <c r="BH984" s="240">
        <f>IF(N984="sníž. přenesená",J984,0)</f>
        <v>0</v>
      </c>
      <c r="BI984" s="240">
        <f>IF(N984="nulová",J984,0)</f>
        <v>0</v>
      </c>
      <c r="BJ984" s="18" t="s">
        <v>84</v>
      </c>
      <c r="BK984" s="240">
        <f>ROUND(I984*H984,2)</f>
        <v>0</v>
      </c>
      <c r="BL984" s="18" t="s">
        <v>189</v>
      </c>
      <c r="BM984" s="239" t="s">
        <v>1847</v>
      </c>
    </row>
    <row r="985" spans="1:51" s="13" customFormat="1" ht="12">
      <c r="A985" s="13"/>
      <c r="B985" s="252"/>
      <c r="C985" s="253"/>
      <c r="D985" s="241" t="s">
        <v>291</v>
      </c>
      <c r="E985" s="254" t="s">
        <v>1</v>
      </c>
      <c r="F985" s="255" t="s">
        <v>870</v>
      </c>
      <c r="G985" s="253"/>
      <c r="H985" s="256">
        <v>2000</v>
      </c>
      <c r="I985" s="257"/>
      <c r="J985" s="253"/>
      <c r="K985" s="253"/>
      <c r="L985" s="258"/>
      <c r="M985" s="259"/>
      <c r="N985" s="260"/>
      <c r="O985" s="260"/>
      <c r="P985" s="260"/>
      <c r="Q985" s="260"/>
      <c r="R985" s="260"/>
      <c r="S985" s="260"/>
      <c r="T985" s="261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62" t="s">
        <v>291</v>
      </c>
      <c r="AU985" s="262" t="s">
        <v>86</v>
      </c>
      <c r="AV985" s="13" t="s">
        <v>86</v>
      </c>
      <c r="AW985" s="13" t="s">
        <v>32</v>
      </c>
      <c r="AX985" s="13" t="s">
        <v>84</v>
      </c>
      <c r="AY985" s="262" t="s">
        <v>168</v>
      </c>
    </row>
    <row r="986" spans="1:65" s="2" customFormat="1" ht="21.75" customHeight="1">
      <c r="A986" s="39"/>
      <c r="B986" s="40"/>
      <c r="C986" s="228" t="s">
        <v>1848</v>
      </c>
      <c r="D986" s="228" t="s">
        <v>171</v>
      </c>
      <c r="E986" s="229" t="s">
        <v>1849</v>
      </c>
      <c r="F986" s="230" t="s">
        <v>1850</v>
      </c>
      <c r="G986" s="231" t="s">
        <v>203</v>
      </c>
      <c r="H986" s="232">
        <v>2000</v>
      </c>
      <c r="I986" s="233"/>
      <c r="J986" s="234">
        <f>ROUND(I986*H986,2)</f>
        <v>0</v>
      </c>
      <c r="K986" s="230" t="s">
        <v>175</v>
      </c>
      <c r="L986" s="45"/>
      <c r="M986" s="235" t="s">
        <v>1</v>
      </c>
      <c r="N986" s="236" t="s">
        <v>42</v>
      </c>
      <c r="O986" s="92"/>
      <c r="P986" s="237">
        <f>O986*H986</f>
        <v>0</v>
      </c>
      <c r="Q986" s="237">
        <v>0</v>
      </c>
      <c r="R986" s="237">
        <f>Q986*H986</f>
        <v>0</v>
      </c>
      <c r="S986" s="237">
        <v>0</v>
      </c>
      <c r="T986" s="238">
        <f>S986*H986</f>
        <v>0</v>
      </c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R986" s="239" t="s">
        <v>189</v>
      </c>
      <c r="AT986" s="239" t="s">
        <v>171</v>
      </c>
      <c r="AU986" s="239" t="s">
        <v>86</v>
      </c>
      <c r="AY986" s="18" t="s">
        <v>168</v>
      </c>
      <c r="BE986" s="240">
        <f>IF(N986="základní",J986,0)</f>
        <v>0</v>
      </c>
      <c r="BF986" s="240">
        <f>IF(N986="snížená",J986,0)</f>
        <v>0</v>
      </c>
      <c r="BG986" s="240">
        <f>IF(N986="zákl. přenesená",J986,0)</f>
        <v>0</v>
      </c>
      <c r="BH986" s="240">
        <f>IF(N986="sníž. přenesená",J986,0)</f>
        <v>0</v>
      </c>
      <c r="BI986" s="240">
        <f>IF(N986="nulová",J986,0)</f>
        <v>0</v>
      </c>
      <c r="BJ986" s="18" t="s">
        <v>84</v>
      </c>
      <c r="BK986" s="240">
        <f>ROUND(I986*H986,2)</f>
        <v>0</v>
      </c>
      <c r="BL986" s="18" t="s">
        <v>189</v>
      </c>
      <c r="BM986" s="239" t="s">
        <v>1851</v>
      </c>
    </row>
    <row r="987" spans="1:51" s="13" customFormat="1" ht="12">
      <c r="A987" s="13"/>
      <c r="B987" s="252"/>
      <c r="C987" s="253"/>
      <c r="D987" s="241" t="s">
        <v>291</v>
      </c>
      <c r="E987" s="254" t="s">
        <v>1</v>
      </c>
      <c r="F987" s="255" t="s">
        <v>870</v>
      </c>
      <c r="G987" s="253"/>
      <c r="H987" s="256">
        <v>2000</v>
      </c>
      <c r="I987" s="257"/>
      <c r="J987" s="253"/>
      <c r="K987" s="253"/>
      <c r="L987" s="258"/>
      <c r="M987" s="259"/>
      <c r="N987" s="260"/>
      <c r="O987" s="260"/>
      <c r="P987" s="260"/>
      <c r="Q987" s="260"/>
      <c r="R987" s="260"/>
      <c r="S987" s="260"/>
      <c r="T987" s="261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62" t="s">
        <v>291</v>
      </c>
      <c r="AU987" s="262" t="s">
        <v>86</v>
      </c>
      <c r="AV987" s="13" t="s">
        <v>86</v>
      </c>
      <c r="AW987" s="13" t="s">
        <v>32</v>
      </c>
      <c r="AX987" s="13" t="s">
        <v>84</v>
      </c>
      <c r="AY987" s="262" t="s">
        <v>168</v>
      </c>
    </row>
    <row r="988" spans="1:65" s="2" customFormat="1" ht="21.75" customHeight="1">
      <c r="A988" s="39"/>
      <c r="B988" s="40"/>
      <c r="C988" s="228" t="s">
        <v>1852</v>
      </c>
      <c r="D988" s="228" t="s">
        <v>171</v>
      </c>
      <c r="E988" s="229" t="s">
        <v>1853</v>
      </c>
      <c r="F988" s="230" t="s">
        <v>1854</v>
      </c>
      <c r="G988" s="231" t="s">
        <v>203</v>
      </c>
      <c r="H988" s="232">
        <v>160000</v>
      </c>
      <c r="I988" s="233"/>
      <c r="J988" s="234">
        <f>ROUND(I988*H988,2)</f>
        <v>0</v>
      </c>
      <c r="K988" s="230" t="s">
        <v>175</v>
      </c>
      <c r="L988" s="45"/>
      <c r="M988" s="235" t="s">
        <v>1</v>
      </c>
      <c r="N988" s="236" t="s">
        <v>42</v>
      </c>
      <c r="O988" s="92"/>
      <c r="P988" s="237">
        <f>O988*H988</f>
        <v>0</v>
      </c>
      <c r="Q988" s="237">
        <v>0</v>
      </c>
      <c r="R988" s="237">
        <f>Q988*H988</f>
        <v>0</v>
      </c>
      <c r="S988" s="237">
        <v>0</v>
      </c>
      <c r="T988" s="238">
        <f>S988*H988</f>
        <v>0</v>
      </c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R988" s="239" t="s">
        <v>189</v>
      </c>
      <c r="AT988" s="239" t="s">
        <v>171</v>
      </c>
      <c r="AU988" s="239" t="s">
        <v>86</v>
      </c>
      <c r="AY988" s="18" t="s">
        <v>168</v>
      </c>
      <c r="BE988" s="240">
        <f>IF(N988="základní",J988,0)</f>
        <v>0</v>
      </c>
      <c r="BF988" s="240">
        <f>IF(N988="snížená",J988,0)</f>
        <v>0</v>
      </c>
      <c r="BG988" s="240">
        <f>IF(N988="zákl. přenesená",J988,0)</f>
        <v>0</v>
      </c>
      <c r="BH988" s="240">
        <f>IF(N988="sníž. přenesená",J988,0)</f>
        <v>0</v>
      </c>
      <c r="BI988" s="240">
        <f>IF(N988="nulová",J988,0)</f>
        <v>0</v>
      </c>
      <c r="BJ988" s="18" t="s">
        <v>84</v>
      </c>
      <c r="BK988" s="240">
        <f>ROUND(I988*H988,2)</f>
        <v>0</v>
      </c>
      <c r="BL988" s="18" t="s">
        <v>189</v>
      </c>
      <c r="BM988" s="239" t="s">
        <v>1855</v>
      </c>
    </row>
    <row r="989" spans="1:51" s="13" customFormat="1" ht="12">
      <c r="A989" s="13"/>
      <c r="B989" s="252"/>
      <c r="C989" s="253"/>
      <c r="D989" s="241" t="s">
        <v>291</v>
      </c>
      <c r="E989" s="254" t="s">
        <v>1</v>
      </c>
      <c r="F989" s="255" t="s">
        <v>1843</v>
      </c>
      <c r="G989" s="253"/>
      <c r="H989" s="256">
        <v>160000</v>
      </c>
      <c r="I989" s="257"/>
      <c r="J989" s="253"/>
      <c r="K989" s="253"/>
      <c r="L989" s="258"/>
      <c r="M989" s="259"/>
      <c r="N989" s="260"/>
      <c r="O989" s="260"/>
      <c r="P989" s="260"/>
      <c r="Q989" s="260"/>
      <c r="R989" s="260"/>
      <c r="S989" s="260"/>
      <c r="T989" s="261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62" t="s">
        <v>291</v>
      </c>
      <c r="AU989" s="262" t="s">
        <v>86</v>
      </c>
      <c r="AV989" s="13" t="s">
        <v>86</v>
      </c>
      <c r="AW989" s="13" t="s">
        <v>32</v>
      </c>
      <c r="AX989" s="13" t="s">
        <v>84</v>
      </c>
      <c r="AY989" s="262" t="s">
        <v>168</v>
      </c>
    </row>
    <row r="990" spans="1:65" s="2" customFormat="1" ht="21.75" customHeight="1">
      <c r="A990" s="39"/>
      <c r="B990" s="40"/>
      <c r="C990" s="228" t="s">
        <v>1856</v>
      </c>
      <c r="D990" s="228" t="s">
        <v>171</v>
      </c>
      <c r="E990" s="229" t="s">
        <v>1857</v>
      </c>
      <c r="F990" s="230" t="s">
        <v>1858</v>
      </c>
      <c r="G990" s="231" t="s">
        <v>203</v>
      </c>
      <c r="H990" s="232">
        <v>2000</v>
      </c>
      <c r="I990" s="233"/>
      <c r="J990" s="234">
        <f>ROUND(I990*H990,2)</f>
        <v>0</v>
      </c>
      <c r="K990" s="230" t="s">
        <v>175</v>
      </c>
      <c r="L990" s="45"/>
      <c r="M990" s="235" t="s">
        <v>1</v>
      </c>
      <c r="N990" s="236" t="s">
        <v>42</v>
      </c>
      <c r="O990" s="92"/>
      <c r="P990" s="237">
        <f>O990*H990</f>
        <v>0</v>
      </c>
      <c r="Q990" s="237">
        <v>0</v>
      </c>
      <c r="R990" s="237">
        <f>Q990*H990</f>
        <v>0</v>
      </c>
      <c r="S990" s="237">
        <v>0</v>
      </c>
      <c r="T990" s="238">
        <f>S990*H990</f>
        <v>0</v>
      </c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R990" s="239" t="s">
        <v>189</v>
      </c>
      <c r="AT990" s="239" t="s">
        <v>171</v>
      </c>
      <c r="AU990" s="239" t="s">
        <v>86</v>
      </c>
      <c r="AY990" s="18" t="s">
        <v>168</v>
      </c>
      <c r="BE990" s="240">
        <f>IF(N990="základní",J990,0)</f>
        <v>0</v>
      </c>
      <c r="BF990" s="240">
        <f>IF(N990="snížená",J990,0)</f>
        <v>0</v>
      </c>
      <c r="BG990" s="240">
        <f>IF(N990="zákl. přenesená",J990,0)</f>
        <v>0</v>
      </c>
      <c r="BH990" s="240">
        <f>IF(N990="sníž. přenesená",J990,0)</f>
        <v>0</v>
      </c>
      <c r="BI990" s="240">
        <f>IF(N990="nulová",J990,0)</f>
        <v>0</v>
      </c>
      <c r="BJ990" s="18" t="s">
        <v>84</v>
      </c>
      <c r="BK990" s="240">
        <f>ROUND(I990*H990,2)</f>
        <v>0</v>
      </c>
      <c r="BL990" s="18" t="s">
        <v>189</v>
      </c>
      <c r="BM990" s="239" t="s">
        <v>1859</v>
      </c>
    </row>
    <row r="991" spans="1:51" s="13" customFormat="1" ht="12">
      <c r="A991" s="13"/>
      <c r="B991" s="252"/>
      <c r="C991" s="253"/>
      <c r="D991" s="241" t="s">
        <v>291</v>
      </c>
      <c r="E991" s="254" t="s">
        <v>1</v>
      </c>
      <c r="F991" s="255" t="s">
        <v>870</v>
      </c>
      <c r="G991" s="253"/>
      <c r="H991" s="256">
        <v>2000</v>
      </c>
      <c r="I991" s="257"/>
      <c r="J991" s="253"/>
      <c r="K991" s="253"/>
      <c r="L991" s="258"/>
      <c r="M991" s="259"/>
      <c r="N991" s="260"/>
      <c r="O991" s="260"/>
      <c r="P991" s="260"/>
      <c r="Q991" s="260"/>
      <c r="R991" s="260"/>
      <c r="S991" s="260"/>
      <c r="T991" s="261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62" t="s">
        <v>291</v>
      </c>
      <c r="AU991" s="262" t="s">
        <v>86</v>
      </c>
      <c r="AV991" s="13" t="s">
        <v>86</v>
      </c>
      <c r="AW991" s="13" t="s">
        <v>32</v>
      </c>
      <c r="AX991" s="13" t="s">
        <v>84</v>
      </c>
      <c r="AY991" s="262" t="s">
        <v>168</v>
      </c>
    </row>
    <row r="992" spans="1:65" s="2" customFormat="1" ht="33" customHeight="1">
      <c r="A992" s="39"/>
      <c r="B992" s="40"/>
      <c r="C992" s="228" t="s">
        <v>1860</v>
      </c>
      <c r="D992" s="228" t="s">
        <v>171</v>
      </c>
      <c r="E992" s="229" t="s">
        <v>1861</v>
      </c>
      <c r="F992" s="230" t="s">
        <v>1862</v>
      </c>
      <c r="G992" s="231" t="s">
        <v>203</v>
      </c>
      <c r="H992" s="232">
        <v>1500</v>
      </c>
      <c r="I992" s="233"/>
      <c r="J992" s="234">
        <f>ROUND(I992*H992,2)</f>
        <v>0</v>
      </c>
      <c r="K992" s="230" t="s">
        <v>175</v>
      </c>
      <c r="L992" s="45"/>
      <c r="M992" s="235" t="s">
        <v>1</v>
      </c>
      <c r="N992" s="236" t="s">
        <v>42</v>
      </c>
      <c r="O992" s="92"/>
      <c r="P992" s="237">
        <f>O992*H992</f>
        <v>0</v>
      </c>
      <c r="Q992" s="237">
        <v>0.00013</v>
      </c>
      <c r="R992" s="237">
        <f>Q992*H992</f>
        <v>0.19499999999999998</v>
      </c>
      <c r="S992" s="237">
        <v>0</v>
      </c>
      <c r="T992" s="238">
        <f>S992*H992</f>
        <v>0</v>
      </c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R992" s="239" t="s">
        <v>189</v>
      </c>
      <c r="AT992" s="239" t="s">
        <v>171</v>
      </c>
      <c r="AU992" s="239" t="s">
        <v>86</v>
      </c>
      <c r="AY992" s="18" t="s">
        <v>168</v>
      </c>
      <c r="BE992" s="240">
        <f>IF(N992="základní",J992,0)</f>
        <v>0</v>
      </c>
      <c r="BF992" s="240">
        <f>IF(N992="snížená",J992,0)</f>
        <v>0</v>
      </c>
      <c r="BG992" s="240">
        <f>IF(N992="zákl. přenesená",J992,0)</f>
        <v>0</v>
      </c>
      <c r="BH992" s="240">
        <f>IF(N992="sníž. přenesená",J992,0)</f>
        <v>0</v>
      </c>
      <c r="BI992" s="240">
        <f>IF(N992="nulová",J992,0)</f>
        <v>0</v>
      </c>
      <c r="BJ992" s="18" t="s">
        <v>84</v>
      </c>
      <c r="BK992" s="240">
        <f>ROUND(I992*H992,2)</f>
        <v>0</v>
      </c>
      <c r="BL992" s="18" t="s">
        <v>189</v>
      </c>
      <c r="BM992" s="239" t="s">
        <v>1863</v>
      </c>
    </row>
    <row r="993" spans="1:65" s="2" customFormat="1" ht="24.15" customHeight="1">
      <c r="A993" s="39"/>
      <c r="B993" s="40"/>
      <c r="C993" s="228" t="s">
        <v>1864</v>
      </c>
      <c r="D993" s="228" t="s">
        <v>171</v>
      </c>
      <c r="E993" s="229" t="s">
        <v>1865</v>
      </c>
      <c r="F993" s="230" t="s">
        <v>1866</v>
      </c>
      <c r="G993" s="231" t="s">
        <v>203</v>
      </c>
      <c r="H993" s="232">
        <v>1406.32</v>
      </c>
      <c r="I993" s="233"/>
      <c r="J993" s="234">
        <f>ROUND(I993*H993,2)</f>
        <v>0</v>
      </c>
      <c r="K993" s="230" t="s">
        <v>175</v>
      </c>
      <c r="L993" s="45"/>
      <c r="M993" s="235" t="s">
        <v>1</v>
      </c>
      <c r="N993" s="236" t="s">
        <v>42</v>
      </c>
      <c r="O993" s="92"/>
      <c r="P993" s="237">
        <f>O993*H993</f>
        <v>0</v>
      </c>
      <c r="Q993" s="237">
        <v>4E-05</v>
      </c>
      <c r="R993" s="237">
        <f>Q993*H993</f>
        <v>0.0562528</v>
      </c>
      <c r="S993" s="237">
        <v>0</v>
      </c>
      <c r="T993" s="238">
        <f>S993*H993</f>
        <v>0</v>
      </c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R993" s="239" t="s">
        <v>189</v>
      </c>
      <c r="AT993" s="239" t="s">
        <v>171</v>
      </c>
      <c r="AU993" s="239" t="s">
        <v>86</v>
      </c>
      <c r="AY993" s="18" t="s">
        <v>168</v>
      </c>
      <c r="BE993" s="240">
        <f>IF(N993="základní",J993,0)</f>
        <v>0</v>
      </c>
      <c r="BF993" s="240">
        <f>IF(N993="snížená",J993,0)</f>
        <v>0</v>
      </c>
      <c r="BG993" s="240">
        <f>IF(N993="zákl. přenesená",J993,0)</f>
        <v>0</v>
      </c>
      <c r="BH993" s="240">
        <f>IF(N993="sníž. přenesená",J993,0)</f>
        <v>0</v>
      </c>
      <c r="BI993" s="240">
        <f>IF(N993="nulová",J993,0)</f>
        <v>0</v>
      </c>
      <c r="BJ993" s="18" t="s">
        <v>84</v>
      </c>
      <c r="BK993" s="240">
        <f>ROUND(I993*H993,2)</f>
        <v>0</v>
      </c>
      <c r="BL993" s="18" t="s">
        <v>189</v>
      </c>
      <c r="BM993" s="239" t="s">
        <v>1867</v>
      </c>
    </row>
    <row r="994" spans="1:51" s="13" customFormat="1" ht="12">
      <c r="A994" s="13"/>
      <c r="B994" s="252"/>
      <c r="C994" s="253"/>
      <c r="D994" s="241" t="s">
        <v>291</v>
      </c>
      <c r="E994" s="254" t="s">
        <v>1</v>
      </c>
      <c r="F994" s="255" t="s">
        <v>1868</v>
      </c>
      <c r="G994" s="253"/>
      <c r="H994" s="256">
        <v>783.72</v>
      </c>
      <c r="I994" s="257"/>
      <c r="J994" s="253"/>
      <c r="K994" s="253"/>
      <c r="L994" s="258"/>
      <c r="M994" s="259"/>
      <c r="N994" s="260"/>
      <c r="O994" s="260"/>
      <c r="P994" s="260"/>
      <c r="Q994" s="260"/>
      <c r="R994" s="260"/>
      <c r="S994" s="260"/>
      <c r="T994" s="261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62" t="s">
        <v>291</v>
      </c>
      <c r="AU994" s="262" t="s">
        <v>86</v>
      </c>
      <c r="AV994" s="13" t="s">
        <v>86</v>
      </c>
      <c r="AW994" s="13" t="s">
        <v>32</v>
      </c>
      <c r="AX994" s="13" t="s">
        <v>77</v>
      </c>
      <c r="AY994" s="262" t="s">
        <v>168</v>
      </c>
    </row>
    <row r="995" spans="1:51" s="13" customFormat="1" ht="12">
      <c r="A995" s="13"/>
      <c r="B995" s="252"/>
      <c r="C995" s="253"/>
      <c r="D995" s="241" t="s">
        <v>291</v>
      </c>
      <c r="E995" s="254" t="s">
        <v>1</v>
      </c>
      <c r="F995" s="255" t="s">
        <v>1823</v>
      </c>
      <c r="G995" s="253"/>
      <c r="H995" s="256">
        <v>622.6</v>
      </c>
      <c r="I995" s="257"/>
      <c r="J995" s="253"/>
      <c r="K995" s="253"/>
      <c r="L995" s="258"/>
      <c r="M995" s="259"/>
      <c r="N995" s="260"/>
      <c r="O995" s="260"/>
      <c r="P995" s="260"/>
      <c r="Q995" s="260"/>
      <c r="R995" s="260"/>
      <c r="S995" s="260"/>
      <c r="T995" s="261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62" t="s">
        <v>291</v>
      </c>
      <c r="AU995" s="262" t="s">
        <v>86</v>
      </c>
      <c r="AV995" s="13" t="s">
        <v>86</v>
      </c>
      <c r="AW995" s="13" t="s">
        <v>32</v>
      </c>
      <c r="AX995" s="13" t="s">
        <v>77</v>
      </c>
      <c r="AY995" s="262" t="s">
        <v>168</v>
      </c>
    </row>
    <row r="996" spans="1:51" s="14" customFormat="1" ht="12">
      <c r="A996" s="14"/>
      <c r="B996" s="263"/>
      <c r="C996" s="264"/>
      <c r="D996" s="241" t="s">
        <v>291</v>
      </c>
      <c r="E996" s="265" t="s">
        <v>1</v>
      </c>
      <c r="F996" s="266" t="s">
        <v>295</v>
      </c>
      <c r="G996" s="264"/>
      <c r="H996" s="267">
        <v>1406.32</v>
      </c>
      <c r="I996" s="268"/>
      <c r="J996" s="264"/>
      <c r="K996" s="264"/>
      <c r="L996" s="269"/>
      <c r="M996" s="270"/>
      <c r="N996" s="271"/>
      <c r="O996" s="271"/>
      <c r="P996" s="271"/>
      <c r="Q996" s="271"/>
      <c r="R996" s="271"/>
      <c r="S996" s="271"/>
      <c r="T996" s="272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73" t="s">
        <v>291</v>
      </c>
      <c r="AU996" s="273" t="s">
        <v>86</v>
      </c>
      <c r="AV996" s="14" t="s">
        <v>189</v>
      </c>
      <c r="AW996" s="14" t="s">
        <v>32</v>
      </c>
      <c r="AX996" s="14" t="s">
        <v>84</v>
      </c>
      <c r="AY996" s="273" t="s">
        <v>168</v>
      </c>
    </row>
    <row r="997" spans="1:65" s="2" customFormat="1" ht="16.5" customHeight="1">
      <c r="A997" s="39"/>
      <c r="B997" s="40"/>
      <c r="C997" s="228" t="s">
        <v>1869</v>
      </c>
      <c r="D997" s="228" t="s">
        <v>171</v>
      </c>
      <c r="E997" s="229" t="s">
        <v>1870</v>
      </c>
      <c r="F997" s="230" t="s">
        <v>1871</v>
      </c>
      <c r="G997" s="231" t="s">
        <v>798</v>
      </c>
      <c r="H997" s="232">
        <v>23</v>
      </c>
      <c r="I997" s="233"/>
      <c r="J997" s="234">
        <f>ROUND(I997*H997,2)</f>
        <v>0</v>
      </c>
      <c r="K997" s="230" t="s">
        <v>175</v>
      </c>
      <c r="L997" s="45"/>
      <c r="M997" s="235" t="s">
        <v>1</v>
      </c>
      <c r="N997" s="236" t="s">
        <v>42</v>
      </c>
      <c r="O997" s="92"/>
      <c r="P997" s="237">
        <f>O997*H997</f>
        <v>0</v>
      </c>
      <c r="Q997" s="237">
        <v>0.00018</v>
      </c>
      <c r="R997" s="237">
        <f>Q997*H997</f>
        <v>0.0041400000000000005</v>
      </c>
      <c r="S997" s="237">
        <v>0</v>
      </c>
      <c r="T997" s="238">
        <f>S997*H997</f>
        <v>0</v>
      </c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R997" s="239" t="s">
        <v>189</v>
      </c>
      <c r="AT997" s="239" t="s">
        <v>171</v>
      </c>
      <c r="AU997" s="239" t="s">
        <v>86</v>
      </c>
      <c r="AY997" s="18" t="s">
        <v>168</v>
      </c>
      <c r="BE997" s="240">
        <f>IF(N997="základní",J997,0)</f>
        <v>0</v>
      </c>
      <c r="BF997" s="240">
        <f>IF(N997="snížená",J997,0)</f>
        <v>0</v>
      </c>
      <c r="BG997" s="240">
        <f>IF(N997="zákl. přenesená",J997,0)</f>
        <v>0</v>
      </c>
      <c r="BH997" s="240">
        <f>IF(N997="sníž. přenesená",J997,0)</f>
        <v>0</v>
      </c>
      <c r="BI997" s="240">
        <f>IF(N997="nulová",J997,0)</f>
        <v>0</v>
      </c>
      <c r="BJ997" s="18" t="s">
        <v>84</v>
      </c>
      <c r="BK997" s="240">
        <f>ROUND(I997*H997,2)</f>
        <v>0</v>
      </c>
      <c r="BL997" s="18" t="s">
        <v>189</v>
      </c>
      <c r="BM997" s="239" t="s">
        <v>1872</v>
      </c>
    </row>
    <row r="998" spans="1:51" s="13" customFormat="1" ht="12">
      <c r="A998" s="13"/>
      <c r="B998" s="252"/>
      <c r="C998" s="253"/>
      <c r="D998" s="241" t="s">
        <v>291</v>
      </c>
      <c r="E998" s="254" t="s">
        <v>1</v>
      </c>
      <c r="F998" s="255" t="s">
        <v>1873</v>
      </c>
      <c r="G998" s="253"/>
      <c r="H998" s="256">
        <v>23</v>
      </c>
      <c r="I998" s="257"/>
      <c r="J998" s="253"/>
      <c r="K998" s="253"/>
      <c r="L998" s="258"/>
      <c r="M998" s="259"/>
      <c r="N998" s="260"/>
      <c r="O998" s="260"/>
      <c r="P998" s="260"/>
      <c r="Q998" s="260"/>
      <c r="R998" s="260"/>
      <c r="S998" s="260"/>
      <c r="T998" s="261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62" t="s">
        <v>291</v>
      </c>
      <c r="AU998" s="262" t="s">
        <v>86</v>
      </c>
      <c r="AV998" s="13" t="s">
        <v>86</v>
      </c>
      <c r="AW998" s="13" t="s">
        <v>32</v>
      </c>
      <c r="AX998" s="13" t="s">
        <v>84</v>
      </c>
      <c r="AY998" s="262" t="s">
        <v>168</v>
      </c>
    </row>
    <row r="999" spans="1:65" s="2" customFormat="1" ht="16.5" customHeight="1">
      <c r="A999" s="39"/>
      <c r="B999" s="40"/>
      <c r="C999" s="298" t="s">
        <v>1874</v>
      </c>
      <c r="D999" s="298" t="s">
        <v>1306</v>
      </c>
      <c r="E999" s="299" t="s">
        <v>1875</v>
      </c>
      <c r="F999" s="300" t="s">
        <v>1876</v>
      </c>
      <c r="G999" s="301" t="s">
        <v>798</v>
      </c>
      <c r="H999" s="302">
        <v>17</v>
      </c>
      <c r="I999" s="303"/>
      <c r="J999" s="304">
        <f>ROUND(I999*H999,2)</f>
        <v>0</v>
      </c>
      <c r="K999" s="300" t="s">
        <v>175</v>
      </c>
      <c r="L999" s="305"/>
      <c r="M999" s="306" t="s">
        <v>1</v>
      </c>
      <c r="N999" s="307" t="s">
        <v>42</v>
      </c>
      <c r="O999" s="92"/>
      <c r="P999" s="237">
        <f>O999*H999</f>
        <v>0</v>
      </c>
      <c r="Q999" s="237">
        <v>0.012</v>
      </c>
      <c r="R999" s="237">
        <f>Q999*H999</f>
        <v>0.20400000000000001</v>
      </c>
      <c r="S999" s="237">
        <v>0</v>
      </c>
      <c r="T999" s="238">
        <f>S999*H999</f>
        <v>0</v>
      </c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R999" s="239" t="s">
        <v>326</v>
      </c>
      <c r="AT999" s="239" t="s">
        <v>1306</v>
      </c>
      <c r="AU999" s="239" t="s">
        <v>86</v>
      </c>
      <c r="AY999" s="18" t="s">
        <v>168</v>
      </c>
      <c r="BE999" s="240">
        <f>IF(N999="základní",J999,0)</f>
        <v>0</v>
      </c>
      <c r="BF999" s="240">
        <f>IF(N999="snížená",J999,0)</f>
        <v>0</v>
      </c>
      <c r="BG999" s="240">
        <f>IF(N999="zákl. přenesená",J999,0)</f>
        <v>0</v>
      </c>
      <c r="BH999" s="240">
        <f>IF(N999="sníž. přenesená",J999,0)</f>
        <v>0</v>
      </c>
      <c r="BI999" s="240">
        <f>IF(N999="nulová",J999,0)</f>
        <v>0</v>
      </c>
      <c r="BJ999" s="18" t="s">
        <v>84</v>
      </c>
      <c r="BK999" s="240">
        <f>ROUND(I999*H999,2)</f>
        <v>0</v>
      </c>
      <c r="BL999" s="18" t="s">
        <v>189</v>
      </c>
      <c r="BM999" s="239" t="s">
        <v>1877</v>
      </c>
    </row>
    <row r="1000" spans="1:65" s="2" customFormat="1" ht="16.5" customHeight="1">
      <c r="A1000" s="39"/>
      <c r="B1000" s="40"/>
      <c r="C1000" s="298" t="s">
        <v>1878</v>
      </c>
      <c r="D1000" s="298" t="s">
        <v>1306</v>
      </c>
      <c r="E1000" s="299" t="s">
        <v>1879</v>
      </c>
      <c r="F1000" s="300" t="s">
        <v>1880</v>
      </c>
      <c r="G1000" s="301" t="s">
        <v>798</v>
      </c>
      <c r="H1000" s="302">
        <v>5</v>
      </c>
      <c r="I1000" s="303"/>
      <c r="J1000" s="304">
        <f>ROUND(I1000*H1000,2)</f>
        <v>0</v>
      </c>
      <c r="K1000" s="300" t="s">
        <v>175</v>
      </c>
      <c r="L1000" s="305"/>
      <c r="M1000" s="306" t="s">
        <v>1</v>
      </c>
      <c r="N1000" s="307" t="s">
        <v>42</v>
      </c>
      <c r="O1000" s="92"/>
      <c r="P1000" s="237">
        <f>O1000*H1000</f>
        <v>0</v>
      </c>
      <c r="Q1000" s="237">
        <v>0.009</v>
      </c>
      <c r="R1000" s="237">
        <f>Q1000*H1000</f>
        <v>0.045</v>
      </c>
      <c r="S1000" s="237">
        <v>0</v>
      </c>
      <c r="T1000" s="238">
        <f>S1000*H1000</f>
        <v>0</v>
      </c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R1000" s="239" t="s">
        <v>326</v>
      </c>
      <c r="AT1000" s="239" t="s">
        <v>1306</v>
      </c>
      <c r="AU1000" s="239" t="s">
        <v>86</v>
      </c>
      <c r="AY1000" s="18" t="s">
        <v>168</v>
      </c>
      <c r="BE1000" s="240">
        <f>IF(N1000="základní",J1000,0)</f>
        <v>0</v>
      </c>
      <c r="BF1000" s="240">
        <f>IF(N1000="snížená",J1000,0)</f>
        <v>0</v>
      </c>
      <c r="BG1000" s="240">
        <f>IF(N1000="zákl. přenesená",J1000,0)</f>
        <v>0</v>
      </c>
      <c r="BH1000" s="240">
        <f>IF(N1000="sníž. přenesená",J1000,0)</f>
        <v>0</v>
      </c>
      <c r="BI1000" s="240">
        <f>IF(N1000="nulová",J1000,0)</f>
        <v>0</v>
      </c>
      <c r="BJ1000" s="18" t="s">
        <v>84</v>
      </c>
      <c r="BK1000" s="240">
        <f>ROUND(I1000*H1000,2)</f>
        <v>0</v>
      </c>
      <c r="BL1000" s="18" t="s">
        <v>189</v>
      </c>
      <c r="BM1000" s="239" t="s">
        <v>1881</v>
      </c>
    </row>
    <row r="1001" spans="1:65" s="2" customFormat="1" ht="16.5" customHeight="1">
      <c r="A1001" s="39"/>
      <c r="B1001" s="40"/>
      <c r="C1001" s="298" t="s">
        <v>1882</v>
      </c>
      <c r="D1001" s="298" t="s">
        <v>1306</v>
      </c>
      <c r="E1001" s="299" t="s">
        <v>1883</v>
      </c>
      <c r="F1001" s="300" t="s">
        <v>1884</v>
      </c>
      <c r="G1001" s="301" t="s">
        <v>798</v>
      </c>
      <c r="H1001" s="302">
        <v>1</v>
      </c>
      <c r="I1001" s="303"/>
      <c r="J1001" s="304">
        <f>ROUND(I1001*H1001,2)</f>
        <v>0</v>
      </c>
      <c r="K1001" s="300" t="s">
        <v>175</v>
      </c>
      <c r="L1001" s="305"/>
      <c r="M1001" s="306" t="s">
        <v>1</v>
      </c>
      <c r="N1001" s="307" t="s">
        <v>42</v>
      </c>
      <c r="O1001" s="92"/>
      <c r="P1001" s="237">
        <f>O1001*H1001</f>
        <v>0</v>
      </c>
      <c r="Q1001" s="237">
        <v>0.014</v>
      </c>
      <c r="R1001" s="237">
        <f>Q1001*H1001</f>
        <v>0.014</v>
      </c>
      <c r="S1001" s="237">
        <v>0</v>
      </c>
      <c r="T1001" s="238">
        <f>S1001*H1001</f>
        <v>0</v>
      </c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R1001" s="239" t="s">
        <v>326</v>
      </c>
      <c r="AT1001" s="239" t="s">
        <v>1306</v>
      </c>
      <c r="AU1001" s="239" t="s">
        <v>86</v>
      </c>
      <c r="AY1001" s="18" t="s">
        <v>168</v>
      </c>
      <c r="BE1001" s="240">
        <f>IF(N1001="základní",J1001,0)</f>
        <v>0</v>
      </c>
      <c r="BF1001" s="240">
        <f>IF(N1001="snížená",J1001,0)</f>
        <v>0</v>
      </c>
      <c r="BG1001" s="240">
        <f>IF(N1001="zákl. přenesená",J1001,0)</f>
        <v>0</v>
      </c>
      <c r="BH1001" s="240">
        <f>IF(N1001="sníž. přenesená",J1001,0)</f>
        <v>0</v>
      </c>
      <c r="BI1001" s="240">
        <f>IF(N1001="nulová",J1001,0)</f>
        <v>0</v>
      </c>
      <c r="BJ1001" s="18" t="s">
        <v>84</v>
      </c>
      <c r="BK1001" s="240">
        <f>ROUND(I1001*H1001,2)</f>
        <v>0</v>
      </c>
      <c r="BL1001" s="18" t="s">
        <v>189</v>
      </c>
      <c r="BM1001" s="239" t="s">
        <v>1885</v>
      </c>
    </row>
    <row r="1002" spans="1:65" s="2" customFormat="1" ht="24.15" customHeight="1">
      <c r="A1002" s="39"/>
      <c r="B1002" s="40"/>
      <c r="C1002" s="228" t="s">
        <v>1886</v>
      </c>
      <c r="D1002" s="228" t="s">
        <v>171</v>
      </c>
      <c r="E1002" s="229" t="s">
        <v>1887</v>
      </c>
      <c r="F1002" s="230" t="s">
        <v>1888</v>
      </c>
      <c r="G1002" s="231" t="s">
        <v>1889</v>
      </c>
      <c r="H1002" s="232">
        <v>1</v>
      </c>
      <c r="I1002" s="233"/>
      <c r="J1002" s="234">
        <f>ROUND(I1002*H1002,2)</f>
        <v>0</v>
      </c>
      <c r="K1002" s="230" t="s">
        <v>1</v>
      </c>
      <c r="L1002" s="45"/>
      <c r="M1002" s="235" t="s">
        <v>1</v>
      </c>
      <c r="N1002" s="236" t="s">
        <v>42</v>
      </c>
      <c r="O1002" s="92"/>
      <c r="P1002" s="237">
        <f>O1002*H1002</f>
        <v>0</v>
      </c>
      <c r="Q1002" s="237">
        <v>0</v>
      </c>
      <c r="R1002" s="237">
        <f>Q1002*H1002</f>
        <v>0</v>
      </c>
      <c r="S1002" s="237">
        <v>0</v>
      </c>
      <c r="T1002" s="238">
        <f>S1002*H1002</f>
        <v>0</v>
      </c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R1002" s="239" t="s">
        <v>189</v>
      </c>
      <c r="AT1002" s="239" t="s">
        <v>171</v>
      </c>
      <c r="AU1002" s="239" t="s">
        <v>86</v>
      </c>
      <c r="AY1002" s="18" t="s">
        <v>168</v>
      </c>
      <c r="BE1002" s="240">
        <f>IF(N1002="základní",J1002,0)</f>
        <v>0</v>
      </c>
      <c r="BF1002" s="240">
        <f>IF(N1002="snížená",J1002,0)</f>
        <v>0</v>
      </c>
      <c r="BG1002" s="240">
        <f>IF(N1002="zákl. přenesená",J1002,0)</f>
        <v>0</v>
      </c>
      <c r="BH1002" s="240">
        <f>IF(N1002="sníž. přenesená",J1002,0)</f>
        <v>0</v>
      </c>
      <c r="BI1002" s="240">
        <f>IF(N1002="nulová",J1002,0)</f>
        <v>0</v>
      </c>
      <c r="BJ1002" s="18" t="s">
        <v>84</v>
      </c>
      <c r="BK1002" s="240">
        <f>ROUND(I1002*H1002,2)</f>
        <v>0</v>
      </c>
      <c r="BL1002" s="18" t="s">
        <v>189</v>
      </c>
      <c r="BM1002" s="239" t="s">
        <v>1890</v>
      </c>
    </row>
    <row r="1003" spans="1:47" s="2" customFormat="1" ht="12">
      <c r="A1003" s="39"/>
      <c r="B1003" s="40"/>
      <c r="C1003" s="41"/>
      <c r="D1003" s="241" t="s">
        <v>178</v>
      </c>
      <c r="E1003" s="41"/>
      <c r="F1003" s="242" t="s">
        <v>1891</v>
      </c>
      <c r="G1003" s="41"/>
      <c r="H1003" s="41"/>
      <c r="I1003" s="243"/>
      <c r="J1003" s="41"/>
      <c r="K1003" s="41"/>
      <c r="L1003" s="45"/>
      <c r="M1003" s="244"/>
      <c r="N1003" s="245"/>
      <c r="O1003" s="92"/>
      <c r="P1003" s="92"/>
      <c r="Q1003" s="92"/>
      <c r="R1003" s="92"/>
      <c r="S1003" s="92"/>
      <c r="T1003" s="93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T1003" s="18" t="s">
        <v>178</v>
      </c>
      <c r="AU1003" s="18" t="s">
        <v>86</v>
      </c>
    </row>
    <row r="1004" spans="1:65" s="2" customFormat="1" ht="24.15" customHeight="1">
      <c r="A1004" s="39"/>
      <c r="B1004" s="40"/>
      <c r="C1004" s="228" t="s">
        <v>1892</v>
      </c>
      <c r="D1004" s="228" t="s">
        <v>171</v>
      </c>
      <c r="E1004" s="229" t="s">
        <v>1893</v>
      </c>
      <c r="F1004" s="230" t="s">
        <v>1894</v>
      </c>
      <c r="G1004" s="231" t="s">
        <v>798</v>
      </c>
      <c r="H1004" s="232">
        <v>385</v>
      </c>
      <c r="I1004" s="233"/>
      <c r="J1004" s="234">
        <f>ROUND(I1004*H1004,2)</f>
        <v>0</v>
      </c>
      <c r="K1004" s="230" t="s">
        <v>175</v>
      </c>
      <c r="L1004" s="45"/>
      <c r="M1004" s="235" t="s">
        <v>1</v>
      </c>
      <c r="N1004" s="236" t="s">
        <v>42</v>
      </c>
      <c r="O1004" s="92"/>
      <c r="P1004" s="237">
        <f>O1004*H1004</f>
        <v>0</v>
      </c>
      <c r="Q1004" s="237">
        <v>0</v>
      </c>
      <c r="R1004" s="237">
        <f>Q1004*H1004</f>
        <v>0</v>
      </c>
      <c r="S1004" s="237">
        <v>0.062</v>
      </c>
      <c r="T1004" s="238">
        <f>S1004*H1004</f>
        <v>23.87</v>
      </c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R1004" s="239" t="s">
        <v>189</v>
      </c>
      <c r="AT1004" s="239" t="s">
        <v>171</v>
      </c>
      <c r="AU1004" s="239" t="s">
        <v>86</v>
      </c>
      <c r="AY1004" s="18" t="s">
        <v>168</v>
      </c>
      <c r="BE1004" s="240">
        <f>IF(N1004="základní",J1004,0)</f>
        <v>0</v>
      </c>
      <c r="BF1004" s="240">
        <f>IF(N1004="snížená",J1004,0)</f>
        <v>0</v>
      </c>
      <c r="BG1004" s="240">
        <f>IF(N1004="zákl. přenesená",J1004,0)</f>
        <v>0</v>
      </c>
      <c r="BH1004" s="240">
        <f>IF(N1004="sníž. přenesená",J1004,0)</f>
        <v>0</v>
      </c>
      <c r="BI1004" s="240">
        <f>IF(N1004="nulová",J1004,0)</f>
        <v>0</v>
      </c>
      <c r="BJ1004" s="18" t="s">
        <v>84</v>
      </c>
      <c r="BK1004" s="240">
        <f>ROUND(I1004*H1004,2)</f>
        <v>0</v>
      </c>
      <c r="BL1004" s="18" t="s">
        <v>189</v>
      </c>
      <c r="BM1004" s="239" t="s">
        <v>1895</v>
      </c>
    </row>
    <row r="1005" spans="1:51" s="15" customFormat="1" ht="12">
      <c r="A1005" s="15"/>
      <c r="B1005" s="274"/>
      <c r="C1005" s="275"/>
      <c r="D1005" s="241" t="s">
        <v>291</v>
      </c>
      <c r="E1005" s="276" t="s">
        <v>1</v>
      </c>
      <c r="F1005" s="277" t="s">
        <v>1896</v>
      </c>
      <c r="G1005" s="275"/>
      <c r="H1005" s="276" t="s">
        <v>1</v>
      </c>
      <c r="I1005" s="278"/>
      <c r="J1005" s="275"/>
      <c r="K1005" s="275"/>
      <c r="L1005" s="279"/>
      <c r="M1005" s="280"/>
      <c r="N1005" s="281"/>
      <c r="O1005" s="281"/>
      <c r="P1005" s="281"/>
      <c r="Q1005" s="281"/>
      <c r="R1005" s="281"/>
      <c r="S1005" s="281"/>
      <c r="T1005" s="282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T1005" s="283" t="s">
        <v>291</v>
      </c>
      <c r="AU1005" s="283" t="s">
        <v>86</v>
      </c>
      <c r="AV1005" s="15" t="s">
        <v>84</v>
      </c>
      <c r="AW1005" s="15" t="s">
        <v>32</v>
      </c>
      <c r="AX1005" s="15" t="s">
        <v>77</v>
      </c>
      <c r="AY1005" s="283" t="s">
        <v>168</v>
      </c>
    </row>
    <row r="1006" spans="1:51" s="13" customFormat="1" ht="12">
      <c r="A1006" s="13"/>
      <c r="B1006" s="252"/>
      <c r="C1006" s="253"/>
      <c r="D1006" s="241" t="s">
        <v>291</v>
      </c>
      <c r="E1006" s="254" t="s">
        <v>1</v>
      </c>
      <c r="F1006" s="255" t="s">
        <v>1897</v>
      </c>
      <c r="G1006" s="253"/>
      <c r="H1006" s="256">
        <v>110</v>
      </c>
      <c r="I1006" s="257"/>
      <c r="J1006" s="253"/>
      <c r="K1006" s="253"/>
      <c r="L1006" s="258"/>
      <c r="M1006" s="259"/>
      <c r="N1006" s="260"/>
      <c r="O1006" s="260"/>
      <c r="P1006" s="260"/>
      <c r="Q1006" s="260"/>
      <c r="R1006" s="260"/>
      <c r="S1006" s="260"/>
      <c r="T1006" s="261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62" t="s">
        <v>291</v>
      </c>
      <c r="AU1006" s="262" t="s">
        <v>86</v>
      </c>
      <c r="AV1006" s="13" t="s">
        <v>86</v>
      </c>
      <c r="AW1006" s="13" t="s">
        <v>32</v>
      </c>
      <c r="AX1006" s="13" t="s">
        <v>77</v>
      </c>
      <c r="AY1006" s="262" t="s">
        <v>168</v>
      </c>
    </row>
    <row r="1007" spans="1:51" s="13" customFormat="1" ht="12">
      <c r="A1007" s="13"/>
      <c r="B1007" s="252"/>
      <c r="C1007" s="253"/>
      <c r="D1007" s="241" t="s">
        <v>291</v>
      </c>
      <c r="E1007" s="254" t="s">
        <v>1</v>
      </c>
      <c r="F1007" s="255" t="s">
        <v>1898</v>
      </c>
      <c r="G1007" s="253"/>
      <c r="H1007" s="256">
        <v>120</v>
      </c>
      <c r="I1007" s="257"/>
      <c r="J1007" s="253"/>
      <c r="K1007" s="253"/>
      <c r="L1007" s="258"/>
      <c r="M1007" s="259"/>
      <c r="N1007" s="260"/>
      <c r="O1007" s="260"/>
      <c r="P1007" s="260"/>
      <c r="Q1007" s="260"/>
      <c r="R1007" s="260"/>
      <c r="S1007" s="260"/>
      <c r="T1007" s="261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62" t="s">
        <v>291</v>
      </c>
      <c r="AU1007" s="262" t="s">
        <v>86</v>
      </c>
      <c r="AV1007" s="13" t="s">
        <v>86</v>
      </c>
      <c r="AW1007" s="13" t="s">
        <v>32</v>
      </c>
      <c r="AX1007" s="13" t="s">
        <v>77</v>
      </c>
      <c r="AY1007" s="262" t="s">
        <v>168</v>
      </c>
    </row>
    <row r="1008" spans="1:51" s="13" customFormat="1" ht="12">
      <c r="A1008" s="13"/>
      <c r="B1008" s="252"/>
      <c r="C1008" s="253"/>
      <c r="D1008" s="241" t="s">
        <v>291</v>
      </c>
      <c r="E1008" s="254" t="s">
        <v>1</v>
      </c>
      <c r="F1008" s="255" t="s">
        <v>1898</v>
      </c>
      <c r="G1008" s="253"/>
      <c r="H1008" s="256">
        <v>120</v>
      </c>
      <c r="I1008" s="257"/>
      <c r="J1008" s="253"/>
      <c r="K1008" s="253"/>
      <c r="L1008" s="258"/>
      <c r="M1008" s="259"/>
      <c r="N1008" s="260"/>
      <c r="O1008" s="260"/>
      <c r="P1008" s="260"/>
      <c r="Q1008" s="260"/>
      <c r="R1008" s="260"/>
      <c r="S1008" s="260"/>
      <c r="T1008" s="261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62" t="s">
        <v>291</v>
      </c>
      <c r="AU1008" s="262" t="s">
        <v>86</v>
      </c>
      <c r="AV1008" s="13" t="s">
        <v>86</v>
      </c>
      <c r="AW1008" s="13" t="s">
        <v>32</v>
      </c>
      <c r="AX1008" s="13" t="s">
        <v>77</v>
      </c>
      <c r="AY1008" s="262" t="s">
        <v>168</v>
      </c>
    </row>
    <row r="1009" spans="1:51" s="13" customFormat="1" ht="12">
      <c r="A1009" s="13"/>
      <c r="B1009" s="252"/>
      <c r="C1009" s="253"/>
      <c r="D1009" s="241" t="s">
        <v>291</v>
      </c>
      <c r="E1009" s="254" t="s">
        <v>1</v>
      </c>
      <c r="F1009" s="255" t="s">
        <v>647</v>
      </c>
      <c r="G1009" s="253"/>
      <c r="H1009" s="256">
        <v>35</v>
      </c>
      <c r="I1009" s="257"/>
      <c r="J1009" s="253"/>
      <c r="K1009" s="253"/>
      <c r="L1009" s="258"/>
      <c r="M1009" s="259"/>
      <c r="N1009" s="260"/>
      <c r="O1009" s="260"/>
      <c r="P1009" s="260"/>
      <c r="Q1009" s="260"/>
      <c r="R1009" s="260"/>
      <c r="S1009" s="260"/>
      <c r="T1009" s="261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62" t="s">
        <v>291</v>
      </c>
      <c r="AU1009" s="262" t="s">
        <v>86</v>
      </c>
      <c r="AV1009" s="13" t="s">
        <v>86</v>
      </c>
      <c r="AW1009" s="13" t="s">
        <v>32</v>
      </c>
      <c r="AX1009" s="13" t="s">
        <v>77</v>
      </c>
      <c r="AY1009" s="262" t="s">
        <v>168</v>
      </c>
    </row>
    <row r="1010" spans="1:51" s="14" customFormat="1" ht="12">
      <c r="A1010" s="14"/>
      <c r="B1010" s="263"/>
      <c r="C1010" s="264"/>
      <c r="D1010" s="241" t="s">
        <v>291</v>
      </c>
      <c r="E1010" s="265" t="s">
        <v>1</v>
      </c>
      <c r="F1010" s="266" t="s">
        <v>295</v>
      </c>
      <c r="G1010" s="264"/>
      <c r="H1010" s="267">
        <v>385</v>
      </c>
      <c r="I1010" s="268"/>
      <c r="J1010" s="264"/>
      <c r="K1010" s="264"/>
      <c r="L1010" s="269"/>
      <c r="M1010" s="270"/>
      <c r="N1010" s="271"/>
      <c r="O1010" s="271"/>
      <c r="P1010" s="271"/>
      <c r="Q1010" s="271"/>
      <c r="R1010" s="271"/>
      <c r="S1010" s="271"/>
      <c r="T1010" s="272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73" t="s">
        <v>291</v>
      </c>
      <c r="AU1010" s="273" t="s">
        <v>86</v>
      </c>
      <c r="AV1010" s="14" t="s">
        <v>189</v>
      </c>
      <c r="AW1010" s="14" t="s">
        <v>32</v>
      </c>
      <c r="AX1010" s="14" t="s">
        <v>84</v>
      </c>
      <c r="AY1010" s="273" t="s">
        <v>168</v>
      </c>
    </row>
    <row r="1011" spans="1:65" s="2" customFormat="1" ht="24.15" customHeight="1">
      <c r="A1011" s="39"/>
      <c r="B1011" s="40"/>
      <c r="C1011" s="228" t="s">
        <v>1899</v>
      </c>
      <c r="D1011" s="228" t="s">
        <v>171</v>
      </c>
      <c r="E1011" s="229" t="s">
        <v>1900</v>
      </c>
      <c r="F1011" s="230" t="s">
        <v>1901</v>
      </c>
      <c r="G1011" s="231" t="s">
        <v>416</v>
      </c>
      <c r="H1011" s="232">
        <v>109.7</v>
      </c>
      <c r="I1011" s="233"/>
      <c r="J1011" s="234">
        <f>ROUND(I1011*H1011,2)</f>
        <v>0</v>
      </c>
      <c r="K1011" s="230" t="s">
        <v>175</v>
      </c>
      <c r="L1011" s="45"/>
      <c r="M1011" s="235" t="s">
        <v>1</v>
      </c>
      <c r="N1011" s="236" t="s">
        <v>42</v>
      </c>
      <c r="O1011" s="92"/>
      <c r="P1011" s="237">
        <f>O1011*H1011</f>
        <v>0</v>
      </c>
      <c r="Q1011" s="237">
        <v>0</v>
      </c>
      <c r="R1011" s="237">
        <f>Q1011*H1011</f>
        <v>0</v>
      </c>
      <c r="S1011" s="237">
        <v>0.009</v>
      </c>
      <c r="T1011" s="238">
        <f>S1011*H1011</f>
        <v>0.9873</v>
      </c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R1011" s="239" t="s">
        <v>189</v>
      </c>
      <c r="AT1011" s="239" t="s">
        <v>171</v>
      </c>
      <c r="AU1011" s="239" t="s">
        <v>86</v>
      </c>
      <c r="AY1011" s="18" t="s">
        <v>168</v>
      </c>
      <c r="BE1011" s="240">
        <f>IF(N1011="základní",J1011,0)</f>
        <v>0</v>
      </c>
      <c r="BF1011" s="240">
        <f>IF(N1011="snížená",J1011,0)</f>
        <v>0</v>
      </c>
      <c r="BG1011" s="240">
        <f>IF(N1011="zákl. přenesená",J1011,0)</f>
        <v>0</v>
      </c>
      <c r="BH1011" s="240">
        <f>IF(N1011="sníž. přenesená",J1011,0)</f>
        <v>0</v>
      </c>
      <c r="BI1011" s="240">
        <f>IF(N1011="nulová",J1011,0)</f>
        <v>0</v>
      </c>
      <c r="BJ1011" s="18" t="s">
        <v>84</v>
      </c>
      <c r="BK1011" s="240">
        <f>ROUND(I1011*H1011,2)</f>
        <v>0</v>
      </c>
      <c r="BL1011" s="18" t="s">
        <v>189</v>
      </c>
      <c r="BM1011" s="239" t="s">
        <v>1902</v>
      </c>
    </row>
    <row r="1012" spans="1:51" s="13" customFormat="1" ht="12">
      <c r="A1012" s="13"/>
      <c r="B1012" s="252"/>
      <c r="C1012" s="253"/>
      <c r="D1012" s="241" t="s">
        <v>291</v>
      </c>
      <c r="E1012" s="254" t="s">
        <v>1</v>
      </c>
      <c r="F1012" s="255" t="s">
        <v>1903</v>
      </c>
      <c r="G1012" s="253"/>
      <c r="H1012" s="256">
        <v>99.7</v>
      </c>
      <c r="I1012" s="257"/>
      <c r="J1012" s="253"/>
      <c r="K1012" s="253"/>
      <c r="L1012" s="258"/>
      <c r="M1012" s="259"/>
      <c r="N1012" s="260"/>
      <c r="O1012" s="260"/>
      <c r="P1012" s="260"/>
      <c r="Q1012" s="260"/>
      <c r="R1012" s="260"/>
      <c r="S1012" s="260"/>
      <c r="T1012" s="261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62" t="s">
        <v>291</v>
      </c>
      <c r="AU1012" s="262" t="s">
        <v>86</v>
      </c>
      <c r="AV1012" s="13" t="s">
        <v>86</v>
      </c>
      <c r="AW1012" s="13" t="s">
        <v>32</v>
      </c>
      <c r="AX1012" s="13" t="s">
        <v>77</v>
      </c>
      <c r="AY1012" s="262" t="s">
        <v>168</v>
      </c>
    </row>
    <row r="1013" spans="1:51" s="13" customFormat="1" ht="12">
      <c r="A1013" s="13"/>
      <c r="B1013" s="252"/>
      <c r="C1013" s="253"/>
      <c r="D1013" s="241" t="s">
        <v>291</v>
      </c>
      <c r="E1013" s="254" t="s">
        <v>1</v>
      </c>
      <c r="F1013" s="255" t="s">
        <v>368</v>
      </c>
      <c r="G1013" s="253"/>
      <c r="H1013" s="256">
        <v>10</v>
      </c>
      <c r="I1013" s="257"/>
      <c r="J1013" s="253"/>
      <c r="K1013" s="253"/>
      <c r="L1013" s="258"/>
      <c r="M1013" s="259"/>
      <c r="N1013" s="260"/>
      <c r="O1013" s="260"/>
      <c r="P1013" s="260"/>
      <c r="Q1013" s="260"/>
      <c r="R1013" s="260"/>
      <c r="S1013" s="260"/>
      <c r="T1013" s="261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62" t="s">
        <v>291</v>
      </c>
      <c r="AU1013" s="262" t="s">
        <v>86</v>
      </c>
      <c r="AV1013" s="13" t="s">
        <v>86</v>
      </c>
      <c r="AW1013" s="13" t="s">
        <v>32</v>
      </c>
      <c r="AX1013" s="13" t="s">
        <v>77</v>
      </c>
      <c r="AY1013" s="262" t="s">
        <v>168</v>
      </c>
    </row>
    <row r="1014" spans="1:51" s="14" customFormat="1" ht="12">
      <c r="A1014" s="14"/>
      <c r="B1014" s="263"/>
      <c r="C1014" s="264"/>
      <c r="D1014" s="241" t="s">
        <v>291</v>
      </c>
      <c r="E1014" s="265" t="s">
        <v>1</v>
      </c>
      <c r="F1014" s="266" t="s">
        <v>295</v>
      </c>
      <c r="G1014" s="264"/>
      <c r="H1014" s="267">
        <v>109.7</v>
      </c>
      <c r="I1014" s="268"/>
      <c r="J1014" s="264"/>
      <c r="K1014" s="264"/>
      <c r="L1014" s="269"/>
      <c r="M1014" s="270"/>
      <c r="N1014" s="271"/>
      <c r="O1014" s="271"/>
      <c r="P1014" s="271"/>
      <c r="Q1014" s="271"/>
      <c r="R1014" s="271"/>
      <c r="S1014" s="271"/>
      <c r="T1014" s="272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73" t="s">
        <v>291</v>
      </c>
      <c r="AU1014" s="273" t="s">
        <v>86</v>
      </c>
      <c r="AV1014" s="14" t="s">
        <v>189</v>
      </c>
      <c r="AW1014" s="14" t="s">
        <v>32</v>
      </c>
      <c r="AX1014" s="14" t="s">
        <v>84</v>
      </c>
      <c r="AY1014" s="273" t="s">
        <v>168</v>
      </c>
    </row>
    <row r="1015" spans="1:65" s="2" customFormat="1" ht="24.15" customHeight="1">
      <c r="A1015" s="39"/>
      <c r="B1015" s="40"/>
      <c r="C1015" s="228" t="s">
        <v>1904</v>
      </c>
      <c r="D1015" s="228" t="s">
        <v>171</v>
      </c>
      <c r="E1015" s="229" t="s">
        <v>1905</v>
      </c>
      <c r="F1015" s="230" t="s">
        <v>1906</v>
      </c>
      <c r="G1015" s="231" t="s">
        <v>416</v>
      </c>
      <c r="H1015" s="232">
        <v>2.1</v>
      </c>
      <c r="I1015" s="233"/>
      <c r="J1015" s="234">
        <f>ROUND(I1015*H1015,2)</f>
        <v>0</v>
      </c>
      <c r="K1015" s="230" t="s">
        <v>175</v>
      </c>
      <c r="L1015" s="45"/>
      <c r="M1015" s="235" t="s">
        <v>1</v>
      </c>
      <c r="N1015" s="236" t="s">
        <v>42</v>
      </c>
      <c r="O1015" s="92"/>
      <c r="P1015" s="237">
        <f>O1015*H1015</f>
        <v>0</v>
      </c>
      <c r="Q1015" s="237">
        <v>0</v>
      </c>
      <c r="R1015" s="237">
        <f>Q1015*H1015</f>
        <v>0</v>
      </c>
      <c r="S1015" s="237">
        <v>0.018</v>
      </c>
      <c r="T1015" s="238">
        <f>S1015*H1015</f>
        <v>0.0378</v>
      </c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R1015" s="239" t="s">
        <v>189</v>
      </c>
      <c r="AT1015" s="239" t="s">
        <v>171</v>
      </c>
      <c r="AU1015" s="239" t="s">
        <v>86</v>
      </c>
      <c r="AY1015" s="18" t="s">
        <v>168</v>
      </c>
      <c r="BE1015" s="240">
        <f>IF(N1015="základní",J1015,0)</f>
        <v>0</v>
      </c>
      <c r="BF1015" s="240">
        <f>IF(N1015="snížená",J1015,0)</f>
        <v>0</v>
      </c>
      <c r="BG1015" s="240">
        <f>IF(N1015="zákl. přenesená",J1015,0)</f>
        <v>0</v>
      </c>
      <c r="BH1015" s="240">
        <f>IF(N1015="sníž. přenesená",J1015,0)</f>
        <v>0</v>
      </c>
      <c r="BI1015" s="240">
        <f>IF(N1015="nulová",J1015,0)</f>
        <v>0</v>
      </c>
      <c r="BJ1015" s="18" t="s">
        <v>84</v>
      </c>
      <c r="BK1015" s="240">
        <f>ROUND(I1015*H1015,2)</f>
        <v>0</v>
      </c>
      <c r="BL1015" s="18" t="s">
        <v>189</v>
      </c>
      <c r="BM1015" s="239" t="s">
        <v>1907</v>
      </c>
    </row>
    <row r="1016" spans="1:51" s="15" customFormat="1" ht="12">
      <c r="A1016" s="15"/>
      <c r="B1016" s="274"/>
      <c r="C1016" s="275"/>
      <c r="D1016" s="241" t="s">
        <v>291</v>
      </c>
      <c r="E1016" s="276" t="s">
        <v>1</v>
      </c>
      <c r="F1016" s="277" t="s">
        <v>1908</v>
      </c>
      <c r="G1016" s="275"/>
      <c r="H1016" s="276" t="s">
        <v>1</v>
      </c>
      <c r="I1016" s="278"/>
      <c r="J1016" s="275"/>
      <c r="K1016" s="275"/>
      <c r="L1016" s="279"/>
      <c r="M1016" s="280"/>
      <c r="N1016" s="281"/>
      <c r="O1016" s="281"/>
      <c r="P1016" s="281"/>
      <c r="Q1016" s="281"/>
      <c r="R1016" s="281"/>
      <c r="S1016" s="281"/>
      <c r="T1016" s="282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T1016" s="283" t="s">
        <v>291</v>
      </c>
      <c r="AU1016" s="283" t="s">
        <v>86</v>
      </c>
      <c r="AV1016" s="15" t="s">
        <v>84</v>
      </c>
      <c r="AW1016" s="15" t="s">
        <v>32</v>
      </c>
      <c r="AX1016" s="15" t="s">
        <v>77</v>
      </c>
      <c r="AY1016" s="283" t="s">
        <v>168</v>
      </c>
    </row>
    <row r="1017" spans="1:51" s="13" customFormat="1" ht="12">
      <c r="A1017" s="13"/>
      <c r="B1017" s="252"/>
      <c r="C1017" s="253"/>
      <c r="D1017" s="241" t="s">
        <v>291</v>
      </c>
      <c r="E1017" s="254" t="s">
        <v>1</v>
      </c>
      <c r="F1017" s="255" t="s">
        <v>1909</v>
      </c>
      <c r="G1017" s="253"/>
      <c r="H1017" s="256">
        <v>2.1</v>
      </c>
      <c r="I1017" s="257"/>
      <c r="J1017" s="253"/>
      <c r="K1017" s="253"/>
      <c r="L1017" s="258"/>
      <c r="M1017" s="259"/>
      <c r="N1017" s="260"/>
      <c r="O1017" s="260"/>
      <c r="P1017" s="260"/>
      <c r="Q1017" s="260"/>
      <c r="R1017" s="260"/>
      <c r="S1017" s="260"/>
      <c r="T1017" s="261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62" t="s">
        <v>291</v>
      </c>
      <c r="AU1017" s="262" t="s">
        <v>86</v>
      </c>
      <c r="AV1017" s="13" t="s">
        <v>86</v>
      </c>
      <c r="AW1017" s="13" t="s">
        <v>32</v>
      </c>
      <c r="AX1017" s="13" t="s">
        <v>84</v>
      </c>
      <c r="AY1017" s="262" t="s">
        <v>168</v>
      </c>
    </row>
    <row r="1018" spans="1:65" s="2" customFormat="1" ht="24.15" customHeight="1">
      <c r="A1018" s="39"/>
      <c r="B1018" s="40"/>
      <c r="C1018" s="228" t="s">
        <v>1910</v>
      </c>
      <c r="D1018" s="228" t="s">
        <v>171</v>
      </c>
      <c r="E1018" s="229" t="s">
        <v>1911</v>
      </c>
      <c r="F1018" s="230" t="s">
        <v>1912</v>
      </c>
      <c r="G1018" s="231" t="s">
        <v>416</v>
      </c>
      <c r="H1018" s="232">
        <v>224.3</v>
      </c>
      <c r="I1018" s="233"/>
      <c r="J1018" s="234">
        <f>ROUND(I1018*H1018,2)</f>
        <v>0</v>
      </c>
      <c r="K1018" s="230" t="s">
        <v>175</v>
      </c>
      <c r="L1018" s="45"/>
      <c r="M1018" s="235" t="s">
        <v>1</v>
      </c>
      <c r="N1018" s="236" t="s">
        <v>42</v>
      </c>
      <c r="O1018" s="92"/>
      <c r="P1018" s="237">
        <f>O1018*H1018</f>
        <v>0</v>
      </c>
      <c r="Q1018" s="237">
        <v>0</v>
      </c>
      <c r="R1018" s="237">
        <f>Q1018*H1018</f>
        <v>0</v>
      </c>
      <c r="S1018" s="237">
        <v>0.042</v>
      </c>
      <c r="T1018" s="238">
        <f>S1018*H1018</f>
        <v>9.4206</v>
      </c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R1018" s="239" t="s">
        <v>189</v>
      </c>
      <c r="AT1018" s="239" t="s">
        <v>171</v>
      </c>
      <c r="AU1018" s="239" t="s">
        <v>86</v>
      </c>
      <c r="AY1018" s="18" t="s">
        <v>168</v>
      </c>
      <c r="BE1018" s="240">
        <f>IF(N1018="základní",J1018,0)</f>
        <v>0</v>
      </c>
      <c r="BF1018" s="240">
        <f>IF(N1018="snížená",J1018,0)</f>
        <v>0</v>
      </c>
      <c r="BG1018" s="240">
        <f>IF(N1018="zákl. přenesená",J1018,0)</f>
        <v>0</v>
      </c>
      <c r="BH1018" s="240">
        <f>IF(N1018="sníž. přenesená",J1018,0)</f>
        <v>0</v>
      </c>
      <c r="BI1018" s="240">
        <f>IF(N1018="nulová",J1018,0)</f>
        <v>0</v>
      </c>
      <c r="BJ1018" s="18" t="s">
        <v>84</v>
      </c>
      <c r="BK1018" s="240">
        <f>ROUND(I1018*H1018,2)</f>
        <v>0</v>
      </c>
      <c r="BL1018" s="18" t="s">
        <v>189</v>
      </c>
      <c r="BM1018" s="239" t="s">
        <v>1913</v>
      </c>
    </row>
    <row r="1019" spans="1:51" s="15" customFormat="1" ht="12">
      <c r="A1019" s="15"/>
      <c r="B1019" s="274"/>
      <c r="C1019" s="275"/>
      <c r="D1019" s="241" t="s">
        <v>291</v>
      </c>
      <c r="E1019" s="276" t="s">
        <v>1</v>
      </c>
      <c r="F1019" s="277" t="s">
        <v>1914</v>
      </c>
      <c r="G1019" s="275"/>
      <c r="H1019" s="276" t="s">
        <v>1</v>
      </c>
      <c r="I1019" s="278"/>
      <c r="J1019" s="275"/>
      <c r="K1019" s="275"/>
      <c r="L1019" s="279"/>
      <c r="M1019" s="280"/>
      <c r="N1019" s="281"/>
      <c r="O1019" s="281"/>
      <c r="P1019" s="281"/>
      <c r="Q1019" s="281"/>
      <c r="R1019" s="281"/>
      <c r="S1019" s="281"/>
      <c r="T1019" s="282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T1019" s="283" t="s">
        <v>291</v>
      </c>
      <c r="AU1019" s="283" t="s">
        <v>86</v>
      </c>
      <c r="AV1019" s="15" t="s">
        <v>84</v>
      </c>
      <c r="AW1019" s="15" t="s">
        <v>32</v>
      </c>
      <c r="AX1019" s="15" t="s">
        <v>77</v>
      </c>
      <c r="AY1019" s="283" t="s">
        <v>168</v>
      </c>
    </row>
    <row r="1020" spans="1:51" s="13" customFormat="1" ht="12">
      <c r="A1020" s="13"/>
      <c r="B1020" s="252"/>
      <c r="C1020" s="253"/>
      <c r="D1020" s="241" t="s">
        <v>291</v>
      </c>
      <c r="E1020" s="254" t="s">
        <v>1</v>
      </c>
      <c r="F1020" s="255" t="s">
        <v>1915</v>
      </c>
      <c r="G1020" s="253"/>
      <c r="H1020" s="256">
        <v>94.5</v>
      </c>
      <c r="I1020" s="257"/>
      <c r="J1020" s="253"/>
      <c r="K1020" s="253"/>
      <c r="L1020" s="258"/>
      <c r="M1020" s="259"/>
      <c r="N1020" s="260"/>
      <c r="O1020" s="260"/>
      <c r="P1020" s="260"/>
      <c r="Q1020" s="260"/>
      <c r="R1020" s="260"/>
      <c r="S1020" s="260"/>
      <c r="T1020" s="261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62" t="s">
        <v>291</v>
      </c>
      <c r="AU1020" s="262" t="s">
        <v>86</v>
      </c>
      <c r="AV1020" s="13" t="s">
        <v>86</v>
      </c>
      <c r="AW1020" s="13" t="s">
        <v>32</v>
      </c>
      <c r="AX1020" s="13" t="s">
        <v>77</v>
      </c>
      <c r="AY1020" s="262" t="s">
        <v>168</v>
      </c>
    </row>
    <row r="1021" spans="1:51" s="13" customFormat="1" ht="12">
      <c r="A1021" s="13"/>
      <c r="B1021" s="252"/>
      <c r="C1021" s="253"/>
      <c r="D1021" s="241" t="s">
        <v>291</v>
      </c>
      <c r="E1021" s="254" t="s">
        <v>1</v>
      </c>
      <c r="F1021" s="255" t="s">
        <v>1916</v>
      </c>
      <c r="G1021" s="253"/>
      <c r="H1021" s="256">
        <v>31.8</v>
      </c>
      <c r="I1021" s="257"/>
      <c r="J1021" s="253"/>
      <c r="K1021" s="253"/>
      <c r="L1021" s="258"/>
      <c r="M1021" s="259"/>
      <c r="N1021" s="260"/>
      <c r="O1021" s="260"/>
      <c r="P1021" s="260"/>
      <c r="Q1021" s="260"/>
      <c r="R1021" s="260"/>
      <c r="S1021" s="260"/>
      <c r="T1021" s="261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62" t="s">
        <v>291</v>
      </c>
      <c r="AU1021" s="262" t="s">
        <v>86</v>
      </c>
      <c r="AV1021" s="13" t="s">
        <v>86</v>
      </c>
      <c r="AW1021" s="13" t="s">
        <v>32</v>
      </c>
      <c r="AX1021" s="13" t="s">
        <v>77</v>
      </c>
      <c r="AY1021" s="262" t="s">
        <v>168</v>
      </c>
    </row>
    <row r="1022" spans="1:51" s="13" customFormat="1" ht="12">
      <c r="A1022" s="13"/>
      <c r="B1022" s="252"/>
      <c r="C1022" s="253"/>
      <c r="D1022" s="241" t="s">
        <v>291</v>
      </c>
      <c r="E1022" s="254" t="s">
        <v>1</v>
      </c>
      <c r="F1022" s="255" t="s">
        <v>1917</v>
      </c>
      <c r="G1022" s="253"/>
      <c r="H1022" s="256">
        <v>78</v>
      </c>
      <c r="I1022" s="257"/>
      <c r="J1022" s="253"/>
      <c r="K1022" s="253"/>
      <c r="L1022" s="258"/>
      <c r="M1022" s="259"/>
      <c r="N1022" s="260"/>
      <c r="O1022" s="260"/>
      <c r="P1022" s="260"/>
      <c r="Q1022" s="260"/>
      <c r="R1022" s="260"/>
      <c r="S1022" s="260"/>
      <c r="T1022" s="261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62" t="s">
        <v>291</v>
      </c>
      <c r="AU1022" s="262" t="s">
        <v>86</v>
      </c>
      <c r="AV1022" s="13" t="s">
        <v>86</v>
      </c>
      <c r="AW1022" s="13" t="s">
        <v>32</v>
      </c>
      <c r="AX1022" s="13" t="s">
        <v>77</v>
      </c>
      <c r="AY1022" s="262" t="s">
        <v>168</v>
      </c>
    </row>
    <row r="1023" spans="1:51" s="13" customFormat="1" ht="12">
      <c r="A1023" s="13"/>
      <c r="B1023" s="252"/>
      <c r="C1023" s="253"/>
      <c r="D1023" s="241" t="s">
        <v>291</v>
      </c>
      <c r="E1023" s="254" t="s">
        <v>1</v>
      </c>
      <c r="F1023" s="255" t="s">
        <v>468</v>
      </c>
      <c r="G1023" s="253"/>
      <c r="H1023" s="256">
        <v>20</v>
      </c>
      <c r="I1023" s="257"/>
      <c r="J1023" s="253"/>
      <c r="K1023" s="253"/>
      <c r="L1023" s="258"/>
      <c r="M1023" s="259"/>
      <c r="N1023" s="260"/>
      <c r="O1023" s="260"/>
      <c r="P1023" s="260"/>
      <c r="Q1023" s="260"/>
      <c r="R1023" s="260"/>
      <c r="S1023" s="260"/>
      <c r="T1023" s="261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62" t="s">
        <v>291</v>
      </c>
      <c r="AU1023" s="262" t="s">
        <v>86</v>
      </c>
      <c r="AV1023" s="13" t="s">
        <v>86</v>
      </c>
      <c r="AW1023" s="13" t="s">
        <v>32</v>
      </c>
      <c r="AX1023" s="13" t="s">
        <v>77</v>
      </c>
      <c r="AY1023" s="262" t="s">
        <v>168</v>
      </c>
    </row>
    <row r="1024" spans="1:51" s="14" customFormat="1" ht="12">
      <c r="A1024" s="14"/>
      <c r="B1024" s="263"/>
      <c r="C1024" s="264"/>
      <c r="D1024" s="241" t="s">
        <v>291</v>
      </c>
      <c r="E1024" s="265" t="s">
        <v>1</v>
      </c>
      <c r="F1024" s="266" t="s">
        <v>295</v>
      </c>
      <c r="G1024" s="264"/>
      <c r="H1024" s="267">
        <v>224.3</v>
      </c>
      <c r="I1024" s="268"/>
      <c r="J1024" s="264"/>
      <c r="K1024" s="264"/>
      <c r="L1024" s="269"/>
      <c r="M1024" s="270"/>
      <c r="N1024" s="271"/>
      <c r="O1024" s="271"/>
      <c r="P1024" s="271"/>
      <c r="Q1024" s="271"/>
      <c r="R1024" s="271"/>
      <c r="S1024" s="271"/>
      <c r="T1024" s="272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73" t="s">
        <v>291</v>
      </c>
      <c r="AU1024" s="273" t="s">
        <v>86</v>
      </c>
      <c r="AV1024" s="14" t="s">
        <v>189</v>
      </c>
      <c r="AW1024" s="14" t="s">
        <v>32</v>
      </c>
      <c r="AX1024" s="14" t="s">
        <v>84</v>
      </c>
      <c r="AY1024" s="273" t="s">
        <v>168</v>
      </c>
    </row>
    <row r="1025" spans="1:65" s="2" customFormat="1" ht="37.8" customHeight="1">
      <c r="A1025" s="39"/>
      <c r="B1025" s="40"/>
      <c r="C1025" s="228" t="s">
        <v>1918</v>
      </c>
      <c r="D1025" s="228" t="s">
        <v>171</v>
      </c>
      <c r="E1025" s="229" t="s">
        <v>1919</v>
      </c>
      <c r="F1025" s="230" t="s">
        <v>1920</v>
      </c>
      <c r="G1025" s="231" t="s">
        <v>203</v>
      </c>
      <c r="H1025" s="232">
        <v>485.1</v>
      </c>
      <c r="I1025" s="233"/>
      <c r="J1025" s="234">
        <f>ROUND(I1025*H1025,2)</f>
        <v>0</v>
      </c>
      <c r="K1025" s="230" t="s">
        <v>175</v>
      </c>
      <c r="L1025" s="45"/>
      <c r="M1025" s="235" t="s">
        <v>1</v>
      </c>
      <c r="N1025" s="236" t="s">
        <v>42</v>
      </c>
      <c r="O1025" s="92"/>
      <c r="P1025" s="237">
        <f>O1025*H1025</f>
        <v>0</v>
      </c>
      <c r="Q1025" s="237">
        <v>0</v>
      </c>
      <c r="R1025" s="237">
        <f>Q1025*H1025</f>
        <v>0</v>
      </c>
      <c r="S1025" s="237">
        <v>0.01</v>
      </c>
      <c r="T1025" s="238">
        <f>S1025*H1025</f>
        <v>4.851</v>
      </c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R1025" s="239" t="s">
        <v>189</v>
      </c>
      <c r="AT1025" s="239" t="s">
        <v>171</v>
      </c>
      <c r="AU1025" s="239" t="s">
        <v>86</v>
      </c>
      <c r="AY1025" s="18" t="s">
        <v>168</v>
      </c>
      <c r="BE1025" s="240">
        <f>IF(N1025="základní",J1025,0)</f>
        <v>0</v>
      </c>
      <c r="BF1025" s="240">
        <f>IF(N1025="snížená",J1025,0)</f>
        <v>0</v>
      </c>
      <c r="BG1025" s="240">
        <f>IF(N1025="zákl. přenesená",J1025,0)</f>
        <v>0</v>
      </c>
      <c r="BH1025" s="240">
        <f>IF(N1025="sníž. přenesená",J1025,0)</f>
        <v>0</v>
      </c>
      <c r="BI1025" s="240">
        <f>IF(N1025="nulová",J1025,0)</f>
        <v>0</v>
      </c>
      <c r="BJ1025" s="18" t="s">
        <v>84</v>
      </c>
      <c r="BK1025" s="240">
        <f>ROUND(I1025*H1025,2)</f>
        <v>0</v>
      </c>
      <c r="BL1025" s="18" t="s">
        <v>189</v>
      </c>
      <c r="BM1025" s="239" t="s">
        <v>1921</v>
      </c>
    </row>
    <row r="1026" spans="1:51" s="15" customFormat="1" ht="12">
      <c r="A1026" s="15"/>
      <c r="B1026" s="274"/>
      <c r="C1026" s="275"/>
      <c r="D1026" s="241" t="s">
        <v>291</v>
      </c>
      <c r="E1026" s="276" t="s">
        <v>1</v>
      </c>
      <c r="F1026" s="277" t="s">
        <v>1179</v>
      </c>
      <c r="G1026" s="275"/>
      <c r="H1026" s="276" t="s">
        <v>1</v>
      </c>
      <c r="I1026" s="278"/>
      <c r="J1026" s="275"/>
      <c r="K1026" s="275"/>
      <c r="L1026" s="279"/>
      <c r="M1026" s="280"/>
      <c r="N1026" s="281"/>
      <c r="O1026" s="281"/>
      <c r="P1026" s="281"/>
      <c r="Q1026" s="281"/>
      <c r="R1026" s="281"/>
      <c r="S1026" s="281"/>
      <c r="T1026" s="282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T1026" s="283" t="s">
        <v>291</v>
      </c>
      <c r="AU1026" s="283" t="s">
        <v>86</v>
      </c>
      <c r="AV1026" s="15" t="s">
        <v>84</v>
      </c>
      <c r="AW1026" s="15" t="s">
        <v>32</v>
      </c>
      <c r="AX1026" s="15" t="s">
        <v>77</v>
      </c>
      <c r="AY1026" s="283" t="s">
        <v>168</v>
      </c>
    </row>
    <row r="1027" spans="1:51" s="13" customFormat="1" ht="12">
      <c r="A1027" s="13"/>
      <c r="B1027" s="252"/>
      <c r="C1027" s="253"/>
      <c r="D1027" s="241" t="s">
        <v>291</v>
      </c>
      <c r="E1027" s="254" t="s">
        <v>1</v>
      </c>
      <c r="F1027" s="255" t="s">
        <v>1576</v>
      </c>
      <c r="G1027" s="253"/>
      <c r="H1027" s="256">
        <v>485.1</v>
      </c>
      <c r="I1027" s="257"/>
      <c r="J1027" s="253"/>
      <c r="K1027" s="253"/>
      <c r="L1027" s="258"/>
      <c r="M1027" s="259"/>
      <c r="N1027" s="260"/>
      <c r="O1027" s="260"/>
      <c r="P1027" s="260"/>
      <c r="Q1027" s="260"/>
      <c r="R1027" s="260"/>
      <c r="S1027" s="260"/>
      <c r="T1027" s="261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62" t="s">
        <v>291</v>
      </c>
      <c r="AU1027" s="262" t="s">
        <v>86</v>
      </c>
      <c r="AV1027" s="13" t="s">
        <v>86</v>
      </c>
      <c r="AW1027" s="13" t="s">
        <v>32</v>
      </c>
      <c r="AX1027" s="13" t="s">
        <v>84</v>
      </c>
      <c r="AY1027" s="262" t="s">
        <v>168</v>
      </c>
    </row>
    <row r="1028" spans="1:65" s="2" customFormat="1" ht="37.8" customHeight="1">
      <c r="A1028" s="39"/>
      <c r="B1028" s="40"/>
      <c r="C1028" s="228" t="s">
        <v>1922</v>
      </c>
      <c r="D1028" s="228" t="s">
        <v>171</v>
      </c>
      <c r="E1028" s="229" t="s">
        <v>1923</v>
      </c>
      <c r="F1028" s="230" t="s">
        <v>1924</v>
      </c>
      <c r="G1028" s="231" t="s">
        <v>203</v>
      </c>
      <c r="H1028" s="232">
        <v>823.35</v>
      </c>
      <c r="I1028" s="233"/>
      <c r="J1028" s="234">
        <f>ROUND(I1028*H1028,2)</f>
        <v>0</v>
      </c>
      <c r="K1028" s="230" t="s">
        <v>175</v>
      </c>
      <c r="L1028" s="45"/>
      <c r="M1028" s="235" t="s">
        <v>1</v>
      </c>
      <c r="N1028" s="236" t="s">
        <v>42</v>
      </c>
      <c r="O1028" s="92"/>
      <c r="P1028" s="237">
        <f>O1028*H1028</f>
        <v>0</v>
      </c>
      <c r="Q1028" s="237">
        <v>0</v>
      </c>
      <c r="R1028" s="237">
        <f>Q1028*H1028</f>
        <v>0</v>
      </c>
      <c r="S1028" s="237">
        <v>0.01</v>
      </c>
      <c r="T1028" s="238">
        <f>S1028*H1028</f>
        <v>8.233500000000001</v>
      </c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R1028" s="239" t="s">
        <v>189</v>
      </c>
      <c r="AT1028" s="239" t="s">
        <v>171</v>
      </c>
      <c r="AU1028" s="239" t="s">
        <v>86</v>
      </c>
      <c r="AY1028" s="18" t="s">
        <v>168</v>
      </c>
      <c r="BE1028" s="240">
        <f>IF(N1028="základní",J1028,0)</f>
        <v>0</v>
      </c>
      <c r="BF1028" s="240">
        <f>IF(N1028="snížená",J1028,0)</f>
        <v>0</v>
      </c>
      <c r="BG1028" s="240">
        <f>IF(N1028="zákl. přenesená",J1028,0)</f>
        <v>0</v>
      </c>
      <c r="BH1028" s="240">
        <f>IF(N1028="sníž. přenesená",J1028,0)</f>
        <v>0</v>
      </c>
      <c r="BI1028" s="240">
        <f>IF(N1028="nulová",J1028,0)</f>
        <v>0</v>
      </c>
      <c r="BJ1028" s="18" t="s">
        <v>84</v>
      </c>
      <c r="BK1028" s="240">
        <f>ROUND(I1028*H1028,2)</f>
        <v>0</v>
      </c>
      <c r="BL1028" s="18" t="s">
        <v>189</v>
      </c>
      <c r="BM1028" s="239" t="s">
        <v>1925</v>
      </c>
    </row>
    <row r="1029" spans="1:51" s="15" customFormat="1" ht="12">
      <c r="A1029" s="15"/>
      <c r="B1029" s="274"/>
      <c r="C1029" s="275"/>
      <c r="D1029" s="241" t="s">
        <v>291</v>
      </c>
      <c r="E1029" s="276" t="s">
        <v>1</v>
      </c>
      <c r="F1029" s="277" t="s">
        <v>1179</v>
      </c>
      <c r="G1029" s="275"/>
      <c r="H1029" s="276" t="s">
        <v>1</v>
      </c>
      <c r="I1029" s="278"/>
      <c r="J1029" s="275"/>
      <c r="K1029" s="275"/>
      <c r="L1029" s="279"/>
      <c r="M1029" s="280"/>
      <c r="N1029" s="281"/>
      <c r="O1029" s="281"/>
      <c r="P1029" s="281"/>
      <c r="Q1029" s="281"/>
      <c r="R1029" s="281"/>
      <c r="S1029" s="281"/>
      <c r="T1029" s="282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T1029" s="283" t="s">
        <v>291</v>
      </c>
      <c r="AU1029" s="283" t="s">
        <v>86</v>
      </c>
      <c r="AV1029" s="15" t="s">
        <v>84</v>
      </c>
      <c r="AW1029" s="15" t="s">
        <v>32</v>
      </c>
      <c r="AX1029" s="15" t="s">
        <v>77</v>
      </c>
      <c r="AY1029" s="283" t="s">
        <v>168</v>
      </c>
    </row>
    <row r="1030" spans="1:51" s="13" customFormat="1" ht="12">
      <c r="A1030" s="13"/>
      <c r="B1030" s="252"/>
      <c r="C1030" s="253"/>
      <c r="D1030" s="241" t="s">
        <v>291</v>
      </c>
      <c r="E1030" s="254" t="s">
        <v>1</v>
      </c>
      <c r="F1030" s="255" t="s">
        <v>1624</v>
      </c>
      <c r="G1030" s="253"/>
      <c r="H1030" s="256">
        <v>823.35</v>
      </c>
      <c r="I1030" s="257"/>
      <c r="J1030" s="253"/>
      <c r="K1030" s="253"/>
      <c r="L1030" s="258"/>
      <c r="M1030" s="259"/>
      <c r="N1030" s="260"/>
      <c r="O1030" s="260"/>
      <c r="P1030" s="260"/>
      <c r="Q1030" s="260"/>
      <c r="R1030" s="260"/>
      <c r="S1030" s="260"/>
      <c r="T1030" s="261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62" t="s">
        <v>291</v>
      </c>
      <c r="AU1030" s="262" t="s">
        <v>86</v>
      </c>
      <c r="AV1030" s="13" t="s">
        <v>86</v>
      </c>
      <c r="AW1030" s="13" t="s">
        <v>32</v>
      </c>
      <c r="AX1030" s="13" t="s">
        <v>84</v>
      </c>
      <c r="AY1030" s="262" t="s">
        <v>168</v>
      </c>
    </row>
    <row r="1031" spans="1:65" s="2" customFormat="1" ht="24.15" customHeight="1">
      <c r="A1031" s="39"/>
      <c r="B1031" s="40"/>
      <c r="C1031" s="228" t="s">
        <v>1926</v>
      </c>
      <c r="D1031" s="228" t="s">
        <v>171</v>
      </c>
      <c r="E1031" s="229" t="s">
        <v>1927</v>
      </c>
      <c r="F1031" s="230" t="s">
        <v>1928</v>
      </c>
      <c r="G1031" s="231" t="s">
        <v>416</v>
      </c>
      <c r="H1031" s="232">
        <v>120</v>
      </c>
      <c r="I1031" s="233"/>
      <c r="J1031" s="234">
        <f>ROUND(I1031*H1031,2)</f>
        <v>0</v>
      </c>
      <c r="K1031" s="230" t="s">
        <v>175</v>
      </c>
      <c r="L1031" s="45"/>
      <c r="M1031" s="235" t="s">
        <v>1</v>
      </c>
      <c r="N1031" s="236" t="s">
        <v>42</v>
      </c>
      <c r="O1031" s="92"/>
      <c r="P1031" s="237">
        <f>O1031*H1031</f>
        <v>0</v>
      </c>
      <c r="Q1031" s="237">
        <v>0.00129</v>
      </c>
      <c r="R1031" s="237">
        <f>Q1031*H1031</f>
        <v>0.1548</v>
      </c>
      <c r="S1031" s="237">
        <v>0.001</v>
      </c>
      <c r="T1031" s="238">
        <f>S1031*H1031</f>
        <v>0.12</v>
      </c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R1031" s="239" t="s">
        <v>189</v>
      </c>
      <c r="AT1031" s="239" t="s">
        <v>171</v>
      </c>
      <c r="AU1031" s="239" t="s">
        <v>86</v>
      </c>
      <c r="AY1031" s="18" t="s">
        <v>168</v>
      </c>
      <c r="BE1031" s="240">
        <f>IF(N1031="základní",J1031,0)</f>
        <v>0</v>
      </c>
      <c r="BF1031" s="240">
        <f>IF(N1031="snížená",J1031,0)</f>
        <v>0</v>
      </c>
      <c r="BG1031" s="240">
        <f>IF(N1031="zákl. přenesená",J1031,0)</f>
        <v>0</v>
      </c>
      <c r="BH1031" s="240">
        <f>IF(N1031="sníž. přenesená",J1031,0)</f>
        <v>0</v>
      </c>
      <c r="BI1031" s="240">
        <f>IF(N1031="nulová",J1031,0)</f>
        <v>0</v>
      </c>
      <c r="BJ1031" s="18" t="s">
        <v>84</v>
      </c>
      <c r="BK1031" s="240">
        <f>ROUND(I1031*H1031,2)</f>
        <v>0</v>
      </c>
      <c r="BL1031" s="18" t="s">
        <v>189</v>
      </c>
      <c r="BM1031" s="239" t="s">
        <v>1929</v>
      </c>
    </row>
    <row r="1032" spans="1:51" s="13" customFormat="1" ht="12">
      <c r="A1032" s="13"/>
      <c r="B1032" s="252"/>
      <c r="C1032" s="253"/>
      <c r="D1032" s="241" t="s">
        <v>291</v>
      </c>
      <c r="E1032" s="254" t="s">
        <v>1</v>
      </c>
      <c r="F1032" s="255" t="s">
        <v>1930</v>
      </c>
      <c r="G1032" s="253"/>
      <c r="H1032" s="256">
        <v>120</v>
      </c>
      <c r="I1032" s="257"/>
      <c r="J1032" s="253"/>
      <c r="K1032" s="253"/>
      <c r="L1032" s="258"/>
      <c r="M1032" s="259"/>
      <c r="N1032" s="260"/>
      <c r="O1032" s="260"/>
      <c r="P1032" s="260"/>
      <c r="Q1032" s="260"/>
      <c r="R1032" s="260"/>
      <c r="S1032" s="260"/>
      <c r="T1032" s="261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62" t="s">
        <v>291</v>
      </c>
      <c r="AU1032" s="262" t="s">
        <v>86</v>
      </c>
      <c r="AV1032" s="13" t="s">
        <v>86</v>
      </c>
      <c r="AW1032" s="13" t="s">
        <v>32</v>
      </c>
      <c r="AX1032" s="13" t="s">
        <v>84</v>
      </c>
      <c r="AY1032" s="262" t="s">
        <v>168</v>
      </c>
    </row>
    <row r="1033" spans="1:65" s="2" customFormat="1" ht="21.75" customHeight="1">
      <c r="A1033" s="39"/>
      <c r="B1033" s="40"/>
      <c r="C1033" s="228" t="s">
        <v>1931</v>
      </c>
      <c r="D1033" s="228" t="s">
        <v>171</v>
      </c>
      <c r="E1033" s="229" t="s">
        <v>644</v>
      </c>
      <c r="F1033" s="230" t="s">
        <v>1932</v>
      </c>
      <c r="G1033" s="231" t="s">
        <v>1933</v>
      </c>
      <c r="H1033" s="232">
        <v>1</v>
      </c>
      <c r="I1033" s="233"/>
      <c r="J1033" s="234">
        <f>ROUND(I1033*H1033,2)</f>
        <v>0</v>
      </c>
      <c r="K1033" s="230" t="s">
        <v>1</v>
      </c>
      <c r="L1033" s="45"/>
      <c r="M1033" s="235" t="s">
        <v>1</v>
      </c>
      <c r="N1033" s="236" t="s">
        <v>42</v>
      </c>
      <c r="O1033" s="92"/>
      <c r="P1033" s="237">
        <f>O1033*H1033</f>
        <v>0</v>
      </c>
      <c r="Q1033" s="237">
        <v>0</v>
      </c>
      <c r="R1033" s="237">
        <f>Q1033*H1033</f>
        <v>0</v>
      </c>
      <c r="S1033" s="237">
        <v>0</v>
      </c>
      <c r="T1033" s="238">
        <f>S1033*H1033</f>
        <v>0</v>
      </c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R1033" s="239" t="s">
        <v>189</v>
      </c>
      <c r="AT1033" s="239" t="s">
        <v>171</v>
      </c>
      <c r="AU1033" s="239" t="s">
        <v>86</v>
      </c>
      <c r="AY1033" s="18" t="s">
        <v>168</v>
      </c>
      <c r="BE1033" s="240">
        <f>IF(N1033="základní",J1033,0)</f>
        <v>0</v>
      </c>
      <c r="BF1033" s="240">
        <f>IF(N1033="snížená",J1033,0)</f>
        <v>0</v>
      </c>
      <c r="BG1033" s="240">
        <f>IF(N1033="zákl. přenesená",J1033,0)</f>
        <v>0</v>
      </c>
      <c r="BH1033" s="240">
        <f>IF(N1033="sníž. přenesená",J1033,0)</f>
        <v>0</v>
      </c>
      <c r="BI1033" s="240">
        <f>IF(N1033="nulová",J1033,0)</f>
        <v>0</v>
      </c>
      <c r="BJ1033" s="18" t="s">
        <v>84</v>
      </c>
      <c r="BK1033" s="240">
        <f>ROUND(I1033*H1033,2)</f>
        <v>0</v>
      </c>
      <c r="BL1033" s="18" t="s">
        <v>189</v>
      </c>
      <c r="BM1033" s="239" t="s">
        <v>1934</v>
      </c>
    </row>
    <row r="1034" spans="1:65" s="2" customFormat="1" ht="24.15" customHeight="1">
      <c r="A1034" s="39"/>
      <c r="B1034" s="40"/>
      <c r="C1034" s="228" t="s">
        <v>1935</v>
      </c>
      <c r="D1034" s="228" t="s">
        <v>171</v>
      </c>
      <c r="E1034" s="229" t="s">
        <v>648</v>
      </c>
      <c r="F1034" s="230" t="s">
        <v>1936</v>
      </c>
      <c r="G1034" s="231" t="s">
        <v>203</v>
      </c>
      <c r="H1034" s="232">
        <v>10.5</v>
      </c>
      <c r="I1034" s="233"/>
      <c r="J1034" s="234">
        <f>ROUND(I1034*H1034,2)</f>
        <v>0</v>
      </c>
      <c r="K1034" s="230" t="s">
        <v>1</v>
      </c>
      <c r="L1034" s="45"/>
      <c r="M1034" s="235" t="s">
        <v>1</v>
      </c>
      <c r="N1034" s="236" t="s">
        <v>42</v>
      </c>
      <c r="O1034" s="92"/>
      <c r="P1034" s="237">
        <f>O1034*H1034</f>
        <v>0</v>
      </c>
      <c r="Q1034" s="237">
        <v>0</v>
      </c>
      <c r="R1034" s="237">
        <f>Q1034*H1034</f>
        <v>0</v>
      </c>
      <c r="S1034" s="237">
        <v>0</v>
      </c>
      <c r="T1034" s="238">
        <f>S1034*H1034</f>
        <v>0</v>
      </c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R1034" s="239" t="s">
        <v>189</v>
      </c>
      <c r="AT1034" s="239" t="s">
        <v>171</v>
      </c>
      <c r="AU1034" s="239" t="s">
        <v>86</v>
      </c>
      <c r="AY1034" s="18" t="s">
        <v>168</v>
      </c>
      <c r="BE1034" s="240">
        <f>IF(N1034="základní",J1034,0)</f>
        <v>0</v>
      </c>
      <c r="BF1034" s="240">
        <f>IF(N1034="snížená",J1034,0)</f>
        <v>0</v>
      </c>
      <c r="BG1034" s="240">
        <f>IF(N1034="zákl. přenesená",J1034,0)</f>
        <v>0</v>
      </c>
      <c r="BH1034" s="240">
        <f>IF(N1034="sníž. přenesená",J1034,0)</f>
        <v>0</v>
      </c>
      <c r="BI1034" s="240">
        <f>IF(N1034="nulová",J1034,0)</f>
        <v>0</v>
      </c>
      <c r="BJ1034" s="18" t="s">
        <v>84</v>
      </c>
      <c r="BK1034" s="240">
        <f>ROUND(I1034*H1034,2)</f>
        <v>0</v>
      </c>
      <c r="BL1034" s="18" t="s">
        <v>189</v>
      </c>
      <c r="BM1034" s="239" t="s">
        <v>1937</v>
      </c>
    </row>
    <row r="1035" spans="1:51" s="15" customFormat="1" ht="12">
      <c r="A1035" s="15"/>
      <c r="B1035" s="274"/>
      <c r="C1035" s="275"/>
      <c r="D1035" s="241" t="s">
        <v>291</v>
      </c>
      <c r="E1035" s="276" t="s">
        <v>1</v>
      </c>
      <c r="F1035" s="277" t="s">
        <v>1938</v>
      </c>
      <c r="G1035" s="275"/>
      <c r="H1035" s="276" t="s">
        <v>1</v>
      </c>
      <c r="I1035" s="278"/>
      <c r="J1035" s="275"/>
      <c r="K1035" s="275"/>
      <c r="L1035" s="279"/>
      <c r="M1035" s="280"/>
      <c r="N1035" s="281"/>
      <c r="O1035" s="281"/>
      <c r="P1035" s="281"/>
      <c r="Q1035" s="281"/>
      <c r="R1035" s="281"/>
      <c r="S1035" s="281"/>
      <c r="T1035" s="282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T1035" s="283" t="s">
        <v>291</v>
      </c>
      <c r="AU1035" s="283" t="s">
        <v>86</v>
      </c>
      <c r="AV1035" s="15" t="s">
        <v>84</v>
      </c>
      <c r="AW1035" s="15" t="s">
        <v>32</v>
      </c>
      <c r="AX1035" s="15" t="s">
        <v>77</v>
      </c>
      <c r="AY1035" s="283" t="s">
        <v>168</v>
      </c>
    </row>
    <row r="1036" spans="1:51" s="13" customFormat="1" ht="12">
      <c r="A1036" s="13"/>
      <c r="B1036" s="252"/>
      <c r="C1036" s="253"/>
      <c r="D1036" s="241" t="s">
        <v>291</v>
      </c>
      <c r="E1036" s="254" t="s">
        <v>1</v>
      </c>
      <c r="F1036" s="255" t="s">
        <v>1939</v>
      </c>
      <c r="G1036" s="253"/>
      <c r="H1036" s="256">
        <v>10.5</v>
      </c>
      <c r="I1036" s="257"/>
      <c r="J1036" s="253"/>
      <c r="K1036" s="253"/>
      <c r="L1036" s="258"/>
      <c r="M1036" s="259"/>
      <c r="N1036" s="260"/>
      <c r="O1036" s="260"/>
      <c r="P1036" s="260"/>
      <c r="Q1036" s="260"/>
      <c r="R1036" s="260"/>
      <c r="S1036" s="260"/>
      <c r="T1036" s="261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62" t="s">
        <v>291</v>
      </c>
      <c r="AU1036" s="262" t="s">
        <v>86</v>
      </c>
      <c r="AV1036" s="13" t="s">
        <v>86</v>
      </c>
      <c r="AW1036" s="13" t="s">
        <v>32</v>
      </c>
      <c r="AX1036" s="13" t="s">
        <v>84</v>
      </c>
      <c r="AY1036" s="262" t="s">
        <v>168</v>
      </c>
    </row>
    <row r="1037" spans="1:65" s="2" customFormat="1" ht="24.15" customHeight="1">
      <c r="A1037" s="39"/>
      <c r="B1037" s="40"/>
      <c r="C1037" s="228" t="s">
        <v>1940</v>
      </c>
      <c r="D1037" s="228" t="s">
        <v>171</v>
      </c>
      <c r="E1037" s="229" t="s">
        <v>1941</v>
      </c>
      <c r="F1037" s="230" t="s">
        <v>1942</v>
      </c>
      <c r="G1037" s="231" t="s">
        <v>174</v>
      </c>
      <c r="H1037" s="232">
        <v>30</v>
      </c>
      <c r="I1037" s="233"/>
      <c r="J1037" s="234">
        <f>ROUND(I1037*H1037,2)</f>
        <v>0</v>
      </c>
      <c r="K1037" s="230" t="s">
        <v>1</v>
      </c>
      <c r="L1037" s="45"/>
      <c r="M1037" s="235" t="s">
        <v>1</v>
      </c>
      <c r="N1037" s="236" t="s">
        <v>42</v>
      </c>
      <c r="O1037" s="92"/>
      <c r="P1037" s="237">
        <f>O1037*H1037</f>
        <v>0</v>
      </c>
      <c r="Q1037" s="237">
        <v>0</v>
      </c>
      <c r="R1037" s="237">
        <f>Q1037*H1037</f>
        <v>0</v>
      </c>
      <c r="S1037" s="237">
        <v>0</v>
      </c>
      <c r="T1037" s="238">
        <f>S1037*H1037</f>
        <v>0</v>
      </c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R1037" s="239" t="s">
        <v>189</v>
      </c>
      <c r="AT1037" s="239" t="s">
        <v>171</v>
      </c>
      <c r="AU1037" s="239" t="s">
        <v>86</v>
      </c>
      <c r="AY1037" s="18" t="s">
        <v>168</v>
      </c>
      <c r="BE1037" s="240">
        <f>IF(N1037="základní",J1037,0)</f>
        <v>0</v>
      </c>
      <c r="BF1037" s="240">
        <f>IF(N1037="snížená",J1037,0)</f>
        <v>0</v>
      </c>
      <c r="BG1037" s="240">
        <f>IF(N1037="zákl. přenesená",J1037,0)</f>
        <v>0</v>
      </c>
      <c r="BH1037" s="240">
        <f>IF(N1037="sníž. přenesená",J1037,0)</f>
        <v>0</v>
      </c>
      <c r="BI1037" s="240">
        <f>IF(N1037="nulová",J1037,0)</f>
        <v>0</v>
      </c>
      <c r="BJ1037" s="18" t="s">
        <v>84</v>
      </c>
      <c r="BK1037" s="240">
        <f>ROUND(I1037*H1037,2)</f>
        <v>0</v>
      </c>
      <c r="BL1037" s="18" t="s">
        <v>189</v>
      </c>
      <c r="BM1037" s="239" t="s">
        <v>1943</v>
      </c>
    </row>
    <row r="1038" spans="1:47" s="2" customFormat="1" ht="12">
      <c r="A1038" s="39"/>
      <c r="B1038" s="40"/>
      <c r="C1038" s="41"/>
      <c r="D1038" s="241" t="s">
        <v>178</v>
      </c>
      <c r="E1038" s="41"/>
      <c r="F1038" s="242" t="s">
        <v>1944</v>
      </c>
      <c r="G1038" s="41"/>
      <c r="H1038" s="41"/>
      <c r="I1038" s="243"/>
      <c r="J1038" s="41"/>
      <c r="K1038" s="41"/>
      <c r="L1038" s="45"/>
      <c r="M1038" s="244"/>
      <c r="N1038" s="245"/>
      <c r="O1038" s="92"/>
      <c r="P1038" s="92"/>
      <c r="Q1038" s="92"/>
      <c r="R1038" s="92"/>
      <c r="S1038" s="92"/>
      <c r="T1038" s="93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T1038" s="18" t="s">
        <v>178</v>
      </c>
      <c r="AU1038" s="18" t="s">
        <v>86</v>
      </c>
    </row>
    <row r="1039" spans="1:65" s="2" customFormat="1" ht="24.15" customHeight="1">
      <c r="A1039" s="39"/>
      <c r="B1039" s="40"/>
      <c r="C1039" s="228" t="s">
        <v>1945</v>
      </c>
      <c r="D1039" s="228" t="s">
        <v>171</v>
      </c>
      <c r="E1039" s="229" t="s">
        <v>1946</v>
      </c>
      <c r="F1039" s="230" t="s">
        <v>1947</v>
      </c>
      <c r="G1039" s="231" t="s">
        <v>1933</v>
      </c>
      <c r="H1039" s="232">
        <v>144</v>
      </c>
      <c r="I1039" s="233"/>
      <c r="J1039" s="234">
        <f>ROUND(I1039*H1039,2)</f>
        <v>0</v>
      </c>
      <c r="K1039" s="230" t="s">
        <v>1</v>
      </c>
      <c r="L1039" s="45"/>
      <c r="M1039" s="235" t="s">
        <v>1</v>
      </c>
      <c r="N1039" s="236" t="s">
        <v>42</v>
      </c>
      <c r="O1039" s="92"/>
      <c r="P1039" s="237">
        <f>O1039*H1039</f>
        <v>0</v>
      </c>
      <c r="Q1039" s="237">
        <v>0</v>
      </c>
      <c r="R1039" s="237">
        <f>Q1039*H1039</f>
        <v>0</v>
      </c>
      <c r="S1039" s="237">
        <v>0</v>
      </c>
      <c r="T1039" s="238">
        <f>S1039*H1039</f>
        <v>0</v>
      </c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R1039" s="239" t="s">
        <v>189</v>
      </c>
      <c r="AT1039" s="239" t="s">
        <v>171</v>
      </c>
      <c r="AU1039" s="239" t="s">
        <v>86</v>
      </c>
      <c r="AY1039" s="18" t="s">
        <v>168</v>
      </c>
      <c r="BE1039" s="240">
        <f>IF(N1039="základní",J1039,0)</f>
        <v>0</v>
      </c>
      <c r="BF1039" s="240">
        <f>IF(N1039="snížená",J1039,0)</f>
        <v>0</v>
      </c>
      <c r="BG1039" s="240">
        <f>IF(N1039="zákl. přenesená",J1039,0)</f>
        <v>0</v>
      </c>
      <c r="BH1039" s="240">
        <f>IF(N1039="sníž. přenesená",J1039,0)</f>
        <v>0</v>
      </c>
      <c r="BI1039" s="240">
        <f>IF(N1039="nulová",J1039,0)</f>
        <v>0</v>
      </c>
      <c r="BJ1039" s="18" t="s">
        <v>84</v>
      </c>
      <c r="BK1039" s="240">
        <f>ROUND(I1039*H1039,2)</f>
        <v>0</v>
      </c>
      <c r="BL1039" s="18" t="s">
        <v>189</v>
      </c>
      <c r="BM1039" s="239" t="s">
        <v>1948</v>
      </c>
    </row>
    <row r="1040" spans="1:47" s="2" customFormat="1" ht="12">
      <c r="A1040" s="39"/>
      <c r="B1040" s="40"/>
      <c r="C1040" s="41"/>
      <c r="D1040" s="241" t="s">
        <v>178</v>
      </c>
      <c r="E1040" s="41"/>
      <c r="F1040" s="242" t="s">
        <v>1949</v>
      </c>
      <c r="G1040" s="41"/>
      <c r="H1040" s="41"/>
      <c r="I1040" s="243"/>
      <c r="J1040" s="41"/>
      <c r="K1040" s="41"/>
      <c r="L1040" s="45"/>
      <c r="M1040" s="244"/>
      <c r="N1040" s="245"/>
      <c r="O1040" s="92"/>
      <c r="P1040" s="92"/>
      <c r="Q1040" s="92"/>
      <c r="R1040" s="92"/>
      <c r="S1040" s="92"/>
      <c r="T1040" s="93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T1040" s="18" t="s">
        <v>178</v>
      </c>
      <c r="AU1040" s="18" t="s">
        <v>86</v>
      </c>
    </row>
    <row r="1041" spans="1:65" s="2" customFormat="1" ht="24.15" customHeight="1">
      <c r="A1041" s="39"/>
      <c r="B1041" s="40"/>
      <c r="C1041" s="228" t="s">
        <v>1950</v>
      </c>
      <c r="D1041" s="228" t="s">
        <v>171</v>
      </c>
      <c r="E1041" s="229" t="s">
        <v>1951</v>
      </c>
      <c r="F1041" s="230" t="s">
        <v>1952</v>
      </c>
      <c r="G1041" s="231" t="s">
        <v>174</v>
      </c>
      <c r="H1041" s="232">
        <v>1</v>
      </c>
      <c r="I1041" s="233"/>
      <c r="J1041" s="234">
        <f>ROUND(I1041*H1041,2)</f>
        <v>0</v>
      </c>
      <c r="K1041" s="230" t="s">
        <v>1</v>
      </c>
      <c r="L1041" s="45"/>
      <c r="M1041" s="235" t="s">
        <v>1</v>
      </c>
      <c r="N1041" s="236" t="s">
        <v>42</v>
      </c>
      <c r="O1041" s="92"/>
      <c r="P1041" s="237">
        <f>O1041*H1041</f>
        <v>0</v>
      </c>
      <c r="Q1041" s="237">
        <v>0</v>
      </c>
      <c r="R1041" s="237">
        <f>Q1041*H1041</f>
        <v>0</v>
      </c>
      <c r="S1041" s="237">
        <v>0</v>
      </c>
      <c r="T1041" s="238">
        <f>S1041*H1041</f>
        <v>0</v>
      </c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R1041" s="239" t="s">
        <v>189</v>
      </c>
      <c r="AT1041" s="239" t="s">
        <v>171</v>
      </c>
      <c r="AU1041" s="239" t="s">
        <v>86</v>
      </c>
      <c r="AY1041" s="18" t="s">
        <v>168</v>
      </c>
      <c r="BE1041" s="240">
        <f>IF(N1041="základní",J1041,0)</f>
        <v>0</v>
      </c>
      <c r="BF1041" s="240">
        <f>IF(N1041="snížená",J1041,0)</f>
        <v>0</v>
      </c>
      <c r="BG1041" s="240">
        <f>IF(N1041="zákl. přenesená",J1041,0)</f>
        <v>0</v>
      </c>
      <c r="BH1041" s="240">
        <f>IF(N1041="sníž. přenesená",J1041,0)</f>
        <v>0</v>
      </c>
      <c r="BI1041" s="240">
        <f>IF(N1041="nulová",J1041,0)</f>
        <v>0</v>
      </c>
      <c r="BJ1041" s="18" t="s">
        <v>84</v>
      </c>
      <c r="BK1041" s="240">
        <f>ROUND(I1041*H1041,2)</f>
        <v>0</v>
      </c>
      <c r="BL1041" s="18" t="s">
        <v>189</v>
      </c>
      <c r="BM1041" s="239" t="s">
        <v>1953</v>
      </c>
    </row>
    <row r="1042" spans="1:47" s="2" customFormat="1" ht="12">
      <c r="A1042" s="39"/>
      <c r="B1042" s="40"/>
      <c r="C1042" s="41"/>
      <c r="D1042" s="241" t="s">
        <v>178</v>
      </c>
      <c r="E1042" s="41"/>
      <c r="F1042" s="242" t="s">
        <v>1954</v>
      </c>
      <c r="G1042" s="41"/>
      <c r="H1042" s="41"/>
      <c r="I1042" s="243"/>
      <c r="J1042" s="41"/>
      <c r="K1042" s="41"/>
      <c r="L1042" s="45"/>
      <c r="M1042" s="244"/>
      <c r="N1042" s="245"/>
      <c r="O1042" s="92"/>
      <c r="P1042" s="92"/>
      <c r="Q1042" s="92"/>
      <c r="R1042" s="92"/>
      <c r="S1042" s="92"/>
      <c r="T1042" s="93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T1042" s="18" t="s">
        <v>178</v>
      </c>
      <c r="AU1042" s="18" t="s">
        <v>86</v>
      </c>
    </row>
    <row r="1043" spans="1:65" s="2" customFormat="1" ht="24.15" customHeight="1">
      <c r="A1043" s="39"/>
      <c r="B1043" s="40"/>
      <c r="C1043" s="228" t="s">
        <v>1955</v>
      </c>
      <c r="D1043" s="228" t="s">
        <v>171</v>
      </c>
      <c r="E1043" s="229" t="s">
        <v>1956</v>
      </c>
      <c r="F1043" s="230" t="s">
        <v>1957</v>
      </c>
      <c r="G1043" s="231" t="s">
        <v>174</v>
      </c>
      <c r="H1043" s="232">
        <v>7</v>
      </c>
      <c r="I1043" s="233"/>
      <c r="J1043" s="234">
        <f>ROUND(I1043*H1043,2)</f>
        <v>0</v>
      </c>
      <c r="K1043" s="230" t="s">
        <v>1</v>
      </c>
      <c r="L1043" s="45"/>
      <c r="M1043" s="235" t="s">
        <v>1</v>
      </c>
      <c r="N1043" s="236" t="s">
        <v>42</v>
      </c>
      <c r="O1043" s="92"/>
      <c r="P1043" s="237">
        <f>O1043*H1043</f>
        <v>0</v>
      </c>
      <c r="Q1043" s="237">
        <v>0</v>
      </c>
      <c r="R1043" s="237">
        <f>Q1043*H1043</f>
        <v>0</v>
      </c>
      <c r="S1043" s="237">
        <v>0</v>
      </c>
      <c r="T1043" s="238">
        <f>S1043*H1043</f>
        <v>0</v>
      </c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R1043" s="239" t="s">
        <v>189</v>
      </c>
      <c r="AT1043" s="239" t="s">
        <v>171</v>
      </c>
      <c r="AU1043" s="239" t="s">
        <v>86</v>
      </c>
      <c r="AY1043" s="18" t="s">
        <v>168</v>
      </c>
      <c r="BE1043" s="240">
        <f>IF(N1043="základní",J1043,0)</f>
        <v>0</v>
      </c>
      <c r="BF1043" s="240">
        <f>IF(N1043="snížená",J1043,0)</f>
        <v>0</v>
      </c>
      <c r="BG1043" s="240">
        <f>IF(N1043="zákl. přenesená",J1043,0)</f>
        <v>0</v>
      </c>
      <c r="BH1043" s="240">
        <f>IF(N1043="sníž. přenesená",J1043,0)</f>
        <v>0</v>
      </c>
      <c r="BI1043" s="240">
        <f>IF(N1043="nulová",J1043,0)</f>
        <v>0</v>
      </c>
      <c r="BJ1043" s="18" t="s">
        <v>84</v>
      </c>
      <c r="BK1043" s="240">
        <f>ROUND(I1043*H1043,2)</f>
        <v>0</v>
      </c>
      <c r="BL1043" s="18" t="s">
        <v>189</v>
      </c>
      <c r="BM1043" s="239" t="s">
        <v>1958</v>
      </c>
    </row>
    <row r="1044" spans="1:47" s="2" customFormat="1" ht="12">
      <c r="A1044" s="39"/>
      <c r="B1044" s="40"/>
      <c r="C1044" s="41"/>
      <c r="D1044" s="241" t="s">
        <v>178</v>
      </c>
      <c r="E1044" s="41"/>
      <c r="F1044" s="242" t="s">
        <v>1954</v>
      </c>
      <c r="G1044" s="41"/>
      <c r="H1044" s="41"/>
      <c r="I1044" s="243"/>
      <c r="J1044" s="41"/>
      <c r="K1044" s="41"/>
      <c r="L1044" s="45"/>
      <c r="M1044" s="244"/>
      <c r="N1044" s="245"/>
      <c r="O1044" s="92"/>
      <c r="P1044" s="92"/>
      <c r="Q1044" s="92"/>
      <c r="R1044" s="92"/>
      <c r="S1044" s="92"/>
      <c r="T1044" s="93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T1044" s="18" t="s">
        <v>178</v>
      </c>
      <c r="AU1044" s="18" t="s">
        <v>86</v>
      </c>
    </row>
    <row r="1045" spans="1:65" s="2" customFormat="1" ht="24.15" customHeight="1">
      <c r="A1045" s="39"/>
      <c r="B1045" s="40"/>
      <c r="C1045" s="228" t="s">
        <v>1959</v>
      </c>
      <c r="D1045" s="228" t="s">
        <v>171</v>
      </c>
      <c r="E1045" s="229" t="s">
        <v>1960</v>
      </c>
      <c r="F1045" s="230" t="s">
        <v>1961</v>
      </c>
      <c r="G1045" s="231" t="s">
        <v>174</v>
      </c>
      <c r="H1045" s="232">
        <v>4</v>
      </c>
      <c r="I1045" s="233"/>
      <c r="J1045" s="234">
        <f>ROUND(I1045*H1045,2)</f>
        <v>0</v>
      </c>
      <c r="K1045" s="230" t="s">
        <v>1</v>
      </c>
      <c r="L1045" s="45"/>
      <c r="M1045" s="235" t="s">
        <v>1</v>
      </c>
      <c r="N1045" s="236" t="s">
        <v>42</v>
      </c>
      <c r="O1045" s="92"/>
      <c r="P1045" s="237">
        <f>O1045*H1045</f>
        <v>0</v>
      </c>
      <c r="Q1045" s="237">
        <v>0</v>
      </c>
      <c r="R1045" s="237">
        <f>Q1045*H1045</f>
        <v>0</v>
      </c>
      <c r="S1045" s="237">
        <v>0</v>
      </c>
      <c r="T1045" s="238">
        <f>S1045*H1045</f>
        <v>0</v>
      </c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R1045" s="239" t="s">
        <v>189</v>
      </c>
      <c r="AT1045" s="239" t="s">
        <v>171</v>
      </c>
      <c r="AU1045" s="239" t="s">
        <v>86</v>
      </c>
      <c r="AY1045" s="18" t="s">
        <v>168</v>
      </c>
      <c r="BE1045" s="240">
        <f>IF(N1045="základní",J1045,0)</f>
        <v>0</v>
      </c>
      <c r="BF1045" s="240">
        <f>IF(N1045="snížená",J1045,0)</f>
        <v>0</v>
      </c>
      <c r="BG1045" s="240">
        <f>IF(N1045="zákl. přenesená",J1045,0)</f>
        <v>0</v>
      </c>
      <c r="BH1045" s="240">
        <f>IF(N1045="sníž. přenesená",J1045,0)</f>
        <v>0</v>
      </c>
      <c r="BI1045" s="240">
        <f>IF(N1045="nulová",J1045,0)</f>
        <v>0</v>
      </c>
      <c r="BJ1045" s="18" t="s">
        <v>84</v>
      </c>
      <c r="BK1045" s="240">
        <f>ROUND(I1045*H1045,2)</f>
        <v>0</v>
      </c>
      <c r="BL1045" s="18" t="s">
        <v>189</v>
      </c>
      <c r="BM1045" s="239" t="s">
        <v>1962</v>
      </c>
    </row>
    <row r="1046" spans="1:47" s="2" customFormat="1" ht="12">
      <c r="A1046" s="39"/>
      <c r="B1046" s="40"/>
      <c r="C1046" s="41"/>
      <c r="D1046" s="241" t="s">
        <v>178</v>
      </c>
      <c r="E1046" s="41"/>
      <c r="F1046" s="242" t="s">
        <v>1954</v>
      </c>
      <c r="G1046" s="41"/>
      <c r="H1046" s="41"/>
      <c r="I1046" s="243"/>
      <c r="J1046" s="41"/>
      <c r="K1046" s="41"/>
      <c r="L1046" s="45"/>
      <c r="M1046" s="244"/>
      <c r="N1046" s="245"/>
      <c r="O1046" s="92"/>
      <c r="P1046" s="92"/>
      <c r="Q1046" s="92"/>
      <c r="R1046" s="92"/>
      <c r="S1046" s="92"/>
      <c r="T1046" s="93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T1046" s="18" t="s">
        <v>178</v>
      </c>
      <c r="AU1046" s="18" t="s">
        <v>86</v>
      </c>
    </row>
    <row r="1047" spans="1:65" s="2" customFormat="1" ht="24.15" customHeight="1">
      <c r="A1047" s="39"/>
      <c r="B1047" s="40"/>
      <c r="C1047" s="228" t="s">
        <v>1963</v>
      </c>
      <c r="D1047" s="228" t="s">
        <v>171</v>
      </c>
      <c r="E1047" s="229" t="s">
        <v>1964</v>
      </c>
      <c r="F1047" s="230" t="s">
        <v>1965</v>
      </c>
      <c r="G1047" s="231" t="s">
        <v>174</v>
      </c>
      <c r="H1047" s="232">
        <v>1</v>
      </c>
      <c r="I1047" s="233"/>
      <c r="J1047" s="234">
        <f>ROUND(I1047*H1047,2)</f>
        <v>0</v>
      </c>
      <c r="K1047" s="230" t="s">
        <v>1</v>
      </c>
      <c r="L1047" s="45"/>
      <c r="M1047" s="235" t="s">
        <v>1</v>
      </c>
      <c r="N1047" s="236" t="s">
        <v>42</v>
      </c>
      <c r="O1047" s="92"/>
      <c r="P1047" s="237">
        <f>O1047*H1047</f>
        <v>0</v>
      </c>
      <c r="Q1047" s="237">
        <v>0</v>
      </c>
      <c r="R1047" s="237">
        <f>Q1047*H1047</f>
        <v>0</v>
      </c>
      <c r="S1047" s="237">
        <v>0</v>
      </c>
      <c r="T1047" s="238">
        <f>S1047*H1047</f>
        <v>0</v>
      </c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R1047" s="239" t="s">
        <v>189</v>
      </c>
      <c r="AT1047" s="239" t="s">
        <v>171</v>
      </c>
      <c r="AU1047" s="239" t="s">
        <v>86</v>
      </c>
      <c r="AY1047" s="18" t="s">
        <v>168</v>
      </c>
      <c r="BE1047" s="240">
        <f>IF(N1047="základní",J1047,0)</f>
        <v>0</v>
      </c>
      <c r="BF1047" s="240">
        <f>IF(N1047="snížená",J1047,0)</f>
        <v>0</v>
      </c>
      <c r="BG1047" s="240">
        <f>IF(N1047="zákl. přenesená",J1047,0)</f>
        <v>0</v>
      </c>
      <c r="BH1047" s="240">
        <f>IF(N1047="sníž. přenesená",J1047,0)</f>
        <v>0</v>
      </c>
      <c r="BI1047" s="240">
        <f>IF(N1047="nulová",J1047,0)</f>
        <v>0</v>
      </c>
      <c r="BJ1047" s="18" t="s">
        <v>84</v>
      </c>
      <c r="BK1047" s="240">
        <f>ROUND(I1047*H1047,2)</f>
        <v>0</v>
      </c>
      <c r="BL1047" s="18" t="s">
        <v>189</v>
      </c>
      <c r="BM1047" s="239" t="s">
        <v>1966</v>
      </c>
    </row>
    <row r="1048" spans="1:47" s="2" customFormat="1" ht="12">
      <c r="A1048" s="39"/>
      <c r="B1048" s="40"/>
      <c r="C1048" s="41"/>
      <c r="D1048" s="241" t="s">
        <v>178</v>
      </c>
      <c r="E1048" s="41"/>
      <c r="F1048" s="242" t="s">
        <v>1954</v>
      </c>
      <c r="G1048" s="41"/>
      <c r="H1048" s="41"/>
      <c r="I1048" s="243"/>
      <c r="J1048" s="41"/>
      <c r="K1048" s="41"/>
      <c r="L1048" s="45"/>
      <c r="M1048" s="244"/>
      <c r="N1048" s="245"/>
      <c r="O1048" s="92"/>
      <c r="P1048" s="92"/>
      <c r="Q1048" s="92"/>
      <c r="R1048" s="92"/>
      <c r="S1048" s="92"/>
      <c r="T1048" s="93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T1048" s="18" t="s">
        <v>178</v>
      </c>
      <c r="AU1048" s="18" t="s">
        <v>86</v>
      </c>
    </row>
    <row r="1049" spans="1:65" s="2" customFormat="1" ht="24.15" customHeight="1">
      <c r="A1049" s="39"/>
      <c r="B1049" s="40"/>
      <c r="C1049" s="228" t="s">
        <v>1967</v>
      </c>
      <c r="D1049" s="228" t="s">
        <v>171</v>
      </c>
      <c r="E1049" s="229" t="s">
        <v>1968</v>
      </c>
      <c r="F1049" s="230" t="s">
        <v>1969</v>
      </c>
      <c r="G1049" s="231" t="s">
        <v>174</v>
      </c>
      <c r="H1049" s="232">
        <v>4</v>
      </c>
      <c r="I1049" s="233"/>
      <c r="J1049" s="234">
        <f>ROUND(I1049*H1049,2)</f>
        <v>0</v>
      </c>
      <c r="K1049" s="230" t="s">
        <v>1</v>
      </c>
      <c r="L1049" s="45"/>
      <c r="M1049" s="235" t="s">
        <v>1</v>
      </c>
      <c r="N1049" s="236" t="s">
        <v>42</v>
      </c>
      <c r="O1049" s="92"/>
      <c r="P1049" s="237">
        <f>O1049*H1049</f>
        <v>0</v>
      </c>
      <c r="Q1049" s="237">
        <v>0</v>
      </c>
      <c r="R1049" s="237">
        <f>Q1049*H1049</f>
        <v>0</v>
      </c>
      <c r="S1049" s="237">
        <v>0</v>
      </c>
      <c r="T1049" s="238">
        <f>S1049*H1049</f>
        <v>0</v>
      </c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R1049" s="239" t="s">
        <v>189</v>
      </c>
      <c r="AT1049" s="239" t="s">
        <v>171</v>
      </c>
      <c r="AU1049" s="239" t="s">
        <v>86</v>
      </c>
      <c r="AY1049" s="18" t="s">
        <v>168</v>
      </c>
      <c r="BE1049" s="240">
        <f>IF(N1049="základní",J1049,0)</f>
        <v>0</v>
      </c>
      <c r="BF1049" s="240">
        <f>IF(N1049="snížená",J1049,0)</f>
        <v>0</v>
      </c>
      <c r="BG1049" s="240">
        <f>IF(N1049="zákl. přenesená",J1049,0)</f>
        <v>0</v>
      </c>
      <c r="BH1049" s="240">
        <f>IF(N1049="sníž. přenesená",J1049,0)</f>
        <v>0</v>
      </c>
      <c r="BI1049" s="240">
        <f>IF(N1049="nulová",J1049,0)</f>
        <v>0</v>
      </c>
      <c r="BJ1049" s="18" t="s">
        <v>84</v>
      </c>
      <c r="BK1049" s="240">
        <f>ROUND(I1049*H1049,2)</f>
        <v>0</v>
      </c>
      <c r="BL1049" s="18" t="s">
        <v>189</v>
      </c>
      <c r="BM1049" s="239" t="s">
        <v>1970</v>
      </c>
    </row>
    <row r="1050" spans="1:47" s="2" customFormat="1" ht="12">
      <c r="A1050" s="39"/>
      <c r="B1050" s="40"/>
      <c r="C1050" s="41"/>
      <c r="D1050" s="241" t="s">
        <v>178</v>
      </c>
      <c r="E1050" s="41"/>
      <c r="F1050" s="242" t="s">
        <v>1954</v>
      </c>
      <c r="G1050" s="41"/>
      <c r="H1050" s="41"/>
      <c r="I1050" s="243"/>
      <c r="J1050" s="41"/>
      <c r="K1050" s="41"/>
      <c r="L1050" s="45"/>
      <c r="M1050" s="244"/>
      <c r="N1050" s="245"/>
      <c r="O1050" s="92"/>
      <c r="P1050" s="92"/>
      <c r="Q1050" s="92"/>
      <c r="R1050" s="92"/>
      <c r="S1050" s="92"/>
      <c r="T1050" s="93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T1050" s="18" t="s">
        <v>178</v>
      </c>
      <c r="AU1050" s="18" t="s">
        <v>86</v>
      </c>
    </row>
    <row r="1051" spans="1:65" s="2" customFormat="1" ht="16.5" customHeight="1">
      <c r="A1051" s="39"/>
      <c r="B1051" s="40"/>
      <c r="C1051" s="228" t="s">
        <v>1971</v>
      </c>
      <c r="D1051" s="228" t="s">
        <v>171</v>
      </c>
      <c r="E1051" s="229" t="s">
        <v>1972</v>
      </c>
      <c r="F1051" s="230" t="s">
        <v>1973</v>
      </c>
      <c r="G1051" s="231" t="s">
        <v>174</v>
      </c>
      <c r="H1051" s="232">
        <v>1</v>
      </c>
      <c r="I1051" s="233"/>
      <c r="J1051" s="234">
        <f>ROUND(I1051*H1051,2)</f>
        <v>0</v>
      </c>
      <c r="K1051" s="230" t="s">
        <v>1</v>
      </c>
      <c r="L1051" s="45"/>
      <c r="M1051" s="235" t="s">
        <v>1</v>
      </c>
      <c r="N1051" s="236" t="s">
        <v>42</v>
      </c>
      <c r="O1051" s="92"/>
      <c r="P1051" s="237">
        <f>O1051*H1051</f>
        <v>0</v>
      </c>
      <c r="Q1051" s="237">
        <v>0</v>
      </c>
      <c r="R1051" s="237">
        <f>Q1051*H1051</f>
        <v>0</v>
      </c>
      <c r="S1051" s="237">
        <v>0</v>
      </c>
      <c r="T1051" s="238">
        <f>S1051*H1051</f>
        <v>0</v>
      </c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R1051" s="239" t="s">
        <v>189</v>
      </c>
      <c r="AT1051" s="239" t="s">
        <v>171</v>
      </c>
      <c r="AU1051" s="239" t="s">
        <v>86</v>
      </c>
      <c r="AY1051" s="18" t="s">
        <v>168</v>
      </c>
      <c r="BE1051" s="240">
        <f>IF(N1051="základní",J1051,0)</f>
        <v>0</v>
      </c>
      <c r="BF1051" s="240">
        <f>IF(N1051="snížená",J1051,0)</f>
        <v>0</v>
      </c>
      <c r="BG1051" s="240">
        <f>IF(N1051="zákl. přenesená",J1051,0)</f>
        <v>0</v>
      </c>
      <c r="BH1051" s="240">
        <f>IF(N1051="sníž. přenesená",J1051,0)</f>
        <v>0</v>
      </c>
      <c r="BI1051" s="240">
        <f>IF(N1051="nulová",J1051,0)</f>
        <v>0</v>
      </c>
      <c r="BJ1051" s="18" t="s">
        <v>84</v>
      </c>
      <c r="BK1051" s="240">
        <f>ROUND(I1051*H1051,2)</f>
        <v>0</v>
      </c>
      <c r="BL1051" s="18" t="s">
        <v>189</v>
      </c>
      <c r="BM1051" s="239" t="s">
        <v>1974</v>
      </c>
    </row>
    <row r="1052" spans="1:47" s="2" customFormat="1" ht="12">
      <c r="A1052" s="39"/>
      <c r="B1052" s="40"/>
      <c r="C1052" s="41"/>
      <c r="D1052" s="241" t="s">
        <v>178</v>
      </c>
      <c r="E1052" s="41"/>
      <c r="F1052" s="242" t="s">
        <v>1975</v>
      </c>
      <c r="G1052" s="41"/>
      <c r="H1052" s="41"/>
      <c r="I1052" s="243"/>
      <c r="J1052" s="41"/>
      <c r="K1052" s="41"/>
      <c r="L1052" s="45"/>
      <c r="M1052" s="244"/>
      <c r="N1052" s="245"/>
      <c r="O1052" s="92"/>
      <c r="P1052" s="92"/>
      <c r="Q1052" s="92"/>
      <c r="R1052" s="92"/>
      <c r="S1052" s="92"/>
      <c r="T1052" s="93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T1052" s="18" t="s">
        <v>178</v>
      </c>
      <c r="AU1052" s="18" t="s">
        <v>86</v>
      </c>
    </row>
    <row r="1053" spans="1:65" s="2" customFormat="1" ht="16.5" customHeight="1">
      <c r="A1053" s="39"/>
      <c r="B1053" s="40"/>
      <c r="C1053" s="228" t="s">
        <v>1976</v>
      </c>
      <c r="D1053" s="228" t="s">
        <v>171</v>
      </c>
      <c r="E1053" s="229" t="s">
        <v>1977</v>
      </c>
      <c r="F1053" s="230" t="s">
        <v>1978</v>
      </c>
      <c r="G1053" s="231" t="s">
        <v>174</v>
      </c>
      <c r="H1053" s="232">
        <v>1</v>
      </c>
      <c r="I1053" s="233"/>
      <c r="J1053" s="234">
        <f>ROUND(I1053*H1053,2)</f>
        <v>0</v>
      </c>
      <c r="K1053" s="230" t="s">
        <v>1</v>
      </c>
      <c r="L1053" s="45"/>
      <c r="M1053" s="235" t="s">
        <v>1</v>
      </c>
      <c r="N1053" s="236" t="s">
        <v>42</v>
      </c>
      <c r="O1053" s="92"/>
      <c r="P1053" s="237">
        <f>O1053*H1053</f>
        <v>0</v>
      </c>
      <c r="Q1053" s="237">
        <v>0</v>
      </c>
      <c r="R1053" s="237">
        <f>Q1053*H1053</f>
        <v>0</v>
      </c>
      <c r="S1053" s="237">
        <v>0</v>
      </c>
      <c r="T1053" s="238">
        <f>S1053*H1053</f>
        <v>0</v>
      </c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R1053" s="239" t="s">
        <v>189</v>
      </c>
      <c r="AT1053" s="239" t="s">
        <v>171</v>
      </c>
      <c r="AU1053" s="239" t="s">
        <v>86</v>
      </c>
      <c r="AY1053" s="18" t="s">
        <v>168</v>
      </c>
      <c r="BE1053" s="240">
        <f>IF(N1053="základní",J1053,0)</f>
        <v>0</v>
      </c>
      <c r="BF1053" s="240">
        <f>IF(N1053="snížená",J1053,0)</f>
        <v>0</v>
      </c>
      <c r="BG1053" s="240">
        <f>IF(N1053="zákl. přenesená",J1053,0)</f>
        <v>0</v>
      </c>
      <c r="BH1053" s="240">
        <f>IF(N1053="sníž. přenesená",J1053,0)</f>
        <v>0</v>
      </c>
      <c r="BI1053" s="240">
        <f>IF(N1053="nulová",J1053,0)</f>
        <v>0</v>
      </c>
      <c r="BJ1053" s="18" t="s">
        <v>84</v>
      </c>
      <c r="BK1053" s="240">
        <f>ROUND(I1053*H1053,2)</f>
        <v>0</v>
      </c>
      <c r="BL1053" s="18" t="s">
        <v>189</v>
      </c>
      <c r="BM1053" s="239" t="s">
        <v>1979</v>
      </c>
    </row>
    <row r="1054" spans="1:47" s="2" customFormat="1" ht="12">
      <c r="A1054" s="39"/>
      <c r="B1054" s="40"/>
      <c r="C1054" s="41"/>
      <c r="D1054" s="241" t="s">
        <v>178</v>
      </c>
      <c r="E1054" s="41"/>
      <c r="F1054" s="242" t="s">
        <v>1980</v>
      </c>
      <c r="G1054" s="41"/>
      <c r="H1054" s="41"/>
      <c r="I1054" s="243"/>
      <c r="J1054" s="41"/>
      <c r="K1054" s="41"/>
      <c r="L1054" s="45"/>
      <c r="M1054" s="244"/>
      <c r="N1054" s="245"/>
      <c r="O1054" s="92"/>
      <c r="P1054" s="92"/>
      <c r="Q1054" s="92"/>
      <c r="R1054" s="92"/>
      <c r="S1054" s="92"/>
      <c r="T1054" s="93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T1054" s="18" t="s">
        <v>178</v>
      </c>
      <c r="AU1054" s="18" t="s">
        <v>86</v>
      </c>
    </row>
    <row r="1055" spans="1:63" s="12" customFormat="1" ht="22.8" customHeight="1">
      <c r="A1055" s="12"/>
      <c r="B1055" s="212"/>
      <c r="C1055" s="213"/>
      <c r="D1055" s="214" t="s">
        <v>76</v>
      </c>
      <c r="E1055" s="226" t="s">
        <v>652</v>
      </c>
      <c r="F1055" s="226" t="s">
        <v>653</v>
      </c>
      <c r="G1055" s="213"/>
      <c r="H1055" s="213"/>
      <c r="I1055" s="216"/>
      <c r="J1055" s="227">
        <f>BK1055</f>
        <v>0</v>
      </c>
      <c r="K1055" s="213"/>
      <c r="L1055" s="218"/>
      <c r="M1055" s="219"/>
      <c r="N1055" s="220"/>
      <c r="O1055" s="220"/>
      <c r="P1055" s="221">
        <f>SUM(P1056:P1061)</f>
        <v>0</v>
      </c>
      <c r="Q1055" s="220"/>
      <c r="R1055" s="221">
        <f>SUM(R1056:R1061)</f>
        <v>0</v>
      </c>
      <c r="S1055" s="220"/>
      <c r="T1055" s="222">
        <f>SUM(T1056:T1061)</f>
        <v>0</v>
      </c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R1055" s="223" t="s">
        <v>84</v>
      </c>
      <c r="AT1055" s="224" t="s">
        <v>76</v>
      </c>
      <c r="AU1055" s="224" t="s">
        <v>84</v>
      </c>
      <c r="AY1055" s="223" t="s">
        <v>168</v>
      </c>
      <c r="BK1055" s="225">
        <f>SUM(BK1056:BK1061)</f>
        <v>0</v>
      </c>
    </row>
    <row r="1056" spans="1:65" s="2" customFormat="1" ht="33" customHeight="1">
      <c r="A1056" s="39"/>
      <c r="B1056" s="40"/>
      <c r="C1056" s="228" t="s">
        <v>1981</v>
      </c>
      <c r="D1056" s="228" t="s">
        <v>171</v>
      </c>
      <c r="E1056" s="229" t="s">
        <v>655</v>
      </c>
      <c r="F1056" s="230" t="s">
        <v>656</v>
      </c>
      <c r="G1056" s="231" t="s">
        <v>311</v>
      </c>
      <c r="H1056" s="232">
        <v>49.651</v>
      </c>
      <c r="I1056" s="233"/>
      <c r="J1056" s="234">
        <f>ROUND(I1056*H1056,2)</f>
        <v>0</v>
      </c>
      <c r="K1056" s="230" t="s">
        <v>175</v>
      </c>
      <c r="L1056" s="45"/>
      <c r="M1056" s="235" t="s">
        <v>1</v>
      </c>
      <c r="N1056" s="236" t="s">
        <v>42</v>
      </c>
      <c r="O1056" s="92"/>
      <c r="P1056" s="237">
        <f>O1056*H1056</f>
        <v>0</v>
      </c>
      <c r="Q1056" s="237">
        <v>0</v>
      </c>
      <c r="R1056" s="237">
        <f>Q1056*H1056</f>
        <v>0</v>
      </c>
      <c r="S1056" s="237">
        <v>0</v>
      </c>
      <c r="T1056" s="238">
        <f>S1056*H1056</f>
        <v>0</v>
      </c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R1056" s="239" t="s">
        <v>189</v>
      </c>
      <c r="AT1056" s="239" t="s">
        <v>171</v>
      </c>
      <c r="AU1056" s="239" t="s">
        <v>86</v>
      </c>
      <c r="AY1056" s="18" t="s">
        <v>168</v>
      </c>
      <c r="BE1056" s="240">
        <f>IF(N1056="základní",J1056,0)</f>
        <v>0</v>
      </c>
      <c r="BF1056" s="240">
        <f>IF(N1056="snížená",J1056,0)</f>
        <v>0</v>
      </c>
      <c r="BG1056" s="240">
        <f>IF(N1056="zákl. přenesená",J1056,0)</f>
        <v>0</v>
      </c>
      <c r="BH1056" s="240">
        <f>IF(N1056="sníž. přenesená",J1056,0)</f>
        <v>0</v>
      </c>
      <c r="BI1056" s="240">
        <f>IF(N1056="nulová",J1056,0)</f>
        <v>0</v>
      </c>
      <c r="BJ1056" s="18" t="s">
        <v>84</v>
      </c>
      <c r="BK1056" s="240">
        <f>ROUND(I1056*H1056,2)</f>
        <v>0</v>
      </c>
      <c r="BL1056" s="18" t="s">
        <v>189</v>
      </c>
      <c r="BM1056" s="239" t="s">
        <v>1982</v>
      </c>
    </row>
    <row r="1057" spans="1:65" s="2" customFormat="1" ht="24.15" customHeight="1">
      <c r="A1057" s="39"/>
      <c r="B1057" s="40"/>
      <c r="C1057" s="228" t="s">
        <v>1983</v>
      </c>
      <c r="D1057" s="228" t="s">
        <v>171</v>
      </c>
      <c r="E1057" s="229" t="s">
        <v>659</v>
      </c>
      <c r="F1057" s="230" t="s">
        <v>660</v>
      </c>
      <c r="G1057" s="231" t="s">
        <v>311</v>
      </c>
      <c r="H1057" s="232">
        <v>49.651</v>
      </c>
      <c r="I1057" s="233"/>
      <c r="J1057" s="234">
        <f>ROUND(I1057*H1057,2)</f>
        <v>0</v>
      </c>
      <c r="K1057" s="230" t="s">
        <v>175</v>
      </c>
      <c r="L1057" s="45"/>
      <c r="M1057" s="235" t="s">
        <v>1</v>
      </c>
      <c r="N1057" s="236" t="s">
        <v>42</v>
      </c>
      <c r="O1057" s="92"/>
      <c r="P1057" s="237">
        <f>O1057*H1057</f>
        <v>0</v>
      </c>
      <c r="Q1057" s="237">
        <v>0</v>
      </c>
      <c r="R1057" s="237">
        <f>Q1057*H1057</f>
        <v>0</v>
      </c>
      <c r="S1057" s="237">
        <v>0</v>
      </c>
      <c r="T1057" s="238">
        <f>S1057*H1057</f>
        <v>0</v>
      </c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R1057" s="239" t="s">
        <v>189</v>
      </c>
      <c r="AT1057" s="239" t="s">
        <v>171</v>
      </c>
      <c r="AU1057" s="239" t="s">
        <v>86</v>
      </c>
      <c r="AY1057" s="18" t="s">
        <v>168</v>
      </c>
      <c r="BE1057" s="240">
        <f>IF(N1057="základní",J1057,0)</f>
        <v>0</v>
      </c>
      <c r="BF1057" s="240">
        <f>IF(N1057="snížená",J1057,0)</f>
        <v>0</v>
      </c>
      <c r="BG1057" s="240">
        <f>IF(N1057="zákl. přenesená",J1057,0)</f>
        <v>0</v>
      </c>
      <c r="BH1057" s="240">
        <f>IF(N1057="sníž. přenesená",J1057,0)</f>
        <v>0</v>
      </c>
      <c r="BI1057" s="240">
        <f>IF(N1057="nulová",J1057,0)</f>
        <v>0</v>
      </c>
      <c r="BJ1057" s="18" t="s">
        <v>84</v>
      </c>
      <c r="BK1057" s="240">
        <f>ROUND(I1057*H1057,2)</f>
        <v>0</v>
      </c>
      <c r="BL1057" s="18" t="s">
        <v>189</v>
      </c>
      <c r="BM1057" s="239" t="s">
        <v>1984</v>
      </c>
    </row>
    <row r="1058" spans="1:65" s="2" customFormat="1" ht="24.15" customHeight="1">
      <c r="A1058" s="39"/>
      <c r="B1058" s="40"/>
      <c r="C1058" s="228" t="s">
        <v>1985</v>
      </c>
      <c r="D1058" s="228" t="s">
        <v>171</v>
      </c>
      <c r="E1058" s="229" t="s">
        <v>663</v>
      </c>
      <c r="F1058" s="230" t="s">
        <v>664</v>
      </c>
      <c r="G1058" s="231" t="s">
        <v>311</v>
      </c>
      <c r="H1058" s="232">
        <v>397.208</v>
      </c>
      <c r="I1058" s="233"/>
      <c r="J1058" s="234">
        <f>ROUND(I1058*H1058,2)</f>
        <v>0</v>
      </c>
      <c r="K1058" s="230" t="s">
        <v>175</v>
      </c>
      <c r="L1058" s="45"/>
      <c r="M1058" s="235" t="s">
        <v>1</v>
      </c>
      <c r="N1058" s="236" t="s">
        <v>42</v>
      </c>
      <c r="O1058" s="92"/>
      <c r="P1058" s="237">
        <f>O1058*H1058</f>
        <v>0</v>
      </c>
      <c r="Q1058" s="237">
        <v>0</v>
      </c>
      <c r="R1058" s="237">
        <f>Q1058*H1058</f>
        <v>0</v>
      </c>
      <c r="S1058" s="237">
        <v>0</v>
      </c>
      <c r="T1058" s="238">
        <f>S1058*H1058</f>
        <v>0</v>
      </c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R1058" s="239" t="s">
        <v>189</v>
      </c>
      <c r="AT1058" s="239" t="s">
        <v>171</v>
      </c>
      <c r="AU1058" s="239" t="s">
        <v>86</v>
      </c>
      <c r="AY1058" s="18" t="s">
        <v>168</v>
      </c>
      <c r="BE1058" s="240">
        <f>IF(N1058="základní",J1058,0)</f>
        <v>0</v>
      </c>
      <c r="BF1058" s="240">
        <f>IF(N1058="snížená",J1058,0)</f>
        <v>0</v>
      </c>
      <c r="BG1058" s="240">
        <f>IF(N1058="zákl. přenesená",J1058,0)</f>
        <v>0</v>
      </c>
      <c r="BH1058" s="240">
        <f>IF(N1058="sníž. přenesená",J1058,0)</f>
        <v>0</v>
      </c>
      <c r="BI1058" s="240">
        <f>IF(N1058="nulová",J1058,0)</f>
        <v>0</v>
      </c>
      <c r="BJ1058" s="18" t="s">
        <v>84</v>
      </c>
      <c r="BK1058" s="240">
        <f>ROUND(I1058*H1058,2)</f>
        <v>0</v>
      </c>
      <c r="BL1058" s="18" t="s">
        <v>189</v>
      </c>
      <c r="BM1058" s="239" t="s">
        <v>1986</v>
      </c>
    </row>
    <row r="1059" spans="1:47" s="2" customFormat="1" ht="12">
      <c r="A1059" s="39"/>
      <c r="B1059" s="40"/>
      <c r="C1059" s="41"/>
      <c r="D1059" s="241" t="s">
        <v>178</v>
      </c>
      <c r="E1059" s="41"/>
      <c r="F1059" s="242" t="s">
        <v>666</v>
      </c>
      <c r="G1059" s="41"/>
      <c r="H1059" s="41"/>
      <c r="I1059" s="243"/>
      <c r="J1059" s="41"/>
      <c r="K1059" s="41"/>
      <c r="L1059" s="45"/>
      <c r="M1059" s="244"/>
      <c r="N1059" s="245"/>
      <c r="O1059" s="92"/>
      <c r="P1059" s="92"/>
      <c r="Q1059" s="92"/>
      <c r="R1059" s="92"/>
      <c r="S1059" s="92"/>
      <c r="T1059" s="93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T1059" s="18" t="s">
        <v>178</v>
      </c>
      <c r="AU1059" s="18" t="s">
        <v>86</v>
      </c>
    </row>
    <row r="1060" spans="1:51" s="13" customFormat="1" ht="12">
      <c r="A1060" s="13"/>
      <c r="B1060" s="252"/>
      <c r="C1060" s="253"/>
      <c r="D1060" s="241" t="s">
        <v>291</v>
      </c>
      <c r="E1060" s="253"/>
      <c r="F1060" s="255" t="s">
        <v>1987</v>
      </c>
      <c r="G1060" s="253"/>
      <c r="H1060" s="256">
        <v>397.208</v>
      </c>
      <c r="I1060" s="257"/>
      <c r="J1060" s="253"/>
      <c r="K1060" s="253"/>
      <c r="L1060" s="258"/>
      <c r="M1060" s="259"/>
      <c r="N1060" s="260"/>
      <c r="O1060" s="260"/>
      <c r="P1060" s="260"/>
      <c r="Q1060" s="260"/>
      <c r="R1060" s="260"/>
      <c r="S1060" s="260"/>
      <c r="T1060" s="261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62" t="s">
        <v>291</v>
      </c>
      <c r="AU1060" s="262" t="s">
        <v>86</v>
      </c>
      <c r="AV1060" s="13" t="s">
        <v>86</v>
      </c>
      <c r="AW1060" s="13" t="s">
        <v>4</v>
      </c>
      <c r="AX1060" s="13" t="s">
        <v>84</v>
      </c>
      <c r="AY1060" s="262" t="s">
        <v>168</v>
      </c>
    </row>
    <row r="1061" spans="1:65" s="2" customFormat="1" ht="24.15" customHeight="1">
      <c r="A1061" s="39"/>
      <c r="B1061" s="40"/>
      <c r="C1061" s="228" t="s">
        <v>1988</v>
      </c>
      <c r="D1061" s="228" t="s">
        <v>171</v>
      </c>
      <c r="E1061" s="229" t="s">
        <v>668</v>
      </c>
      <c r="F1061" s="230" t="s">
        <v>669</v>
      </c>
      <c r="G1061" s="231" t="s">
        <v>311</v>
      </c>
      <c r="H1061" s="232">
        <v>49.651</v>
      </c>
      <c r="I1061" s="233"/>
      <c r="J1061" s="234">
        <f>ROUND(I1061*H1061,2)</f>
        <v>0</v>
      </c>
      <c r="K1061" s="230" t="s">
        <v>1</v>
      </c>
      <c r="L1061" s="45"/>
      <c r="M1061" s="235" t="s">
        <v>1</v>
      </c>
      <c r="N1061" s="236" t="s">
        <v>42</v>
      </c>
      <c r="O1061" s="92"/>
      <c r="P1061" s="237">
        <f>O1061*H1061</f>
        <v>0</v>
      </c>
      <c r="Q1061" s="237">
        <v>0</v>
      </c>
      <c r="R1061" s="237">
        <f>Q1061*H1061</f>
        <v>0</v>
      </c>
      <c r="S1061" s="237">
        <v>0</v>
      </c>
      <c r="T1061" s="238">
        <f>S1061*H1061</f>
        <v>0</v>
      </c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R1061" s="239" t="s">
        <v>189</v>
      </c>
      <c r="AT1061" s="239" t="s">
        <v>171</v>
      </c>
      <c r="AU1061" s="239" t="s">
        <v>86</v>
      </c>
      <c r="AY1061" s="18" t="s">
        <v>168</v>
      </c>
      <c r="BE1061" s="240">
        <f>IF(N1061="základní",J1061,0)</f>
        <v>0</v>
      </c>
      <c r="BF1061" s="240">
        <f>IF(N1061="snížená",J1061,0)</f>
        <v>0</v>
      </c>
      <c r="BG1061" s="240">
        <f>IF(N1061="zákl. přenesená",J1061,0)</f>
        <v>0</v>
      </c>
      <c r="BH1061" s="240">
        <f>IF(N1061="sníž. přenesená",J1061,0)</f>
        <v>0</v>
      </c>
      <c r="BI1061" s="240">
        <f>IF(N1061="nulová",J1061,0)</f>
        <v>0</v>
      </c>
      <c r="BJ1061" s="18" t="s">
        <v>84</v>
      </c>
      <c r="BK1061" s="240">
        <f>ROUND(I1061*H1061,2)</f>
        <v>0</v>
      </c>
      <c r="BL1061" s="18" t="s">
        <v>189</v>
      </c>
      <c r="BM1061" s="239" t="s">
        <v>1989</v>
      </c>
    </row>
    <row r="1062" spans="1:63" s="12" customFormat="1" ht="22.8" customHeight="1">
      <c r="A1062" s="12"/>
      <c r="B1062" s="212"/>
      <c r="C1062" s="213"/>
      <c r="D1062" s="214" t="s">
        <v>76</v>
      </c>
      <c r="E1062" s="226" t="s">
        <v>1990</v>
      </c>
      <c r="F1062" s="226" t="s">
        <v>1991</v>
      </c>
      <c r="G1062" s="213"/>
      <c r="H1062" s="213"/>
      <c r="I1062" s="216"/>
      <c r="J1062" s="227">
        <f>BK1062</f>
        <v>0</v>
      </c>
      <c r="K1062" s="213"/>
      <c r="L1062" s="218"/>
      <c r="M1062" s="219"/>
      <c r="N1062" s="220"/>
      <c r="O1062" s="220"/>
      <c r="P1062" s="221">
        <f>P1063</f>
        <v>0</v>
      </c>
      <c r="Q1062" s="220"/>
      <c r="R1062" s="221">
        <f>R1063</f>
        <v>0</v>
      </c>
      <c r="S1062" s="220"/>
      <c r="T1062" s="222">
        <f>T1063</f>
        <v>0</v>
      </c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R1062" s="223" t="s">
        <v>84</v>
      </c>
      <c r="AT1062" s="224" t="s">
        <v>76</v>
      </c>
      <c r="AU1062" s="224" t="s">
        <v>84</v>
      </c>
      <c r="AY1062" s="223" t="s">
        <v>168</v>
      </c>
      <c r="BK1062" s="225">
        <f>BK1063</f>
        <v>0</v>
      </c>
    </row>
    <row r="1063" spans="1:65" s="2" customFormat="1" ht="21.75" customHeight="1">
      <c r="A1063" s="39"/>
      <c r="B1063" s="40"/>
      <c r="C1063" s="228" t="s">
        <v>1992</v>
      </c>
      <c r="D1063" s="228" t="s">
        <v>171</v>
      </c>
      <c r="E1063" s="229" t="s">
        <v>1993</v>
      </c>
      <c r="F1063" s="230" t="s">
        <v>1994</v>
      </c>
      <c r="G1063" s="231" t="s">
        <v>311</v>
      </c>
      <c r="H1063" s="232">
        <v>1307.074</v>
      </c>
      <c r="I1063" s="233"/>
      <c r="J1063" s="234">
        <f>ROUND(I1063*H1063,2)</f>
        <v>0</v>
      </c>
      <c r="K1063" s="230" t="s">
        <v>175</v>
      </c>
      <c r="L1063" s="45"/>
      <c r="M1063" s="235" t="s">
        <v>1</v>
      </c>
      <c r="N1063" s="236" t="s">
        <v>42</v>
      </c>
      <c r="O1063" s="92"/>
      <c r="P1063" s="237">
        <f>O1063*H1063</f>
        <v>0</v>
      </c>
      <c r="Q1063" s="237">
        <v>0</v>
      </c>
      <c r="R1063" s="237">
        <f>Q1063*H1063</f>
        <v>0</v>
      </c>
      <c r="S1063" s="237">
        <v>0</v>
      </c>
      <c r="T1063" s="238">
        <f>S1063*H1063</f>
        <v>0</v>
      </c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R1063" s="239" t="s">
        <v>189</v>
      </c>
      <c r="AT1063" s="239" t="s">
        <v>171</v>
      </c>
      <c r="AU1063" s="239" t="s">
        <v>86</v>
      </c>
      <c r="AY1063" s="18" t="s">
        <v>168</v>
      </c>
      <c r="BE1063" s="240">
        <f>IF(N1063="základní",J1063,0)</f>
        <v>0</v>
      </c>
      <c r="BF1063" s="240">
        <f>IF(N1063="snížená",J1063,0)</f>
        <v>0</v>
      </c>
      <c r="BG1063" s="240">
        <f>IF(N1063="zákl. přenesená",J1063,0)</f>
        <v>0</v>
      </c>
      <c r="BH1063" s="240">
        <f>IF(N1063="sníž. přenesená",J1063,0)</f>
        <v>0</v>
      </c>
      <c r="BI1063" s="240">
        <f>IF(N1063="nulová",J1063,0)</f>
        <v>0</v>
      </c>
      <c r="BJ1063" s="18" t="s">
        <v>84</v>
      </c>
      <c r="BK1063" s="240">
        <f>ROUND(I1063*H1063,2)</f>
        <v>0</v>
      </c>
      <c r="BL1063" s="18" t="s">
        <v>189</v>
      </c>
      <c r="BM1063" s="239" t="s">
        <v>1995</v>
      </c>
    </row>
    <row r="1064" spans="1:63" s="12" customFormat="1" ht="25.9" customHeight="1">
      <c r="A1064" s="12"/>
      <c r="B1064" s="212"/>
      <c r="C1064" s="213"/>
      <c r="D1064" s="214" t="s">
        <v>76</v>
      </c>
      <c r="E1064" s="215" t="s">
        <v>671</v>
      </c>
      <c r="F1064" s="215" t="s">
        <v>672</v>
      </c>
      <c r="G1064" s="213"/>
      <c r="H1064" s="213"/>
      <c r="I1064" s="216"/>
      <c r="J1064" s="217">
        <f>BK1064</f>
        <v>0</v>
      </c>
      <c r="K1064" s="213"/>
      <c r="L1064" s="218"/>
      <c r="M1064" s="219"/>
      <c r="N1064" s="220"/>
      <c r="O1064" s="220"/>
      <c r="P1064" s="221">
        <f>P1065+P1157+P1207+P1251+P1298+P1382+P1414+P1452+P1680+P1694+P1814+P1881+P1891+P1934+P2119</f>
        <v>0</v>
      </c>
      <c r="Q1064" s="220"/>
      <c r="R1064" s="221">
        <f>R1065+R1157+R1207+R1251+R1298+R1382+R1414+R1452+R1680+R1694+R1814+R1881+R1891+R1934+R2119</f>
        <v>88.29768914879999</v>
      </c>
      <c r="S1064" s="220"/>
      <c r="T1064" s="222">
        <f>T1065+T1157+T1207+T1251+T1298+T1382+T1414+T1452+T1680+T1694+T1814+T1881+T1891+T1934+T2119</f>
        <v>1.7185000000000001</v>
      </c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R1064" s="223" t="s">
        <v>86</v>
      </c>
      <c r="AT1064" s="224" t="s">
        <v>76</v>
      </c>
      <c r="AU1064" s="224" t="s">
        <v>77</v>
      </c>
      <c r="AY1064" s="223" t="s">
        <v>168</v>
      </c>
      <c r="BK1064" s="225">
        <f>BK1065+BK1157+BK1207+BK1251+BK1298+BK1382+BK1414+BK1452+BK1680+BK1694+BK1814+BK1881+BK1891+BK1934+BK2119</f>
        <v>0</v>
      </c>
    </row>
    <row r="1065" spans="1:63" s="12" customFormat="1" ht="22.8" customHeight="1">
      <c r="A1065" s="12"/>
      <c r="B1065" s="212"/>
      <c r="C1065" s="213"/>
      <c r="D1065" s="214" t="s">
        <v>76</v>
      </c>
      <c r="E1065" s="226" t="s">
        <v>673</v>
      </c>
      <c r="F1065" s="226" t="s">
        <v>674</v>
      </c>
      <c r="G1065" s="213"/>
      <c r="H1065" s="213"/>
      <c r="I1065" s="216"/>
      <c r="J1065" s="227">
        <f>BK1065</f>
        <v>0</v>
      </c>
      <c r="K1065" s="213"/>
      <c r="L1065" s="218"/>
      <c r="M1065" s="219"/>
      <c r="N1065" s="220"/>
      <c r="O1065" s="220"/>
      <c r="P1065" s="221">
        <f>SUM(P1066:P1156)</f>
        <v>0</v>
      </c>
      <c r="Q1065" s="220"/>
      <c r="R1065" s="221">
        <f>SUM(R1066:R1156)</f>
        <v>11.571839500000001</v>
      </c>
      <c r="S1065" s="220"/>
      <c r="T1065" s="222">
        <f>SUM(T1066:T1156)</f>
        <v>0</v>
      </c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R1065" s="223" t="s">
        <v>86</v>
      </c>
      <c r="AT1065" s="224" t="s">
        <v>76</v>
      </c>
      <c r="AU1065" s="224" t="s">
        <v>84</v>
      </c>
      <c r="AY1065" s="223" t="s">
        <v>168</v>
      </c>
      <c r="BK1065" s="225">
        <f>SUM(BK1066:BK1156)</f>
        <v>0</v>
      </c>
    </row>
    <row r="1066" spans="1:65" s="2" customFormat="1" ht="24.15" customHeight="1">
      <c r="A1066" s="39"/>
      <c r="B1066" s="40"/>
      <c r="C1066" s="228" t="s">
        <v>1996</v>
      </c>
      <c r="D1066" s="228" t="s">
        <v>171</v>
      </c>
      <c r="E1066" s="229" t="s">
        <v>1997</v>
      </c>
      <c r="F1066" s="230" t="s">
        <v>1998</v>
      </c>
      <c r="G1066" s="231" t="s">
        <v>203</v>
      </c>
      <c r="H1066" s="232">
        <v>67.648</v>
      </c>
      <c r="I1066" s="233"/>
      <c r="J1066" s="234">
        <f>ROUND(I1066*H1066,2)</f>
        <v>0</v>
      </c>
      <c r="K1066" s="230" t="s">
        <v>1</v>
      </c>
      <c r="L1066" s="45"/>
      <c r="M1066" s="235" t="s">
        <v>1</v>
      </c>
      <c r="N1066" s="236" t="s">
        <v>42</v>
      </c>
      <c r="O1066" s="92"/>
      <c r="P1066" s="237">
        <f>O1066*H1066</f>
        <v>0</v>
      </c>
      <c r="Q1066" s="237">
        <v>0</v>
      </c>
      <c r="R1066" s="237">
        <f>Q1066*H1066</f>
        <v>0</v>
      </c>
      <c r="S1066" s="237">
        <v>0</v>
      </c>
      <c r="T1066" s="238">
        <f>S1066*H1066</f>
        <v>0</v>
      </c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R1066" s="239" t="s">
        <v>437</v>
      </c>
      <c r="AT1066" s="239" t="s">
        <v>171</v>
      </c>
      <c r="AU1066" s="239" t="s">
        <v>86</v>
      </c>
      <c r="AY1066" s="18" t="s">
        <v>168</v>
      </c>
      <c r="BE1066" s="240">
        <f>IF(N1066="základní",J1066,0)</f>
        <v>0</v>
      </c>
      <c r="BF1066" s="240">
        <f>IF(N1066="snížená",J1066,0)</f>
        <v>0</v>
      </c>
      <c r="BG1066" s="240">
        <f>IF(N1066="zákl. přenesená",J1066,0)</f>
        <v>0</v>
      </c>
      <c r="BH1066" s="240">
        <f>IF(N1066="sníž. přenesená",J1066,0)</f>
        <v>0</v>
      </c>
      <c r="BI1066" s="240">
        <f>IF(N1066="nulová",J1066,0)</f>
        <v>0</v>
      </c>
      <c r="BJ1066" s="18" t="s">
        <v>84</v>
      </c>
      <c r="BK1066" s="240">
        <f>ROUND(I1066*H1066,2)</f>
        <v>0</v>
      </c>
      <c r="BL1066" s="18" t="s">
        <v>437</v>
      </c>
      <c r="BM1066" s="239" t="s">
        <v>1999</v>
      </c>
    </row>
    <row r="1067" spans="1:51" s="15" customFormat="1" ht="12">
      <c r="A1067" s="15"/>
      <c r="B1067" s="274"/>
      <c r="C1067" s="275"/>
      <c r="D1067" s="241" t="s">
        <v>291</v>
      </c>
      <c r="E1067" s="276" t="s">
        <v>1</v>
      </c>
      <c r="F1067" s="277" t="s">
        <v>411</v>
      </c>
      <c r="G1067" s="275"/>
      <c r="H1067" s="276" t="s">
        <v>1</v>
      </c>
      <c r="I1067" s="278"/>
      <c r="J1067" s="275"/>
      <c r="K1067" s="275"/>
      <c r="L1067" s="279"/>
      <c r="M1067" s="280"/>
      <c r="N1067" s="281"/>
      <c r="O1067" s="281"/>
      <c r="P1067" s="281"/>
      <c r="Q1067" s="281"/>
      <c r="R1067" s="281"/>
      <c r="S1067" s="281"/>
      <c r="T1067" s="282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T1067" s="283" t="s">
        <v>291</v>
      </c>
      <c r="AU1067" s="283" t="s">
        <v>86</v>
      </c>
      <c r="AV1067" s="15" t="s">
        <v>84</v>
      </c>
      <c r="AW1067" s="15" t="s">
        <v>32</v>
      </c>
      <c r="AX1067" s="15" t="s">
        <v>77</v>
      </c>
      <c r="AY1067" s="283" t="s">
        <v>168</v>
      </c>
    </row>
    <row r="1068" spans="1:51" s="13" customFormat="1" ht="12">
      <c r="A1068" s="13"/>
      <c r="B1068" s="252"/>
      <c r="C1068" s="253"/>
      <c r="D1068" s="241" t="s">
        <v>291</v>
      </c>
      <c r="E1068" s="254" t="s">
        <v>1</v>
      </c>
      <c r="F1068" s="255" t="s">
        <v>2000</v>
      </c>
      <c r="G1068" s="253"/>
      <c r="H1068" s="256">
        <v>10.01</v>
      </c>
      <c r="I1068" s="257"/>
      <c r="J1068" s="253"/>
      <c r="K1068" s="253"/>
      <c r="L1068" s="258"/>
      <c r="M1068" s="259"/>
      <c r="N1068" s="260"/>
      <c r="O1068" s="260"/>
      <c r="P1068" s="260"/>
      <c r="Q1068" s="260"/>
      <c r="R1068" s="260"/>
      <c r="S1068" s="260"/>
      <c r="T1068" s="261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62" t="s">
        <v>291</v>
      </c>
      <c r="AU1068" s="262" t="s">
        <v>86</v>
      </c>
      <c r="AV1068" s="13" t="s">
        <v>86</v>
      </c>
      <c r="AW1068" s="13" t="s">
        <v>32</v>
      </c>
      <c r="AX1068" s="13" t="s">
        <v>77</v>
      </c>
      <c r="AY1068" s="262" t="s">
        <v>168</v>
      </c>
    </row>
    <row r="1069" spans="1:51" s="13" customFormat="1" ht="12">
      <c r="A1069" s="13"/>
      <c r="B1069" s="252"/>
      <c r="C1069" s="253"/>
      <c r="D1069" s="241" t="s">
        <v>291</v>
      </c>
      <c r="E1069" s="254" t="s">
        <v>1</v>
      </c>
      <c r="F1069" s="255" t="s">
        <v>2001</v>
      </c>
      <c r="G1069" s="253"/>
      <c r="H1069" s="256">
        <v>3.22</v>
      </c>
      <c r="I1069" s="257"/>
      <c r="J1069" s="253"/>
      <c r="K1069" s="253"/>
      <c r="L1069" s="258"/>
      <c r="M1069" s="259"/>
      <c r="N1069" s="260"/>
      <c r="O1069" s="260"/>
      <c r="P1069" s="260"/>
      <c r="Q1069" s="260"/>
      <c r="R1069" s="260"/>
      <c r="S1069" s="260"/>
      <c r="T1069" s="261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62" t="s">
        <v>291</v>
      </c>
      <c r="AU1069" s="262" t="s">
        <v>86</v>
      </c>
      <c r="AV1069" s="13" t="s">
        <v>86</v>
      </c>
      <c r="AW1069" s="13" t="s">
        <v>32</v>
      </c>
      <c r="AX1069" s="13" t="s">
        <v>77</v>
      </c>
      <c r="AY1069" s="262" t="s">
        <v>168</v>
      </c>
    </row>
    <row r="1070" spans="1:51" s="13" customFormat="1" ht="12">
      <c r="A1070" s="13"/>
      <c r="B1070" s="252"/>
      <c r="C1070" s="253"/>
      <c r="D1070" s="241" t="s">
        <v>291</v>
      </c>
      <c r="E1070" s="254" t="s">
        <v>1</v>
      </c>
      <c r="F1070" s="255" t="s">
        <v>2002</v>
      </c>
      <c r="G1070" s="253"/>
      <c r="H1070" s="256">
        <v>2.7</v>
      </c>
      <c r="I1070" s="257"/>
      <c r="J1070" s="253"/>
      <c r="K1070" s="253"/>
      <c r="L1070" s="258"/>
      <c r="M1070" s="259"/>
      <c r="N1070" s="260"/>
      <c r="O1070" s="260"/>
      <c r="P1070" s="260"/>
      <c r="Q1070" s="260"/>
      <c r="R1070" s="260"/>
      <c r="S1070" s="260"/>
      <c r="T1070" s="261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62" t="s">
        <v>291</v>
      </c>
      <c r="AU1070" s="262" t="s">
        <v>86</v>
      </c>
      <c r="AV1070" s="13" t="s">
        <v>86</v>
      </c>
      <c r="AW1070" s="13" t="s">
        <v>32</v>
      </c>
      <c r="AX1070" s="13" t="s">
        <v>77</v>
      </c>
      <c r="AY1070" s="262" t="s">
        <v>168</v>
      </c>
    </row>
    <row r="1071" spans="1:51" s="13" customFormat="1" ht="12">
      <c r="A1071" s="13"/>
      <c r="B1071" s="252"/>
      <c r="C1071" s="253"/>
      <c r="D1071" s="241" t="s">
        <v>291</v>
      </c>
      <c r="E1071" s="254" t="s">
        <v>1</v>
      </c>
      <c r="F1071" s="255" t="s">
        <v>2003</v>
      </c>
      <c r="G1071" s="253"/>
      <c r="H1071" s="256">
        <v>2.444</v>
      </c>
      <c r="I1071" s="257"/>
      <c r="J1071" s="253"/>
      <c r="K1071" s="253"/>
      <c r="L1071" s="258"/>
      <c r="M1071" s="259"/>
      <c r="N1071" s="260"/>
      <c r="O1071" s="260"/>
      <c r="P1071" s="260"/>
      <c r="Q1071" s="260"/>
      <c r="R1071" s="260"/>
      <c r="S1071" s="260"/>
      <c r="T1071" s="261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62" t="s">
        <v>291</v>
      </c>
      <c r="AU1071" s="262" t="s">
        <v>86</v>
      </c>
      <c r="AV1071" s="13" t="s">
        <v>86</v>
      </c>
      <c r="AW1071" s="13" t="s">
        <v>32</v>
      </c>
      <c r="AX1071" s="13" t="s">
        <v>77</v>
      </c>
      <c r="AY1071" s="262" t="s">
        <v>168</v>
      </c>
    </row>
    <row r="1072" spans="1:51" s="13" customFormat="1" ht="12">
      <c r="A1072" s="13"/>
      <c r="B1072" s="252"/>
      <c r="C1072" s="253"/>
      <c r="D1072" s="241" t="s">
        <v>291</v>
      </c>
      <c r="E1072" s="254" t="s">
        <v>1</v>
      </c>
      <c r="F1072" s="255" t="s">
        <v>2004</v>
      </c>
      <c r="G1072" s="253"/>
      <c r="H1072" s="256">
        <v>1.403</v>
      </c>
      <c r="I1072" s="257"/>
      <c r="J1072" s="253"/>
      <c r="K1072" s="253"/>
      <c r="L1072" s="258"/>
      <c r="M1072" s="259"/>
      <c r="N1072" s="260"/>
      <c r="O1072" s="260"/>
      <c r="P1072" s="260"/>
      <c r="Q1072" s="260"/>
      <c r="R1072" s="260"/>
      <c r="S1072" s="260"/>
      <c r="T1072" s="261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62" t="s">
        <v>291</v>
      </c>
      <c r="AU1072" s="262" t="s">
        <v>86</v>
      </c>
      <c r="AV1072" s="13" t="s">
        <v>86</v>
      </c>
      <c r="AW1072" s="13" t="s">
        <v>32</v>
      </c>
      <c r="AX1072" s="13" t="s">
        <v>77</v>
      </c>
      <c r="AY1072" s="262" t="s">
        <v>168</v>
      </c>
    </row>
    <row r="1073" spans="1:51" s="13" customFormat="1" ht="12">
      <c r="A1073" s="13"/>
      <c r="B1073" s="252"/>
      <c r="C1073" s="253"/>
      <c r="D1073" s="241" t="s">
        <v>291</v>
      </c>
      <c r="E1073" s="254" t="s">
        <v>1</v>
      </c>
      <c r="F1073" s="255" t="s">
        <v>2005</v>
      </c>
      <c r="G1073" s="253"/>
      <c r="H1073" s="256">
        <v>2.403</v>
      </c>
      <c r="I1073" s="257"/>
      <c r="J1073" s="253"/>
      <c r="K1073" s="253"/>
      <c r="L1073" s="258"/>
      <c r="M1073" s="259"/>
      <c r="N1073" s="260"/>
      <c r="O1073" s="260"/>
      <c r="P1073" s="260"/>
      <c r="Q1073" s="260"/>
      <c r="R1073" s="260"/>
      <c r="S1073" s="260"/>
      <c r="T1073" s="261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62" t="s">
        <v>291</v>
      </c>
      <c r="AU1073" s="262" t="s">
        <v>86</v>
      </c>
      <c r="AV1073" s="13" t="s">
        <v>86</v>
      </c>
      <c r="AW1073" s="13" t="s">
        <v>32</v>
      </c>
      <c r="AX1073" s="13" t="s">
        <v>77</v>
      </c>
      <c r="AY1073" s="262" t="s">
        <v>168</v>
      </c>
    </row>
    <row r="1074" spans="1:51" s="13" customFormat="1" ht="12">
      <c r="A1074" s="13"/>
      <c r="B1074" s="252"/>
      <c r="C1074" s="253"/>
      <c r="D1074" s="241" t="s">
        <v>291</v>
      </c>
      <c r="E1074" s="254" t="s">
        <v>1</v>
      </c>
      <c r="F1074" s="255" t="s">
        <v>2006</v>
      </c>
      <c r="G1074" s="253"/>
      <c r="H1074" s="256">
        <v>4.86</v>
      </c>
      <c r="I1074" s="257"/>
      <c r="J1074" s="253"/>
      <c r="K1074" s="253"/>
      <c r="L1074" s="258"/>
      <c r="M1074" s="259"/>
      <c r="N1074" s="260"/>
      <c r="O1074" s="260"/>
      <c r="P1074" s="260"/>
      <c r="Q1074" s="260"/>
      <c r="R1074" s="260"/>
      <c r="S1074" s="260"/>
      <c r="T1074" s="261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62" t="s">
        <v>291</v>
      </c>
      <c r="AU1074" s="262" t="s">
        <v>86</v>
      </c>
      <c r="AV1074" s="13" t="s">
        <v>86</v>
      </c>
      <c r="AW1074" s="13" t="s">
        <v>32</v>
      </c>
      <c r="AX1074" s="13" t="s">
        <v>77</v>
      </c>
      <c r="AY1074" s="262" t="s">
        <v>168</v>
      </c>
    </row>
    <row r="1075" spans="1:51" s="13" customFormat="1" ht="12">
      <c r="A1075" s="13"/>
      <c r="B1075" s="252"/>
      <c r="C1075" s="253"/>
      <c r="D1075" s="241" t="s">
        <v>291</v>
      </c>
      <c r="E1075" s="254" t="s">
        <v>1</v>
      </c>
      <c r="F1075" s="255" t="s">
        <v>2007</v>
      </c>
      <c r="G1075" s="253"/>
      <c r="H1075" s="256">
        <v>2.3</v>
      </c>
      <c r="I1075" s="257"/>
      <c r="J1075" s="253"/>
      <c r="K1075" s="253"/>
      <c r="L1075" s="258"/>
      <c r="M1075" s="259"/>
      <c r="N1075" s="260"/>
      <c r="O1075" s="260"/>
      <c r="P1075" s="260"/>
      <c r="Q1075" s="260"/>
      <c r="R1075" s="260"/>
      <c r="S1075" s="260"/>
      <c r="T1075" s="261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62" t="s">
        <v>291</v>
      </c>
      <c r="AU1075" s="262" t="s">
        <v>86</v>
      </c>
      <c r="AV1075" s="13" t="s">
        <v>86</v>
      </c>
      <c r="AW1075" s="13" t="s">
        <v>32</v>
      </c>
      <c r="AX1075" s="13" t="s">
        <v>77</v>
      </c>
      <c r="AY1075" s="262" t="s">
        <v>168</v>
      </c>
    </row>
    <row r="1076" spans="1:51" s="13" customFormat="1" ht="12">
      <c r="A1076" s="13"/>
      <c r="B1076" s="252"/>
      <c r="C1076" s="253"/>
      <c r="D1076" s="241" t="s">
        <v>291</v>
      </c>
      <c r="E1076" s="254" t="s">
        <v>1</v>
      </c>
      <c r="F1076" s="255" t="s">
        <v>2008</v>
      </c>
      <c r="G1076" s="253"/>
      <c r="H1076" s="256">
        <v>4</v>
      </c>
      <c r="I1076" s="257"/>
      <c r="J1076" s="253"/>
      <c r="K1076" s="253"/>
      <c r="L1076" s="258"/>
      <c r="M1076" s="259"/>
      <c r="N1076" s="260"/>
      <c r="O1076" s="260"/>
      <c r="P1076" s="260"/>
      <c r="Q1076" s="260"/>
      <c r="R1076" s="260"/>
      <c r="S1076" s="260"/>
      <c r="T1076" s="261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62" t="s">
        <v>291</v>
      </c>
      <c r="AU1076" s="262" t="s">
        <v>86</v>
      </c>
      <c r="AV1076" s="13" t="s">
        <v>86</v>
      </c>
      <c r="AW1076" s="13" t="s">
        <v>32</v>
      </c>
      <c r="AX1076" s="13" t="s">
        <v>77</v>
      </c>
      <c r="AY1076" s="262" t="s">
        <v>168</v>
      </c>
    </row>
    <row r="1077" spans="1:51" s="13" customFormat="1" ht="12">
      <c r="A1077" s="13"/>
      <c r="B1077" s="252"/>
      <c r="C1077" s="253"/>
      <c r="D1077" s="241" t="s">
        <v>291</v>
      </c>
      <c r="E1077" s="254" t="s">
        <v>1</v>
      </c>
      <c r="F1077" s="255" t="s">
        <v>2009</v>
      </c>
      <c r="G1077" s="253"/>
      <c r="H1077" s="256">
        <v>1.95</v>
      </c>
      <c r="I1077" s="257"/>
      <c r="J1077" s="253"/>
      <c r="K1077" s="253"/>
      <c r="L1077" s="258"/>
      <c r="M1077" s="259"/>
      <c r="N1077" s="260"/>
      <c r="O1077" s="260"/>
      <c r="P1077" s="260"/>
      <c r="Q1077" s="260"/>
      <c r="R1077" s="260"/>
      <c r="S1077" s="260"/>
      <c r="T1077" s="261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62" t="s">
        <v>291</v>
      </c>
      <c r="AU1077" s="262" t="s">
        <v>86</v>
      </c>
      <c r="AV1077" s="13" t="s">
        <v>86</v>
      </c>
      <c r="AW1077" s="13" t="s">
        <v>32</v>
      </c>
      <c r="AX1077" s="13" t="s">
        <v>77</v>
      </c>
      <c r="AY1077" s="262" t="s">
        <v>168</v>
      </c>
    </row>
    <row r="1078" spans="1:51" s="13" customFormat="1" ht="12">
      <c r="A1078" s="13"/>
      <c r="B1078" s="252"/>
      <c r="C1078" s="253"/>
      <c r="D1078" s="241" t="s">
        <v>291</v>
      </c>
      <c r="E1078" s="254" t="s">
        <v>1</v>
      </c>
      <c r="F1078" s="255" t="s">
        <v>2010</v>
      </c>
      <c r="G1078" s="253"/>
      <c r="H1078" s="256">
        <v>0.7</v>
      </c>
      <c r="I1078" s="257"/>
      <c r="J1078" s="253"/>
      <c r="K1078" s="253"/>
      <c r="L1078" s="258"/>
      <c r="M1078" s="259"/>
      <c r="N1078" s="260"/>
      <c r="O1078" s="260"/>
      <c r="P1078" s="260"/>
      <c r="Q1078" s="260"/>
      <c r="R1078" s="260"/>
      <c r="S1078" s="260"/>
      <c r="T1078" s="261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62" t="s">
        <v>291</v>
      </c>
      <c r="AU1078" s="262" t="s">
        <v>86</v>
      </c>
      <c r="AV1078" s="13" t="s">
        <v>86</v>
      </c>
      <c r="AW1078" s="13" t="s">
        <v>32</v>
      </c>
      <c r="AX1078" s="13" t="s">
        <v>77</v>
      </c>
      <c r="AY1078" s="262" t="s">
        <v>168</v>
      </c>
    </row>
    <row r="1079" spans="1:51" s="13" customFormat="1" ht="12">
      <c r="A1079" s="13"/>
      <c r="B1079" s="252"/>
      <c r="C1079" s="253"/>
      <c r="D1079" s="241" t="s">
        <v>291</v>
      </c>
      <c r="E1079" s="254" t="s">
        <v>1</v>
      </c>
      <c r="F1079" s="255" t="s">
        <v>2011</v>
      </c>
      <c r="G1079" s="253"/>
      <c r="H1079" s="256">
        <v>5</v>
      </c>
      <c r="I1079" s="257"/>
      <c r="J1079" s="253"/>
      <c r="K1079" s="253"/>
      <c r="L1079" s="258"/>
      <c r="M1079" s="259"/>
      <c r="N1079" s="260"/>
      <c r="O1079" s="260"/>
      <c r="P1079" s="260"/>
      <c r="Q1079" s="260"/>
      <c r="R1079" s="260"/>
      <c r="S1079" s="260"/>
      <c r="T1079" s="261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62" t="s">
        <v>291</v>
      </c>
      <c r="AU1079" s="262" t="s">
        <v>86</v>
      </c>
      <c r="AV1079" s="13" t="s">
        <v>86</v>
      </c>
      <c r="AW1079" s="13" t="s">
        <v>32</v>
      </c>
      <c r="AX1079" s="13" t="s">
        <v>77</v>
      </c>
      <c r="AY1079" s="262" t="s">
        <v>168</v>
      </c>
    </row>
    <row r="1080" spans="1:51" s="13" customFormat="1" ht="12">
      <c r="A1080" s="13"/>
      <c r="B1080" s="252"/>
      <c r="C1080" s="253"/>
      <c r="D1080" s="241" t="s">
        <v>291</v>
      </c>
      <c r="E1080" s="254" t="s">
        <v>1</v>
      </c>
      <c r="F1080" s="255" t="s">
        <v>2012</v>
      </c>
      <c r="G1080" s="253"/>
      <c r="H1080" s="256">
        <v>2</v>
      </c>
      <c r="I1080" s="257"/>
      <c r="J1080" s="253"/>
      <c r="K1080" s="253"/>
      <c r="L1080" s="258"/>
      <c r="M1080" s="259"/>
      <c r="N1080" s="260"/>
      <c r="O1080" s="260"/>
      <c r="P1080" s="260"/>
      <c r="Q1080" s="260"/>
      <c r="R1080" s="260"/>
      <c r="S1080" s="260"/>
      <c r="T1080" s="261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62" t="s">
        <v>291</v>
      </c>
      <c r="AU1080" s="262" t="s">
        <v>86</v>
      </c>
      <c r="AV1080" s="13" t="s">
        <v>86</v>
      </c>
      <c r="AW1080" s="13" t="s">
        <v>32</v>
      </c>
      <c r="AX1080" s="13" t="s">
        <v>77</v>
      </c>
      <c r="AY1080" s="262" t="s">
        <v>168</v>
      </c>
    </row>
    <row r="1081" spans="1:51" s="13" customFormat="1" ht="12">
      <c r="A1081" s="13"/>
      <c r="B1081" s="252"/>
      <c r="C1081" s="253"/>
      <c r="D1081" s="241" t="s">
        <v>291</v>
      </c>
      <c r="E1081" s="254" t="s">
        <v>1</v>
      </c>
      <c r="F1081" s="255" t="s">
        <v>2013</v>
      </c>
      <c r="G1081" s="253"/>
      <c r="H1081" s="256">
        <v>2.04</v>
      </c>
      <c r="I1081" s="257"/>
      <c r="J1081" s="253"/>
      <c r="K1081" s="253"/>
      <c r="L1081" s="258"/>
      <c r="M1081" s="259"/>
      <c r="N1081" s="260"/>
      <c r="O1081" s="260"/>
      <c r="P1081" s="260"/>
      <c r="Q1081" s="260"/>
      <c r="R1081" s="260"/>
      <c r="S1081" s="260"/>
      <c r="T1081" s="261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62" t="s">
        <v>291</v>
      </c>
      <c r="AU1081" s="262" t="s">
        <v>86</v>
      </c>
      <c r="AV1081" s="13" t="s">
        <v>86</v>
      </c>
      <c r="AW1081" s="13" t="s">
        <v>32</v>
      </c>
      <c r="AX1081" s="13" t="s">
        <v>77</v>
      </c>
      <c r="AY1081" s="262" t="s">
        <v>168</v>
      </c>
    </row>
    <row r="1082" spans="1:51" s="13" customFormat="1" ht="12">
      <c r="A1082" s="13"/>
      <c r="B1082" s="252"/>
      <c r="C1082" s="253"/>
      <c r="D1082" s="241" t="s">
        <v>291</v>
      </c>
      <c r="E1082" s="254" t="s">
        <v>1</v>
      </c>
      <c r="F1082" s="255" t="s">
        <v>2014</v>
      </c>
      <c r="G1082" s="253"/>
      <c r="H1082" s="256">
        <v>1.85</v>
      </c>
      <c r="I1082" s="257"/>
      <c r="J1082" s="253"/>
      <c r="K1082" s="253"/>
      <c r="L1082" s="258"/>
      <c r="M1082" s="259"/>
      <c r="N1082" s="260"/>
      <c r="O1082" s="260"/>
      <c r="P1082" s="260"/>
      <c r="Q1082" s="260"/>
      <c r="R1082" s="260"/>
      <c r="S1082" s="260"/>
      <c r="T1082" s="261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62" t="s">
        <v>291</v>
      </c>
      <c r="AU1082" s="262" t="s">
        <v>86</v>
      </c>
      <c r="AV1082" s="13" t="s">
        <v>86</v>
      </c>
      <c r="AW1082" s="13" t="s">
        <v>32</v>
      </c>
      <c r="AX1082" s="13" t="s">
        <v>77</v>
      </c>
      <c r="AY1082" s="262" t="s">
        <v>168</v>
      </c>
    </row>
    <row r="1083" spans="1:51" s="13" customFormat="1" ht="12">
      <c r="A1083" s="13"/>
      <c r="B1083" s="252"/>
      <c r="C1083" s="253"/>
      <c r="D1083" s="241" t="s">
        <v>291</v>
      </c>
      <c r="E1083" s="254" t="s">
        <v>1</v>
      </c>
      <c r="F1083" s="255" t="s">
        <v>2015</v>
      </c>
      <c r="G1083" s="253"/>
      <c r="H1083" s="256">
        <v>7.6</v>
      </c>
      <c r="I1083" s="257"/>
      <c r="J1083" s="253"/>
      <c r="K1083" s="253"/>
      <c r="L1083" s="258"/>
      <c r="M1083" s="259"/>
      <c r="N1083" s="260"/>
      <c r="O1083" s="260"/>
      <c r="P1083" s="260"/>
      <c r="Q1083" s="260"/>
      <c r="R1083" s="260"/>
      <c r="S1083" s="260"/>
      <c r="T1083" s="261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62" t="s">
        <v>291</v>
      </c>
      <c r="AU1083" s="262" t="s">
        <v>86</v>
      </c>
      <c r="AV1083" s="13" t="s">
        <v>86</v>
      </c>
      <c r="AW1083" s="13" t="s">
        <v>32</v>
      </c>
      <c r="AX1083" s="13" t="s">
        <v>77</v>
      </c>
      <c r="AY1083" s="262" t="s">
        <v>168</v>
      </c>
    </row>
    <row r="1084" spans="1:51" s="13" customFormat="1" ht="12">
      <c r="A1084" s="13"/>
      <c r="B1084" s="252"/>
      <c r="C1084" s="253"/>
      <c r="D1084" s="241" t="s">
        <v>291</v>
      </c>
      <c r="E1084" s="254" t="s">
        <v>1</v>
      </c>
      <c r="F1084" s="255" t="s">
        <v>2016</v>
      </c>
      <c r="G1084" s="253"/>
      <c r="H1084" s="256">
        <v>1.508</v>
      </c>
      <c r="I1084" s="257"/>
      <c r="J1084" s="253"/>
      <c r="K1084" s="253"/>
      <c r="L1084" s="258"/>
      <c r="M1084" s="259"/>
      <c r="N1084" s="260"/>
      <c r="O1084" s="260"/>
      <c r="P1084" s="260"/>
      <c r="Q1084" s="260"/>
      <c r="R1084" s="260"/>
      <c r="S1084" s="260"/>
      <c r="T1084" s="261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62" t="s">
        <v>291</v>
      </c>
      <c r="AU1084" s="262" t="s">
        <v>86</v>
      </c>
      <c r="AV1084" s="13" t="s">
        <v>86</v>
      </c>
      <c r="AW1084" s="13" t="s">
        <v>32</v>
      </c>
      <c r="AX1084" s="13" t="s">
        <v>77</v>
      </c>
      <c r="AY1084" s="262" t="s">
        <v>168</v>
      </c>
    </row>
    <row r="1085" spans="1:51" s="13" customFormat="1" ht="12">
      <c r="A1085" s="13"/>
      <c r="B1085" s="252"/>
      <c r="C1085" s="253"/>
      <c r="D1085" s="241" t="s">
        <v>291</v>
      </c>
      <c r="E1085" s="254" t="s">
        <v>1</v>
      </c>
      <c r="F1085" s="255" t="s">
        <v>2017</v>
      </c>
      <c r="G1085" s="253"/>
      <c r="H1085" s="256">
        <v>0.9</v>
      </c>
      <c r="I1085" s="257"/>
      <c r="J1085" s="253"/>
      <c r="K1085" s="253"/>
      <c r="L1085" s="258"/>
      <c r="M1085" s="259"/>
      <c r="N1085" s="260"/>
      <c r="O1085" s="260"/>
      <c r="P1085" s="260"/>
      <c r="Q1085" s="260"/>
      <c r="R1085" s="260"/>
      <c r="S1085" s="260"/>
      <c r="T1085" s="261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62" t="s">
        <v>291</v>
      </c>
      <c r="AU1085" s="262" t="s">
        <v>86</v>
      </c>
      <c r="AV1085" s="13" t="s">
        <v>86</v>
      </c>
      <c r="AW1085" s="13" t="s">
        <v>32</v>
      </c>
      <c r="AX1085" s="13" t="s">
        <v>77</v>
      </c>
      <c r="AY1085" s="262" t="s">
        <v>168</v>
      </c>
    </row>
    <row r="1086" spans="1:51" s="13" customFormat="1" ht="12">
      <c r="A1086" s="13"/>
      <c r="B1086" s="252"/>
      <c r="C1086" s="253"/>
      <c r="D1086" s="241" t="s">
        <v>291</v>
      </c>
      <c r="E1086" s="254" t="s">
        <v>1</v>
      </c>
      <c r="F1086" s="255" t="s">
        <v>2018</v>
      </c>
      <c r="G1086" s="253"/>
      <c r="H1086" s="256">
        <v>1.62</v>
      </c>
      <c r="I1086" s="257"/>
      <c r="J1086" s="253"/>
      <c r="K1086" s="253"/>
      <c r="L1086" s="258"/>
      <c r="M1086" s="259"/>
      <c r="N1086" s="260"/>
      <c r="O1086" s="260"/>
      <c r="P1086" s="260"/>
      <c r="Q1086" s="260"/>
      <c r="R1086" s="260"/>
      <c r="S1086" s="260"/>
      <c r="T1086" s="261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62" t="s">
        <v>291</v>
      </c>
      <c r="AU1086" s="262" t="s">
        <v>86</v>
      </c>
      <c r="AV1086" s="13" t="s">
        <v>86</v>
      </c>
      <c r="AW1086" s="13" t="s">
        <v>32</v>
      </c>
      <c r="AX1086" s="13" t="s">
        <v>77</v>
      </c>
      <c r="AY1086" s="262" t="s">
        <v>168</v>
      </c>
    </row>
    <row r="1087" spans="1:51" s="13" customFormat="1" ht="12">
      <c r="A1087" s="13"/>
      <c r="B1087" s="252"/>
      <c r="C1087" s="253"/>
      <c r="D1087" s="241" t="s">
        <v>291</v>
      </c>
      <c r="E1087" s="254" t="s">
        <v>1</v>
      </c>
      <c r="F1087" s="255" t="s">
        <v>2019</v>
      </c>
      <c r="G1087" s="253"/>
      <c r="H1087" s="256">
        <v>3.74</v>
      </c>
      <c r="I1087" s="257"/>
      <c r="J1087" s="253"/>
      <c r="K1087" s="253"/>
      <c r="L1087" s="258"/>
      <c r="M1087" s="259"/>
      <c r="N1087" s="260"/>
      <c r="O1087" s="260"/>
      <c r="P1087" s="260"/>
      <c r="Q1087" s="260"/>
      <c r="R1087" s="260"/>
      <c r="S1087" s="260"/>
      <c r="T1087" s="261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62" t="s">
        <v>291</v>
      </c>
      <c r="AU1087" s="262" t="s">
        <v>86</v>
      </c>
      <c r="AV1087" s="13" t="s">
        <v>86</v>
      </c>
      <c r="AW1087" s="13" t="s">
        <v>32</v>
      </c>
      <c r="AX1087" s="13" t="s">
        <v>77</v>
      </c>
      <c r="AY1087" s="262" t="s">
        <v>168</v>
      </c>
    </row>
    <row r="1088" spans="1:51" s="13" customFormat="1" ht="12">
      <c r="A1088" s="13"/>
      <c r="B1088" s="252"/>
      <c r="C1088" s="253"/>
      <c r="D1088" s="241" t="s">
        <v>291</v>
      </c>
      <c r="E1088" s="254" t="s">
        <v>1</v>
      </c>
      <c r="F1088" s="255" t="s">
        <v>2020</v>
      </c>
      <c r="G1088" s="253"/>
      <c r="H1088" s="256">
        <v>4.3</v>
      </c>
      <c r="I1088" s="257"/>
      <c r="J1088" s="253"/>
      <c r="K1088" s="253"/>
      <c r="L1088" s="258"/>
      <c r="M1088" s="259"/>
      <c r="N1088" s="260"/>
      <c r="O1088" s="260"/>
      <c r="P1088" s="260"/>
      <c r="Q1088" s="260"/>
      <c r="R1088" s="260"/>
      <c r="S1088" s="260"/>
      <c r="T1088" s="261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62" t="s">
        <v>291</v>
      </c>
      <c r="AU1088" s="262" t="s">
        <v>86</v>
      </c>
      <c r="AV1088" s="13" t="s">
        <v>86</v>
      </c>
      <c r="AW1088" s="13" t="s">
        <v>32</v>
      </c>
      <c r="AX1088" s="13" t="s">
        <v>77</v>
      </c>
      <c r="AY1088" s="262" t="s">
        <v>168</v>
      </c>
    </row>
    <row r="1089" spans="1:51" s="13" customFormat="1" ht="12">
      <c r="A1089" s="13"/>
      <c r="B1089" s="252"/>
      <c r="C1089" s="253"/>
      <c r="D1089" s="241" t="s">
        <v>291</v>
      </c>
      <c r="E1089" s="254" t="s">
        <v>1</v>
      </c>
      <c r="F1089" s="255" t="s">
        <v>2021</v>
      </c>
      <c r="G1089" s="253"/>
      <c r="H1089" s="256">
        <v>1.1</v>
      </c>
      <c r="I1089" s="257"/>
      <c r="J1089" s="253"/>
      <c r="K1089" s="253"/>
      <c r="L1089" s="258"/>
      <c r="M1089" s="259"/>
      <c r="N1089" s="260"/>
      <c r="O1089" s="260"/>
      <c r="P1089" s="260"/>
      <c r="Q1089" s="260"/>
      <c r="R1089" s="260"/>
      <c r="S1089" s="260"/>
      <c r="T1089" s="261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62" t="s">
        <v>291</v>
      </c>
      <c r="AU1089" s="262" t="s">
        <v>86</v>
      </c>
      <c r="AV1089" s="13" t="s">
        <v>86</v>
      </c>
      <c r="AW1089" s="13" t="s">
        <v>32</v>
      </c>
      <c r="AX1089" s="13" t="s">
        <v>77</v>
      </c>
      <c r="AY1089" s="262" t="s">
        <v>168</v>
      </c>
    </row>
    <row r="1090" spans="1:51" s="14" customFormat="1" ht="12">
      <c r="A1090" s="14"/>
      <c r="B1090" s="263"/>
      <c r="C1090" s="264"/>
      <c r="D1090" s="241" t="s">
        <v>291</v>
      </c>
      <c r="E1090" s="265" t="s">
        <v>1</v>
      </c>
      <c r="F1090" s="266" t="s">
        <v>295</v>
      </c>
      <c r="G1090" s="264"/>
      <c r="H1090" s="267">
        <v>67.648</v>
      </c>
      <c r="I1090" s="268"/>
      <c r="J1090" s="264"/>
      <c r="K1090" s="264"/>
      <c r="L1090" s="269"/>
      <c r="M1090" s="270"/>
      <c r="N1090" s="271"/>
      <c r="O1090" s="271"/>
      <c r="P1090" s="271"/>
      <c r="Q1090" s="271"/>
      <c r="R1090" s="271"/>
      <c r="S1090" s="271"/>
      <c r="T1090" s="272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73" t="s">
        <v>291</v>
      </c>
      <c r="AU1090" s="273" t="s">
        <v>86</v>
      </c>
      <c r="AV1090" s="14" t="s">
        <v>189</v>
      </c>
      <c r="AW1090" s="14" t="s">
        <v>32</v>
      </c>
      <c r="AX1090" s="14" t="s">
        <v>84</v>
      </c>
      <c r="AY1090" s="273" t="s">
        <v>168</v>
      </c>
    </row>
    <row r="1091" spans="1:65" s="2" customFormat="1" ht="24.15" customHeight="1">
      <c r="A1091" s="39"/>
      <c r="B1091" s="40"/>
      <c r="C1091" s="228" t="s">
        <v>2022</v>
      </c>
      <c r="D1091" s="228" t="s">
        <v>171</v>
      </c>
      <c r="E1091" s="229" t="s">
        <v>2023</v>
      </c>
      <c r="F1091" s="230" t="s">
        <v>2024</v>
      </c>
      <c r="G1091" s="231" t="s">
        <v>203</v>
      </c>
      <c r="H1091" s="232">
        <v>406.5</v>
      </c>
      <c r="I1091" s="233"/>
      <c r="J1091" s="234">
        <f>ROUND(I1091*H1091,2)</f>
        <v>0</v>
      </c>
      <c r="K1091" s="230" t="s">
        <v>175</v>
      </c>
      <c r="L1091" s="45"/>
      <c r="M1091" s="235" t="s">
        <v>1</v>
      </c>
      <c r="N1091" s="236" t="s">
        <v>42</v>
      </c>
      <c r="O1091" s="92"/>
      <c r="P1091" s="237">
        <f>O1091*H1091</f>
        <v>0</v>
      </c>
      <c r="Q1091" s="237">
        <v>0</v>
      </c>
      <c r="R1091" s="237">
        <f>Q1091*H1091</f>
        <v>0</v>
      </c>
      <c r="S1091" s="237">
        <v>0</v>
      </c>
      <c r="T1091" s="238">
        <f>S1091*H1091</f>
        <v>0</v>
      </c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R1091" s="239" t="s">
        <v>437</v>
      </c>
      <c r="AT1091" s="239" t="s">
        <v>171</v>
      </c>
      <c r="AU1091" s="239" t="s">
        <v>86</v>
      </c>
      <c r="AY1091" s="18" t="s">
        <v>168</v>
      </c>
      <c r="BE1091" s="240">
        <f>IF(N1091="základní",J1091,0)</f>
        <v>0</v>
      </c>
      <c r="BF1091" s="240">
        <f>IF(N1091="snížená",J1091,0)</f>
        <v>0</v>
      </c>
      <c r="BG1091" s="240">
        <f>IF(N1091="zákl. přenesená",J1091,0)</f>
        <v>0</v>
      </c>
      <c r="BH1091" s="240">
        <f>IF(N1091="sníž. přenesená",J1091,0)</f>
        <v>0</v>
      </c>
      <c r="BI1091" s="240">
        <f>IF(N1091="nulová",J1091,0)</f>
        <v>0</v>
      </c>
      <c r="BJ1091" s="18" t="s">
        <v>84</v>
      </c>
      <c r="BK1091" s="240">
        <f>ROUND(I1091*H1091,2)</f>
        <v>0</v>
      </c>
      <c r="BL1091" s="18" t="s">
        <v>437</v>
      </c>
      <c r="BM1091" s="239" t="s">
        <v>2025</v>
      </c>
    </row>
    <row r="1092" spans="1:51" s="15" customFormat="1" ht="12">
      <c r="A1092" s="15"/>
      <c r="B1092" s="274"/>
      <c r="C1092" s="275"/>
      <c r="D1092" s="241" t="s">
        <v>291</v>
      </c>
      <c r="E1092" s="276" t="s">
        <v>1</v>
      </c>
      <c r="F1092" s="277" t="s">
        <v>411</v>
      </c>
      <c r="G1092" s="275"/>
      <c r="H1092" s="276" t="s">
        <v>1</v>
      </c>
      <c r="I1092" s="278"/>
      <c r="J1092" s="275"/>
      <c r="K1092" s="275"/>
      <c r="L1092" s="279"/>
      <c r="M1092" s="280"/>
      <c r="N1092" s="281"/>
      <c r="O1092" s="281"/>
      <c r="P1092" s="281"/>
      <c r="Q1092" s="281"/>
      <c r="R1092" s="281"/>
      <c r="S1092" s="281"/>
      <c r="T1092" s="282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T1092" s="283" t="s">
        <v>291</v>
      </c>
      <c r="AU1092" s="283" t="s">
        <v>86</v>
      </c>
      <c r="AV1092" s="15" t="s">
        <v>84</v>
      </c>
      <c r="AW1092" s="15" t="s">
        <v>32</v>
      </c>
      <c r="AX1092" s="15" t="s">
        <v>77</v>
      </c>
      <c r="AY1092" s="283" t="s">
        <v>168</v>
      </c>
    </row>
    <row r="1093" spans="1:51" s="15" customFormat="1" ht="12">
      <c r="A1093" s="15"/>
      <c r="B1093" s="274"/>
      <c r="C1093" s="275"/>
      <c r="D1093" s="241" t="s">
        <v>291</v>
      </c>
      <c r="E1093" s="276" t="s">
        <v>1</v>
      </c>
      <c r="F1093" s="277" t="s">
        <v>2026</v>
      </c>
      <c r="G1093" s="275"/>
      <c r="H1093" s="276" t="s">
        <v>1</v>
      </c>
      <c r="I1093" s="278"/>
      <c r="J1093" s="275"/>
      <c r="K1093" s="275"/>
      <c r="L1093" s="279"/>
      <c r="M1093" s="280"/>
      <c r="N1093" s="281"/>
      <c r="O1093" s="281"/>
      <c r="P1093" s="281"/>
      <c r="Q1093" s="281"/>
      <c r="R1093" s="281"/>
      <c r="S1093" s="281"/>
      <c r="T1093" s="282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T1093" s="283" t="s">
        <v>291</v>
      </c>
      <c r="AU1093" s="283" t="s">
        <v>86</v>
      </c>
      <c r="AV1093" s="15" t="s">
        <v>84</v>
      </c>
      <c r="AW1093" s="15" t="s">
        <v>32</v>
      </c>
      <c r="AX1093" s="15" t="s">
        <v>77</v>
      </c>
      <c r="AY1093" s="283" t="s">
        <v>168</v>
      </c>
    </row>
    <row r="1094" spans="1:51" s="13" customFormat="1" ht="12">
      <c r="A1094" s="13"/>
      <c r="B1094" s="252"/>
      <c r="C1094" s="253"/>
      <c r="D1094" s="241" t="s">
        <v>291</v>
      </c>
      <c r="E1094" s="254" t="s">
        <v>1</v>
      </c>
      <c r="F1094" s="255" t="s">
        <v>2027</v>
      </c>
      <c r="G1094" s="253"/>
      <c r="H1094" s="256">
        <v>205.7</v>
      </c>
      <c r="I1094" s="257"/>
      <c r="J1094" s="253"/>
      <c r="K1094" s="253"/>
      <c r="L1094" s="258"/>
      <c r="M1094" s="259"/>
      <c r="N1094" s="260"/>
      <c r="O1094" s="260"/>
      <c r="P1094" s="260"/>
      <c r="Q1094" s="260"/>
      <c r="R1094" s="260"/>
      <c r="S1094" s="260"/>
      <c r="T1094" s="261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62" t="s">
        <v>291</v>
      </c>
      <c r="AU1094" s="262" t="s">
        <v>86</v>
      </c>
      <c r="AV1094" s="13" t="s">
        <v>86</v>
      </c>
      <c r="AW1094" s="13" t="s">
        <v>32</v>
      </c>
      <c r="AX1094" s="13" t="s">
        <v>77</v>
      </c>
      <c r="AY1094" s="262" t="s">
        <v>168</v>
      </c>
    </row>
    <row r="1095" spans="1:51" s="15" customFormat="1" ht="12">
      <c r="A1095" s="15"/>
      <c r="B1095" s="274"/>
      <c r="C1095" s="275"/>
      <c r="D1095" s="241" t="s">
        <v>291</v>
      </c>
      <c r="E1095" s="276" t="s">
        <v>1</v>
      </c>
      <c r="F1095" s="277" t="s">
        <v>1045</v>
      </c>
      <c r="G1095" s="275"/>
      <c r="H1095" s="276" t="s">
        <v>1</v>
      </c>
      <c r="I1095" s="278"/>
      <c r="J1095" s="275"/>
      <c r="K1095" s="275"/>
      <c r="L1095" s="279"/>
      <c r="M1095" s="280"/>
      <c r="N1095" s="281"/>
      <c r="O1095" s="281"/>
      <c r="P1095" s="281"/>
      <c r="Q1095" s="281"/>
      <c r="R1095" s="281"/>
      <c r="S1095" s="281"/>
      <c r="T1095" s="282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T1095" s="283" t="s">
        <v>291</v>
      </c>
      <c r="AU1095" s="283" t="s">
        <v>86</v>
      </c>
      <c r="AV1095" s="15" t="s">
        <v>84</v>
      </c>
      <c r="AW1095" s="15" t="s">
        <v>32</v>
      </c>
      <c r="AX1095" s="15" t="s">
        <v>77</v>
      </c>
      <c r="AY1095" s="283" t="s">
        <v>168</v>
      </c>
    </row>
    <row r="1096" spans="1:51" s="13" customFormat="1" ht="12">
      <c r="A1096" s="13"/>
      <c r="B1096" s="252"/>
      <c r="C1096" s="253"/>
      <c r="D1096" s="241" t="s">
        <v>291</v>
      </c>
      <c r="E1096" s="254" t="s">
        <v>1</v>
      </c>
      <c r="F1096" s="255" t="s">
        <v>1046</v>
      </c>
      <c r="G1096" s="253"/>
      <c r="H1096" s="256">
        <v>150.48</v>
      </c>
      <c r="I1096" s="257"/>
      <c r="J1096" s="253"/>
      <c r="K1096" s="253"/>
      <c r="L1096" s="258"/>
      <c r="M1096" s="259"/>
      <c r="N1096" s="260"/>
      <c r="O1096" s="260"/>
      <c r="P1096" s="260"/>
      <c r="Q1096" s="260"/>
      <c r="R1096" s="260"/>
      <c r="S1096" s="260"/>
      <c r="T1096" s="261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62" t="s">
        <v>291</v>
      </c>
      <c r="AU1096" s="262" t="s">
        <v>86</v>
      </c>
      <c r="AV1096" s="13" t="s">
        <v>86</v>
      </c>
      <c r="AW1096" s="13" t="s">
        <v>32</v>
      </c>
      <c r="AX1096" s="13" t="s">
        <v>77</v>
      </c>
      <c r="AY1096" s="262" t="s">
        <v>168</v>
      </c>
    </row>
    <row r="1097" spans="1:51" s="15" customFormat="1" ht="12">
      <c r="A1097" s="15"/>
      <c r="B1097" s="274"/>
      <c r="C1097" s="275"/>
      <c r="D1097" s="241" t="s">
        <v>291</v>
      </c>
      <c r="E1097" s="276" t="s">
        <v>1</v>
      </c>
      <c r="F1097" s="277" t="s">
        <v>1080</v>
      </c>
      <c r="G1097" s="275"/>
      <c r="H1097" s="276" t="s">
        <v>1</v>
      </c>
      <c r="I1097" s="278"/>
      <c r="J1097" s="275"/>
      <c r="K1097" s="275"/>
      <c r="L1097" s="279"/>
      <c r="M1097" s="280"/>
      <c r="N1097" s="281"/>
      <c r="O1097" s="281"/>
      <c r="P1097" s="281"/>
      <c r="Q1097" s="281"/>
      <c r="R1097" s="281"/>
      <c r="S1097" s="281"/>
      <c r="T1097" s="282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T1097" s="283" t="s">
        <v>291</v>
      </c>
      <c r="AU1097" s="283" t="s">
        <v>86</v>
      </c>
      <c r="AV1097" s="15" t="s">
        <v>84</v>
      </c>
      <c r="AW1097" s="15" t="s">
        <v>32</v>
      </c>
      <c r="AX1097" s="15" t="s">
        <v>77</v>
      </c>
      <c r="AY1097" s="283" t="s">
        <v>168</v>
      </c>
    </row>
    <row r="1098" spans="1:51" s="13" customFormat="1" ht="12">
      <c r="A1098" s="13"/>
      <c r="B1098" s="252"/>
      <c r="C1098" s="253"/>
      <c r="D1098" s="241" t="s">
        <v>291</v>
      </c>
      <c r="E1098" s="254" t="s">
        <v>1</v>
      </c>
      <c r="F1098" s="255" t="s">
        <v>2028</v>
      </c>
      <c r="G1098" s="253"/>
      <c r="H1098" s="256">
        <v>10.32</v>
      </c>
      <c r="I1098" s="257"/>
      <c r="J1098" s="253"/>
      <c r="K1098" s="253"/>
      <c r="L1098" s="258"/>
      <c r="M1098" s="259"/>
      <c r="N1098" s="260"/>
      <c r="O1098" s="260"/>
      <c r="P1098" s="260"/>
      <c r="Q1098" s="260"/>
      <c r="R1098" s="260"/>
      <c r="S1098" s="260"/>
      <c r="T1098" s="261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62" t="s">
        <v>291</v>
      </c>
      <c r="AU1098" s="262" t="s">
        <v>86</v>
      </c>
      <c r="AV1098" s="13" t="s">
        <v>86</v>
      </c>
      <c r="AW1098" s="13" t="s">
        <v>32</v>
      </c>
      <c r="AX1098" s="13" t="s">
        <v>77</v>
      </c>
      <c r="AY1098" s="262" t="s">
        <v>168</v>
      </c>
    </row>
    <row r="1099" spans="1:51" s="13" customFormat="1" ht="12">
      <c r="A1099" s="13"/>
      <c r="B1099" s="252"/>
      <c r="C1099" s="253"/>
      <c r="D1099" s="241" t="s">
        <v>291</v>
      </c>
      <c r="E1099" s="254" t="s">
        <v>1</v>
      </c>
      <c r="F1099" s="255" t="s">
        <v>675</v>
      </c>
      <c r="G1099" s="253"/>
      <c r="H1099" s="256">
        <v>40</v>
      </c>
      <c r="I1099" s="257"/>
      <c r="J1099" s="253"/>
      <c r="K1099" s="253"/>
      <c r="L1099" s="258"/>
      <c r="M1099" s="259"/>
      <c r="N1099" s="260"/>
      <c r="O1099" s="260"/>
      <c r="P1099" s="260"/>
      <c r="Q1099" s="260"/>
      <c r="R1099" s="260"/>
      <c r="S1099" s="260"/>
      <c r="T1099" s="261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62" t="s">
        <v>291</v>
      </c>
      <c r="AU1099" s="262" t="s">
        <v>86</v>
      </c>
      <c r="AV1099" s="13" t="s">
        <v>86</v>
      </c>
      <c r="AW1099" s="13" t="s">
        <v>32</v>
      </c>
      <c r="AX1099" s="13" t="s">
        <v>77</v>
      </c>
      <c r="AY1099" s="262" t="s">
        <v>168</v>
      </c>
    </row>
    <row r="1100" spans="1:51" s="14" customFormat="1" ht="12">
      <c r="A1100" s="14"/>
      <c r="B1100" s="263"/>
      <c r="C1100" s="264"/>
      <c r="D1100" s="241" t="s">
        <v>291</v>
      </c>
      <c r="E1100" s="265" t="s">
        <v>862</v>
      </c>
      <c r="F1100" s="266" t="s">
        <v>295</v>
      </c>
      <c r="G1100" s="264"/>
      <c r="H1100" s="267">
        <v>406.5</v>
      </c>
      <c r="I1100" s="268"/>
      <c r="J1100" s="264"/>
      <c r="K1100" s="264"/>
      <c r="L1100" s="269"/>
      <c r="M1100" s="270"/>
      <c r="N1100" s="271"/>
      <c r="O1100" s="271"/>
      <c r="P1100" s="271"/>
      <c r="Q1100" s="271"/>
      <c r="R1100" s="271"/>
      <c r="S1100" s="271"/>
      <c r="T1100" s="272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73" t="s">
        <v>291</v>
      </c>
      <c r="AU1100" s="273" t="s">
        <v>86</v>
      </c>
      <c r="AV1100" s="14" t="s">
        <v>189</v>
      </c>
      <c r="AW1100" s="14" t="s">
        <v>32</v>
      </c>
      <c r="AX1100" s="14" t="s">
        <v>84</v>
      </c>
      <c r="AY1100" s="273" t="s">
        <v>168</v>
      </c>
    </row>
    <row r="1101" spans="1:65" s="2" customFormat="1" ht="24.15" customHeight="1">
      <c r="A1101" s="39"/>
      <c r="B1101" s="40"/>
      <c r="C1101" s="228" t="s">
        <v>2029</v>
      </c>
      <c r="D1101" s="228" t="s">
        <v>171</v>
      </c>
      <c r="E1101" s="229" t="s">
        <v>2030</v>
      </c>
      <c r="F1101" s="230" t="s">
        <v>2031</v>
      </c>
      <c r="G1101" s="231" t="s">
        <v>203</v>
      </c>
      <c r="H1101" s="232">
        <v>155.1</v>
      </c>
      <c r="I1101" s="233"/>
      <c r="J1101" s="234">
        <f>ROUND(I1101*H1101,2)</f>
        <v>0</v>
      </c>
      <c r="K1101" s="230" t="s">
        <v>175</v>
      </c>
      <c r="L1101" s="45"/>
      <c r="M1101" s="235" t="s">
        <v>1</v>
      </c>
      <c r="N1101" s="236" t="s">
        <v>42</v>
      </c>
      <c r="O1101" s="92"/>
      <c r="P1101" s="237">
        <f>O1101*H1101</f>
        <v>0</v>
      </c>
      <c r="Q1101" s="237">
        <v>0</v>
      </c>
      <c r="R1101" s="237">
        <f>Q1101*H1101</f>
        <v>0</v>
      </c>
      <c r="S1101" s="237">
        <v>0</v>
      </c>
      <c r="T1101" s="238">
        <f>S1101*H1101</f>
        <v>0</v>
      </c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R1101" s="239" t="s">
        <v>437</v>
      </c>
      <c r="AT1101" s="239" t="s">
        <v>171</v>
      </c>
      <c r="AU1101" s="239" t="s">
        <v>86</v>
      </c>
      <c r="AY1101" s="18" t="s">
        <v>168</v>
      </c>
      <c r="BE1101" s="240">
        <f>IF(N1101="základní",J1101,0)</f>
        <v>0</v>
      </c>
      <c r="BF1101" s="240">
        <f>IF(N1101="snížená",J1101,0)</f>
        <v>0</v>
      </c>
      <c r="BG1101" s="240">
        <f>IF(N1101="zákl. přenesená",J1101,0)</f>
        <v>0</v>
      </c>
      <c r="BH1101" s="240">
        <f>IF(N1101="sníž. přenesená",J1101,0)</f>
        <v>0</v>
      </c>
      <c r="BI1101" s="240">
        <f>IF(N1101="nulová",J1101,0)</f>
        <v>0</v>
      </c>
      <c r="BJ1101" s="18" t="s">
        <v>84</v>
      </c>
      <c r="BK1101" s="240">
        <f>ROUND(I1101*H1101,2)</f>
        <v>0</v>
      </c>
      <c r="BL1101" s="18" t="s">
        <v>437</v>
      </c>
      <c r="BM1101" s="239" t="s">
        <v>2032</v>
      </c>
    </row>
    <row r="1102" spans="1:51" s="15" customFormat="1" ht="12">
      <c r="A1102" s="15"/>
      <c r="B1102" s="274"/>
      <c r="C1102" s="275"/>
      <c r="D1102" s="241" t="s">
        <v>291</v>
      </c>
      <c r="E1102" s="276" t="s">
        <v>1</v>
      </c>
      <c r="F1102" s="277" t="s">
        <v>1179</v>
      </c>
      <c r="G1102" s="275"/>
      <c r="H1102" s="276" t="s">
        <v>1</v>
      </c>
      <c r="I1102" s="278"/>
      <c r="J1102" s="275"/>
      <c r="K1102" s="275"/>
      <c r="L1102" s="279"/>
      <c r="M1102" s="280"/>
      <c r="N1102" s="281"/>
      <c r="O1102" s="281"/>
      <c r="P1102" s="281"/>
      <c r="Q1102" s="281"/>
      <c r="R1102" s="281"/>
      <c r="S1102" s="281"/>
      <c r="T1102" s="282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T1102" s="283" t="s">
        <v>291</v>
      </c>
      <c r="AU1102" s="283" t="s">
        <v>86</v>
      </c>
      <c r="AV1102" s="15" t="s">
        <v>84</v>
      </c>
      <c r="AW1102" s="15" t="s">
        <v>32</v>
      </c>
      <c r="AX1102" s="15" t="s">
        <v>77</v>
      </c>
      <c r="AY1102" s="283" t="s">
        <v>168</v>
      </c>
    </row>
    <row r="1103" spans="1:51" s="15" customFormat="1" ht="12">
      <c r="A1103" s="15"/>
      <c r="B1103" s="274"/>
      <c r="C1103" s="275"/>
      <c r="D1103" s="241" t="s">
        <v>291</v>
      </c>
      <c r="E1103" s="276" t="s">
        <v>1</v>
      </c>
      <c r="F1103" s="277" t="s">
        <v>2033</v>
      </c>
      <c r="G1103" s="275"/>
      <c r="H1103" s="276" t="s">
        <v>1</v>
      </c>
      <c r="I1103" s="278"/>
      <c r="J1103" s="275"/>
      <c r="K1103" s="275"/>
      <c r="L1103" s="279"/>
      <c r="M1103" s="280"/>
      <c r="N1103" s="281"/>
      <c r="O1103" s="281"/>
      <c r="P1103" s="281"/>
      <c r="Q1103" s="281"/>
      <c r="R1103" s="281"/>
      <c r="S1103" s="281"/>
      <c r="T1103" s="282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T1103" s="283" t="s">
        <v>291</v>
      </c>
      <c r="AU1103" s="283" t="s">
        <v>86</v>
      </c>
      <c r="AV1103" s="15" t="s">
        <v>84</v>
      </c>
      <c r="AW1103" s="15" t="s">
        <v>32</v>
      </c>
      <c r="AX1103" s="15" t="s">
        <v>77</v>
      </c>
      <c r="AY1103" s="283" t="s">
        <v>168</v>
      </c>
    </row>
    <row r="1104" spans="1:51" s="13" customFormat="1" ht="12">
      <c r="A1104" s="13"/>
      <c r="B1104" s="252"/>
      <c r="C1104" s="253"/>
      <c r="D1104" s="241" t="s">
        <v>291</v>
      </c>
      <c r="E1104" s="254" t="s">
        <v>1</v>
      </c>
      <c r="F1104" s="255" t="s">
        <v>2034</v>
      </c>
      <c r="G1104" s="253"/>
      <c r="H1104" s="256">
        <v>101.2</v>
      </c>
      <c r="I1104" s="257"/>
      <c r="J1104" s="253"/>
      <c r="K1104" s="253"/>
      <c r="L1104" s="258"/>
      <c r="M1104" s="259"/>
      <c r="N1104" s="260"/>
      <c r="O1104" s="260"/>
      <c r="P1104" s="260"/>
      <c r="Q1104" s="260"/>
      <c r="R1104" s="260"/>
      <c r="S1104" s="260"/>
      <c r="T1104" s="261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62" t="s">
        <v>291</v>
      </c>
      <c r="AU1104" s="262" t="s">
        <v>86</v>
      </c>
      <c r="AV1104" s="13" t="s">
        <v>86</v>
      </c>
      <c r="AW1104" s="13" t="s">
        <v>32</v>
      </c>
      <c r="AX1104" s="13" t="s">
        <v>77</v>
      </c>
      <c r="AY1104" s="262" t="s">
        <v>168</v>
      </c>
    </row>
    <row r="1105" spans="1:51" s="15" customFormat="1" ht="12">
      <c r="A1105" s="15"/>
      <c r="B1105" s="274"/>
      <c r="C1105" s="275"/>
      <c r="D1105" s="241" t="s">
        <v>291</v>
      </c>
      <c r="E1105" s="276" t="s">
        <v>1</v>
      </c>
      <c r="F1105" s="277" t="s">
        <v>1045</v>
      </c>
      <c r="G1105" s="275"/>
      <c r="H1105" s="276" t="s">
        <v>1</v>
      </c>
      <c r="I1105" s="278"/>
      <c r="J1105" s="275"/>
      <c r="K1105" s="275"/>
      <c r="L1105" s="279"/>
      <c r="M1105" s="280"/>
      <c r="N1105" s="281"/>
      <c r="O1105" s="281"/>
      <c r="P1105" s="281"/>
      <c r="Q1105" s="281"/>
      <c r="R1105" s="281"/>
      <c r="S1105" s="281"/>
      <c r="T1105" s="282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T1105" s="283" t="s">
        <v>291</v>
      </c>
      <c r="AU1105" s="283" t="s">
        <v>86</v>
      </c>
      <c r="AV1105" s="15" t="s">
        <v>84</v>
      </c>
      <c r="AW1105" s="15" t="s">
        <v>32</v>
      </c>
      <c r="AX1105" s="15" t="s">
        <v>77</v>
      </c>
      <c r="AY1105" s="283" t="s">
        <v>168</v>
      </c>
    </row>
    <row r="1106" spans="1:51" s="13" customFormat="1" ht="12">
      <c r="A1106" s="13"/>
      <c r="B1106" s="252"/>
      <c r="C1106" s="253"/>
      <c r="D1106" s="241" t="s">
        <v>291</v>
      </c>
      <c r="E1106" s="254" t="s">
        <v>1</v>
      </c>
      <c r="F1106" s="255" t="s">
        <v>2035</v>
      </c>
      <c r="G1106" s="253"/>
      <c r="H1106" s="256">
        <v>53.9</v>
      </c>
      <c r="I1106" s="257"/>
      <c r="J1106" s="253"/>
      <c r="K1106" s="253"/>
      <c r="L1106" s="258"/>
      <c r="M1106" s="259"/>
      <c r="N1106" s="260"/>
      <c r="O1106" s="260"/>
      <c r="P1106" s="260"/>
      <c r="Q1106" s="260"/>
      <c r="R1106" s="260"/>
      <c r="S1106" s="260"/>
      <c r="T1106" s="261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62" t="s">
        <v>291</v>
      </c>
      <c r="AU1106" s="262" t="s">
        <v>86</v>
      </c>
      <c r="AV1106" s="13" t="s">
        <v>86</v>
      </c>
      <c r="AW1106" s="13" t="s">
        <v>32</v>
      </c>
      <c r="AX1106" s="13" t="s">
        <v>77</v>
      </c>
      <c r="AY1106" s="262" t="s">
        <v>168</v>
      </c>
    </row>
    <row r="1107" spans="1:51" s="14" customFormat="1" ht="12">
      <c r="A1107" s="14"/>
      <c r="B1107" s="263"/>
      <c r="C1107" s="264"/>
      <c r="D1107" s="241" t="s">
        <v>291</v>
      </c>
      <c r="E1107" s="265" t="s">
        <v>860</v>
      </c>
      <c r="F1107" s="266" t="s">
        <v>295</v>
      </c>
      <c r="G1107" s="264"/>
      <c r="H1107" s="267">
        <v>155.1</v>
      </c>
      <c r="I1107" s="268"/>
      <c r="J1107" s="264"/>
      <c r="K1107" s="264"/>
      <c r="L1107" s="269"/>
      <c r="M1107" s="270"/>
      <c r="N1107" s="271"/>
      <c r="O1107" s="271"/>
      <c r="P1107" s="271"/>
      <c r="Q1107" s="271"/>
      <c r="R1107" s="271"/>
      <c r="S1107" s="271"/>
      <c r="T1107" s="272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73" t="s">
        <v>291</v>
      </c>
      <c r="AU1107" s="273" t="s">
        <v>86</v>
      </c>
      <c r="AV1107" s="14" t="s">
        <v>189</v>
      </c>
      <c r="AW1107" s="14" t="s">
        <v>32</v>
      </c>
      <c r="AX1107" s="14" t="s">
        <v>84</v>
      </c>
      <c r="AY1107" s="273" t="s">
        <v>168</v>
      </c>
    </row>
    <row r="1108" spans="1:65" s="2" customFormat="1" ht="16.5" customHeight="1">
      <c r="A1108" s="39"/>
      <c r="B1108" s="40"/>
      <c r="C1108" s="298" t="s">
        <v>2036</v>
      </c>
      <c r="D1108" s="298" t="s">
        <v>1306</v>
      </c>
      <c r="E1108" s="299" t="s">
        <v>2037</v>
      </c>
      <c r="F1108" s="300" t="s">
        <v>2038</v>
      </c>
      <c r="G1108" s="301" t="s">
        <v>311</v>
      </c>
      <c r="H1108" s="302">
        <v>1.274</v>
      </c>
      <c r="I1108" s="303"/>
      <c r="J1108" s="304">
        <f>ROUND(I1108*H1108,2)</f>
        <v>0</v>
      </c>
      <c r="K1108" s="300" t="s">
        <v>175</v>
      </c>
      <c r="L1108" s="305"/>
      <c r="M1108" s="306" t="s">
        <v>1</v>
      </c>
      <c r="N1108" s="307" t="s">
        <v>42</v>
      </c>
      <c r="O1108" s="92"/>
      <c r="P1108" s="237">
        <f>O1108*H1108</f>
        <v>0</v>
      </c>
      <c r="Q1108" s="237">
        <v>1</v>
      </c>
      <c r="R1108" s="237">
        <f>Q1108*H1108</f>
        <v>1.274</v>
      </c>
      <c r="S1108" s="237">
        <v>0</v>
      </c>
      <c r="T1108" s="238">
        <f>S1108*H1108</f>
        <v>0</v>
      </c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R1108" s="239" t="s">
        <v>352</v>
      </c>
      <c r="AT1108" s="239" t="s">
        <v>1306</v>
      </c>
      <c r="AU1108" s="239" t="s">
        <v>86</v>
      </c>
      <c r="AY1108" s="18" t="s">
        <v>168</v>
      </c>
      <c r="BE1108" s="240">
        <f>IF(N1108="základní",J1108,0)</f>
        <v>0</v>
      </c>
      <c r="BF1108" s="240">
        <f>IF(N1108="snížená",J1108,0)</f>
        <v>0</v>
      </c>
      <c r="BG1108" s="240">
        <f>IF(N1108="zákl. přenesená",J1108,0)</f>
        <v>0</v>
      </c>
      <c r="BH1108" s="240">
        <f>IF(N1108="sníž. přenesená",J1108,0)</f>
        <v>0</v>
      </c>
      <c r="BI1108" s="240">
        <f>IF(N1108="nulová",J1108,0)</f>
        <v>0</v>
      </c>
      <c r="BJ1108" s="18" t="s">
        <v>84</v>
      </c>
      <c r="BK1108" s="240">
        <f>ROUND(I1108*H1108,2)</f>
        <v>0</v>
      </c>
      <c r="BL1108" s="18" t="s">
        <v>437</v>
      </c>
      <c r="BM1108" s="239" t="s">
        <v>2039</v>
      </c>
    </row>
    <row r="1109" spans="1:47" s="2" customFormat="1" ht="12">
      <c r="A1109" s="39"/>
      <c r="B1109" s="40"/>
      <c r="C1109" s="41"/>
      <c r="D1109" s="241" t="s">
        <v>178</v>
      </c>
      <c r="E1109" s="41"/>
      <c r="F1109" s="242" t="s">
        <v>2040</v>
      </c>
      <c r="G1109" s="41"/>
      <c r="H1109" s="41"/>
      <c r="I1109" s="243"/>
      <c r="J1109" s="41"/>
      <c r="K1109" s="41"/>
      <c r="L1109" s="45"/>
      <c r="M1109" s="244"/>
      <c r="N1109" s="245"/>
      <c r="O1109" s="92"/>
      <c r="P1109" s="92"/>
      <c r="Q1109" s="92"/>
      <c r="R1109" s="92"/>
      <c r="S1109" s="92"/>
      <c r="T1109" s="93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T1109" s="18" t="s">
        <v>178</v>
      </c>
      <c r="AU1109" s="18" t="s">
        <v>86</v>
      </c>
    </row>
    <row r="1110" spans="1:51" s="13" customFormat="1" ht="12">
      <c r="A1110" s="13"/>
      <c r="B1110" s="252"/>
      <c r="C1110" s="253"/>
      <c r="D1110" s="241" t="s">
        <v>291</v>
      </c>
      <c r="E1110" s="254" t="s">
        <v>1</v>
      </c>
      <c r="F1110" s="255" t="s">
        <v>2041</v>
      </c>
      <c r="G1110" s="253"/>
      <c r="H1110" s="256">
        <v>1.22</v>
      </c>
      <c r="I1110" s="257"/>
      <c r="J1110" s="253"/>
      <c r="K1110" s="253"/>
      <c r="L1110" s="258"/>
      <c r="M1110" s="259"/>
      <c r="N1110" s="260"/>
      <c r="O1110" s="260"/>
      <c r="P1110" s="260"/>
      <c r="Q1110" s="260"/>
      <c r="R1110" s="260"/>
      <c r="S1110" s="260"/>
      <c r="T1110" s="261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62" t="s">
        <v>291</v>
      </c>
      <c r="AU1110" s="262" t="s">
        <v>86</v>
      </c>
      <c r="AV1110" s="13" t="s">
        <v>86</v>
      </c>
      <c r="AW1110" s="13" t="s">
        <v>32</v>
      </c>
      <c r="AX1110" s="13" t="s">
        <v>77</v>
      </c>
      <c r="AY1110" s="262" t="s">
        <v>168</v>
      </c>
    </row>
    <row r="1111" spans="1:51" s="13" customFormat="1" ht="12">
      <c r="A1111" s="13"/>
      <c r="B1111" s="252"/>
      <c r="C1111" s="253"/>
      <c r="D1111" s="241" t="s">
        <v>291</v>
      </c>
      <c r="E1111" s="254" t="s">
        <v>1</v>
      </c>
      <c r="F1111" s="255" t="s">
        <v>2042</v>
      </c>
      <c r="G1111" s="253"/>
      <c r="H1111" s="256">
        <v>0.054</v>
      </c>
      <c r="I1111" s="257"/>
      <c r="J1111" s="253"/>
      <c r="K1111" s="253"/>
      <c r="L1111" s="258"/>
      <c r="M1111" s="259"/>
      <c r="N1111" s="260"/>
      <c r="O1111" s="260"/>
      <c r="P1111" s="260"/>
      <c r="Q1111" s="260"/>
      <c r="R1111" s="260"/>
      <c r="S1111" s="260"/>
      <c r="T1111" s="261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62" t="s">
        <v>291</v>
      </c>
      <c r="AU1111" s="262" t="s">
        <v>86</v>
      </c>
      <c r="AV1111" s="13" t="s">
        <v>86</v>
      </c>
      <c r="AW1111" s="13" t="s">
        <v>32</v>
      </c>
      <c r="AX1111" s="13" t="s">
        <v>77</v>
      </c>
      <c r="AY1111" s="262" t="s">
        <v>168</v>
      </c>
    </row>
    <row r="1112" spans="1:51" s="14" customFormat="1" ht="12">
      <c r="A1112" s="14"/>
      <c r="B1112" s="263"/>
      <c r="C1112" s="264"/>
      <c r="D1112" s="241" t="s">
        <v>291</v>
      </c>
      <c r="E1112" s="265" t="s">
        <v>1</v>
      </c>
      <c r="F1112" s="266" t="s">
        <v>295</v>
      </c>
      <c r="G1112" s="264"/>
      <c r="H1112" s="267">
        <v>1.274</v>
      </c>
      <c r="I1112" s="268"/>
      <c r="J1112" s="264"/>
      <c r="K1112" s="264"/>
      <c r="L1112" s="269"/>
      <c r="M1112" s="270"/>
      <c r="N1112" s="271"/>
      <c r="O1112" s="271"/>
      <c r="P1112" s="271"/>
      <c r="Q1112" s="271"/>
      <c r="R1112" s="271"/>
      <c r="S1112" s="271"/>
      <c r="T1112" s="272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73" t="s">
        <v>291</v>
      </c>
      <c r="AU1112" s="273" t="s">
        <v>86</v>
      </c>
      <c r="AV1112" s="14" t="s">
        <v>189</v>
      </c>
      <c r="AW1112" s="14" t="s">
        <v>32</v>
      </c>
      <c r="AX1112" s="14" t="s">
        <v>84</v>
      </c>
      <c r="AY1112" s="273" t="s">
        <v>168</v>
      </c>
    </row>
    <row r="1113" spans="1:65" s="2" customFormat="1" ht="24.15" customHeight="1">
      <c r="A1113" s="39"/>
      <c r="B1113" s="40"/>
      <c r="C1113" s="228" t="s">
        <v>2043</v>
      </c>
      <c r="D1113" s="228" t="s">
        <v>171</v>
      </c>
      <c r="E1113" s="229" t="s">
        <v>2044</v>
      </c>
      <c r="F1113" s="230" t="s">
        <v>2045</v>
      </c>
      <c r="G1113" s="231" t="s">
        <v>203</v>
      </c>
      <c r="H1113" s="232">
        <v>98.875</v>
      </c>
      <c r="I1113" s="233"/>
      <c r="J1113" s="234">
        <f>ROUND(I1113*H1113,2)</f>
        <v>0</v>
      </c>
      <c r="K1113" s="230" t="s">
        <v>175</v>
      </c>
      <c r="L1113" s="45"/>
      <c r="M1113" s="235" t="s">
        <v>1</v>
      </c>
      <c r="N1113" s="236" t="s">
        <v>42</v>
      </c>
      <c r="O1113" s="92"/>
      <c r="P1113" s="237">
        <f>O1113*H1113</f>
        <v>0</v>
      </c>
      <c r="Q1113" s="237">
        <v>0</v>
      </c>
      <c r="R1113" s="237">
        <f>Q1113*H1113</f>
        <v>0</v>
      </c>
      <c r="S1113" s="237">
        <v>0</v>
      </c>
      <c r="T1113" s="238">
        <f>S1113*H1113</f>
        <v>0</v>
      </c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R1113" s="239" t="s">
        <v>437</v>
      </c>
      <c r="AT1113" s="239" t="s">
        <v>171</v>
      </c>
      <c r="AU1113" s="239" t="s">
        <v>86</v>
      </c>
      <c r="AY1113" s="18" t="s">
        <v>168</v>
      </c>
      <c r="BE1113" s="240">
        <f>IF(N1113="základní",J1113,0)</f>
        <v>0</v>
      </c>
      <c r="BF1113" s="240">
        <f>IF(N1113="snížená",J1113,0)</f>
        <v>0</v>
      </c>
      <c r="BG1113" s="240">
        <f>IF(N1113="zákl. přenesená",J1113,0)</f>
        <v>0</v>
      </c>
      <c r="BH1113" s="240">
        <f>IF(N1113="sníž. přenesená",J1113,0)</f>
        <v>0</v>
      </c>
      <c r="BI1113" s="240">
        <f>IF(N1113="nulová",J1113,0)</f>
        <v>0</v>
      </c>
      <c r="BJ1113" s="18" t="s">
        <v>84</v>
      </c>
      <c r="BK1113" s="240">
        <f>ROUND(I1113*H1113,2)</f>
        <v>0</v>
      </c>
      <c r="BL1113" s="18" t="s">
        <v>437</v>
      </c>
      <c r="BM1113" s="239" t="s">
        <v>2046</v>
      </c>
    </row>
    <row r="1114" spans="1:51" s="15" customFormat="1" ht="12">
      <c r="A1114" s="15"/>
      <c r="B1114" s="274"/>
      <c r="C1114" s="275"/>
      <c r="D1114" s="241" t="s">
        <v>291</v>
      </c>
      <c r="E1114" s="276" t="s">
        <v>1</v>
      </c>
      <c r="F1114" s="277" t="s">
        <v>1179</v>
      </c>
      <c r="G1114" s="275"/>
      <c r="H1114" s="276" t="s">
        <v>1</v>
      </c>
      <c r="I1114" s="278"/>
      <c r="J1114" s="275"/>
      <c r="K1114" s="275"/>
      <c r="L1114" s="279"/>
      <c r="M1114" s="280"/>
      <c r="N1114" s="281"/>
      <c r="O1114" s="281"/>
      <c r="P1114" s="281"/>
      <c r="Q1114" s="281"/>
      <c r="R1114" s="281"/>
      <c r="S1114" s="281"/>
      <c r="T1114" s="282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T1114" s="283" t="s">
        <v>291</v>
      </c>
      <c r="AU1114" s="283" t="s">
        <v>86</v>
      </c>
      <c r="AV1114" s="15" t="s">
        <v>84</v>
      </c>
      <c r="AW1114" s="15" t="s">
        <v>32</v>
      </c>
      <c r="AX1114" s="15" t="s">
        <v>77</v>
      </c>
      <c r="AY1114" s="283" t="s">
        <v>168</v>
      </c>
    </row>
    <row r="1115" spans="1:51" s="13" customFormat="1" ht="12">
      <c r="A1115" s="13"/>
      <c r="B1115" s="252"/>
      <c r="C1115" s="253"/>
      <c r="D1115" s="241" t="s">
        <v>291</v>
      </c>
      <c r="E1115" s="254" t="s">
        <v>1</v>
      </c>
      <c r="F1115" s="255" t="s">
        <v>2047</v>
      </c>
      <c r="G1115" s="253"/>
      <c r="H1115" s="256">
        <v>68.25</v>
      </c>
      <c r="I1115" s="257"/>
      <c r="J1115" s="253"/>
      <c r="K1115" s="253"/>
      <c r="L1115" s="258"/>
      <c r="M1115" s="259"/>
      <c r="N1115" s="260"/>
      <c r="O1115" s="260"/>
      <c r="P1115" s="260"/>
      <c r="Q1115" s="260"/>
      <c r="R1115" s="260"/>
      <c r="S1115" s="260"/>
      <c r="T1115" s="261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62" t="s">
        <v>291</v>
      </c>
      <c r="AU1115" s="262" t="s">
        <v>86</v>
      </c>
      <c r="AV1115" s="13" t="s">
        <v>86</v>
      </c>
      <c r="AW1115" s="13" t="s">
        <v>32</v>
      </c>
      <c r="AX1115" s="13" t="s">
        <v>77</v>
      </c>
      <c r="AY1115" s="262" t="s">
        <v>168</v>
      </c>
    </row>
    <row r="1116" spans="1:51" s="16" customFormat="1" ht="12">
      <c r="A1116" s="16"/>
      <c r="B1116" s="287"/>
      <c r="C1116" s="288"/>
      <c r="D1116" s="241" t="s">
        <v>291</v>
      </c>
      <c r="E1116" s="289" t="s">
        <v>1</v>
      </c>
      <c r="F1116" s="290" t="s">
        <v>1109</v>
      </c>
      <c r="G1116" s="288"/>
      <c r="H1116" s="291">
        <v>68.25</v>
      </c>
      <c r="I1116" s="292"/>
      <c r="J1116" s="288"/>
      <c r="K1116" s="288"/>
      <c r="L1116" s="293"/>
      <c r="M1116" s="294"/>
      <c r="N1116" s="295"/>
      <c r="O1116" s="295"/>
      <c r="P1116" s="295"/>
      <c r="Q1116" s="295"/>
      <c r="R1116" s="295"/>
      <c r="S1116" s="295"/>
      <c r="T1116" s="29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T1116" s="297" t="s">
        <v>291</v>
      </c>
      <c r="AU1116" s="297" t="s">
        <v>86</v>
      </c>
      <c r="AV1116" s="16" t="s">
        <v>106</v>
      </c>
      <c r="AW1116" s="16" t="s">
        <v>32</v>
      </c>
      <c r="AX1116" s="16" t="s">
        <v>77</v>
      </c>
      <c r="AY1116" s="297" t="s">
        <v>168</v>
      </c>
    </row>
    <row r="1117" spans="1:51" s="13" customFormat="1" ht="12">
      <c r="A1117" s="13"/>
      <c r="B1117" s="252"/>
      <c r="C1117" s="253"/>
      <c r="D1117" s="241" t="s">
        <v>291</v>
      </c>
      <c r="E1117" s="254" t="s">
        <v>1</v>
      </c>
      <c r="F1117" s="255" t="s">
        <v>2048</v>
      </c>
      <c r="G1117" s="253"/>
      <c r="H1117" s="256">
        <v>30.625</v>
      </c>
      <c r="I1117" s="257"/>
      <c r="J1117" s="253"/>
      <c r="K1117" s="253"/>
      <c r="L1117" s="258"/>
      <c r="M1117" s="259"/>
      <c r="N1117" s="260"/>
      <c r="O1117" s="260"/>
      <c r="P1117" s="260"/>
      <c r="Q1117" s="260"/>
      <c r="R1117" s="260"/>
      <c r="S1117" s="260"/>
      <c r="T1117" s="261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62" t="s">
        <v>291</v>
      </c>
      <c r="AU1117" s="262" t="s">
        <v>86</v>
      </c>
      <c r="AV1117" s="13" t="s">
        <v>86</v>
      </c>
      <c r="AW1117" s="13" t="s">
        <v>32</v>
      </c>
      <c r="AX1117" s="13" t="s">
        <v>77</v>
      </c>
      <c r="AY1117" s="262" t="s">
        <v>168</v>
      </c>
    </row>
    <row r="1118" spans="1:51" s="16" customFormat="1" ht="12">
      <c r="A1118" s="16"/>
      <c r="B1118" s="287"/>
      <c r="C1118" s="288"/>
      <c r="D1118" s="241" t="s">
        <v>291</v>
      </c>
      <c r="E1118" s="289" t="s">
        <v>1</v>
      </c>
      <c r="F1118" s="290" t="s">
        <v>1109</v>
      </c>
      <c r="G1118" s="288"/>
      <c r="H1118" s="291">
        <v>30.625</v>
      </c>
      <c r="I1118" s="292"/>
      <c r="J1118" s="288"/>
      <c r="K1118" s="288"/>
      <c r="L1118" s="293"/>
      <c r="M1118" s="294"/>
      <c r="N1118" s="295"/>
      <c r="O1118" s="295"/>
      <c r="P1118" s="295"/>
      <c r="Q1118" s="295"/>
      <c r="R1118" s="295"/>
      <c r="S1118" s="295"/>
      <c r="T1118" s="29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  <c r="AT1118" s="297" t="s">
        <v>291</v>
      </c>
      <c r="AU1118" s="297" t="s">
        <v>86</v>
      </c>
      <c r="AV1118" s="16" t="s">
        <v>106</v>
      </c>
      <c r="AW1118" s="16" t="s">
        <v>32</v>
      </c>
      <c r="AX1118" s="16" t="s">
        <v>77</v>
      </c>
      <c r="AY1118" s="297" t="s">
        <v>168</v>
      </c>
    </row>
    <row r="1119" spans="1:51" s="14" customFormat="1" ht="12">
      <c r="A1119" s="14"/>
      <c r="B1119" s="263"/>
      <c r="C1119" s="264"/>
      <c r="D1119" s="241" t="s">
        <v>291</v>
      </c>
      <c r="E1119" s="265" t="s">
        <v>1</v>
      </c>
      <c r="F1119" s="266" t="s">
        <v>295</v>
      </c>
      <c r="G1119" s="264"/>
      <c r="H1119" s="267">
        <v>98.875</v>
      </c>
      <c r="I1119" s="268"/>
      <c r="J1119" s="264"/>
      <c r="K1119" s="264"/>
      <c r="L1119" s="269"/>
      <c r="M1119" s="270"/>
      <c r="N1119" s="271"/>
      <c r="O1119" s="271"/>
      <c r="P1119" s="271"/>
      <c r="Q1119" s="271"/>
      <c r="R1119" s="271"/>
      <c r="S1119" s="271"/>
      <c r="T1119" s="272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73" t="s">
        <v>291</v>
      </c>
      <c r="AU1119" s="273" t="s">
        <v>86</v>
      </c>
      <c r="AV1119" s="14" t="s">
        <v>189</v>
      </c>
      <c r="AW1119" s="14" t="s">
        <v>32</v>
      </c>
      <c r="AX1119" s="14" t="s">
        <v>84</v>
      </c>
      <c r="AY1119" s="273" t="s">
        <v>168</v>
      </c>
    </row>
    <row r="1120" spans="1:65" s="2" customFormat="1" ht="24.15" customHeight="1">
      <c r="A1120" s="39"/>
      <c r="B1120" s="40"/>
      <c r="C1120" s="298" t="s">
        <v>2049</v>
      </c>
      <c r="D1120" s="298" t="s">
        <v>1306</v>
      </c>
      <c r="E1120" s="299" t="s">
        <v>2050</v>
      </c>
      <c r="F1120" s="300" t="s">
        <v>2051</v>
      </c>
      <c r="G1120" s="301" t="s">
        <v>203</v>
      </c>
      <c r="H1120" s="302">
        <v>118.65</v>
      </c>
      <c r="I1120" s="303"/>
      <c r="J1120" s="304">
        <f>ROUND(I1120*H1120,2)</f>
        <v>0</v>
      </c>
      <c r="K1120" s="300" t="s">
        <v>175</v>
      </c>
      <c r="L1120" s="305"/>
      <c r="M1120" s="306" t="s">
        <v>1</v>
      </c>
      <c r="N1120" s="307" t="s">
        <v>42</v>
      </c>
      <c r="O1120" s="92"/>
      <c r="P1120" s="237">
        <f>O1120*H1120</f>
        <v>0</v>
      </c>
      <c r="Q1120" s="237">
        <v>0.0003</v>
      </c>
      <c r="R1120" s="237">
        <f>Q1120*H1120</f>
        <v>0.035595</v>
      </c>
      <c r="S1120" s="237">
        <v>0</v>
      </c>
      <c r="T1120" s="238">
        <f>S1120*H1120</f>
        <v>0</v>
      </c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R1120" s="239" t="s">
        <v>352</v>
      </c>
      <c r="AT1120" s="239" t="s">
        <v>1306</v>
      </c>
      <c r="AU1120" s="239" t="s">
        <v>86</v>
      </c>
      <c r="AY1120" s="18" t="s">
        <v>168</v>
      </c>
      <c r="BE1120" s="240">
        <f>IF(N1120="základní",J1120,0)</f>
        <v>0</v>
      </c>
      <c r="BF1120" s="240">
        <f>IF(N1120="snížená",J1120,0)</f>
        <v>0</v>
      </c>
      <c r="BG1120" s="240">
        <f>IF(N1120="zákl. přenesená",J1120,0)</f>
        <v>0</v>
      </c>
      <c r="BH1120" s="240">
        <f>IF(N1120="sníž. přenesená",J1120,0)</f>
        <v>0</v>
      </c>
      <c r="BI1120" s="240">
        <f>IF(N1120="nulová",J1120,0)</f>
        <v>0</v>
      </c>
      <c r="BJ1120" s="18" t="s">
        <v>84</v>
      </c>
      <c r="BK1120" s="240">
        <f>ROUND(I1120*H1120,2)</f>
        <v>0</v>
      </c>
      <c r="BL1120" s="18" t="s">
        <v>437</v>
      </c>
      <c r="BM1120" s="239" t="s">
        <v>2052</v>
      </c>
    </row>
    <row r="1121" spans="1:51" s="13" customFormat="1" ht="12">
      <c r="A1121" s="13"/>
      <c r="B1121" s="252"/>
      <c r="C1121" s="253"/>
      <c r="D1121" s="241" t="s">
        <v>291</v>
      </c>
      <c r="E1121" s="254" t="s">
        <v>1</v>
      </c>
      <c r="F1121" s="255" t="s">
        <v>2053</v>
      </c>
      <c r="G1121" s="253"/>
      <c r="H1121" s="256">
        <v>118.65</v>
      </c>
      <c r="I1121" s="257"/>
      <c r="J1121" s="253"/>
      <c r="K1121" s="253"/>
      <c r="L1121" s="258"/>
      <c r="M1121" s="259"/>
      <c r="N1121" s="260"/>
      <c r="O1121" s="260"/>
      <c r="P1121" s="260"/>
      <c r="Q1121" s="260"/>
      <c r="R1121" s="260"/>
      <c r="S1121" s="260"/>
      <c r="T1121" s="261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62" t="s">
        <v>291</v>
      </c>
      <c r="AU1121" s="262" t="s">
        <v>86</v>
      </c>
      <c r="AV1121" s="13" t="s">
        <v>86</v>
      </c>
      <c r="AW1121" s="13" t="s">
        <v>32</v>
      </c>
      <c r="AX1121" s="13" t="s">
        <v>84</v>
      </c>
      <c r="AY1121" s="262" t="s">
        <v>168</v>
      </c>
    </row>
    <row r="1122" spans="1:65" s="2" customFormat="1" ht="24.15" customHeight="1">
      <c r="A1122" s="39"/>
      <c r="B1122" s="40"/>
      <c r="C1122" s="228" t="s">
        <v>2054</v>
      </c>
      <c r="D1122" s="228" t="s">
        <v>171</v>
      </c>
      <c r="E1122" s="229" t="s">
        <v>2055</v>
      </c>
      <c r="F1122" s="230" t="s">
        <v>2056</v>
      </c>
      <c r="G1122" s="231" t="s">
        <v>203</v>
      </c>
      <c r="H1122" s="232">
        <v>813</v>
      </c>
      <c r="I1122" s="233"/>
      <c r="J1122" s="234">
        <f>ROUND(I1122*H1122,2)</f>
        <v>0</v>
      </c>
      <c r="K1122" s="230" t="s">
        <v>175</v>
      </c>
      <c r="L1122" s="45"/>
      <c r="M1122" s="235" t="s">
        <v>1</v>
      </c>
      <c r="N1122" s="236" t="s">
        <v>42</v>
      </c>
      <c r="O1122" s="92"/>
      <c r="P1122" s="237">
        <f>O1122*H1122</f>
        <v>0</v>
      </c>
      <c r="Q1122" s="237">
        <v>0.0004</v>
      </c>
      <c r="R1122" s="237">
        <f>Q1122*H1122</f>
        <v>0.3252</v>
      </c>
      <c r="S1122" s="237">
        <v>0</v>
      </c>
      <c r="T1122" s="238">
        <f>S1122*H1122</f>
        <v>0</v>
      </c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R1122" s="239" t="s">
        <v>437</v>
      </c>
      <c r="AT1122" s="239" t="s">
        <v>171</v>
      </c>
      <c r="AU1122" s="239" t="s">
        <v>86</v>
      </c>
      <c r="AY1122" s="18" t="s">
        <v>168</v>
      </c>
      <c r="BE1122" s="240">
        <f>IF(N1122="základní",J1122,0)</f>
        <v>0</v>
      </c>
      <c r="BF1122" s="240">
        <f>IF(N1122="snížená",J1122,0)</f>
        <v>0</v>
      </c>
      <c r="BG1122" s="240">
        <f>IF(N1122="zákl. přenesená",J1122,0)</f>
        <v>0</v>
      </c>
      <c r="BH1122" s="240">
        <f>IF(N1122="sníž. přenesená",J1122,0)</f>
        <v>0</v>
      </c>
      <c r="BI1122" s="240">
        <f>IF(N1122="nulová",J1122,0)</f>
        <v>0</v>
      </c>
      <c r="BJ1122" s="18" t="s">
        <v>84</v>
      </c>
      <c r="BK1122" s="240">
        <f>ROUND(I1122*H1122,2)</f>
        <v>0</v>
      </c>
      <c r="BL1122" s="18" t="s">
        <v>437</v>
      </c>
      <c r="BM1122" s="239" t="s">
        <v>2057</v>
      </c>
    </row>
    <row r="1123" spans="1:51" s="13" customFormat="1" ht="12">
      <c r="A1123" s="13"/>
      <c r="B1123" s="252"/>
      <c r="C1123" s="253"/>
      <c r="D1123" s="241" t="s">
        <v>291</v>
      </c>
      <c r="E1123" s="254" t="s">
        <v>1</v>
      </c>
      <c r="F1123" s="255" t="s">
        <v>2058</v>
      </c>
      <c r="G1123" s="253"/>
      <c r="H1123" s="256">
        <v>813</v>
      </c>
      <c r="I1123" s="257"/>
      <c r="J1123" s="253"/>
      <c r="K1123" s="253"/>
      <c r="L1123" s="258"/>
      <c r="M1123" s="259"/>
      <c r="N1123" s="260"/>
      <c r="O1123" s="260"/>
      <c r="P1123" s="260"/>
      <c r="Q1123" s="260"/>
      <c r="R1123" s="260"/>
      <c r="S1123" s="260"/>
      <c r="T1123" s="261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62" t="s">
        <v>291</v>
      </c>
      <c r="AU1123" s="262" t="s">
        <v>86</v>
      </c>
      <c r="AV1123" s="13" t="s">
        <v>86</v>
      </c>
      <c r="AW1123" s="13" t="s">
        <v>32</v>
      </c>
      <c r="AX1123" s="13" t="s">
        <v>84</v>
      </c>
      <c r="AY1123" s="262" t="s">
        <v>168</v>
      </c>
    </row>
    <row r="1124" spans="1:65" s="2" customFormat="1" ht="24.15" customHeight="1">
      <c r="A1124" s="39"/>
      <c r="B1124" s="40"/>
      <c r="C1124" s="228" t="s">
        <v>2059</v>
      </c>
      <c r="D1124" s="228" t="s">
        <v>171</v>
      </c>
      <c r="E1124" s="229" t="s">
        <v>2060</v>
      </c>
      <c r="F1124" s="230" t="s">
        <v>2061</v>
      </c>
      <c r="G1124" s="231" t="s">
        <v>203</v>
      </c>
      <c r="H1124" s="232">
        <v>310.2</v>
      </c>
      <c r="I1124" s="233"/>
      <c r="J1124" s="234">
        <f>ROUND(I1124*H1124,2)</f>
        <v>0</v>
      </c>
      <c r="K1124" s="230" t="s">
        <v>175</v>
      </c>
      <c r="L1124" s="45"/>
      <c r="M1124" s="235" t="s">
        <v>1</v>
      </c>
      <c r="N1124" s="236" t="s">
        <v>42</v>
      </c>
      <c r="O1124" s="92"/>
      <c r="P1124" s="237">
        <f>O1124*H1124</f>
        <v>0</v>
      </c>
      <c r="Q1124" s="237">
        <v>0.0004</v>
      </c>
      <c r="R1124" s="237">
        <f>Q1124*H1124</f>
        <v>0.12408</v>
      </c>
      <c r="S1124" s="237">
        <v>0</v>
      </c>
      <c r="T1124" s="238">
        <f>S1124*H1124</f>
        <v>0</v>
      </c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R1124" s="239" t="s">
        <v>437</v>
      </c>
      <c r="AT1124" s="239" t="s">
        <v>171</v>
      </c>
      <c r="AU1124" s="239" t="s">
        <v>86</v>
      </c>
      <c r="AY1124" s="18" t="s">
        <v>168</v>
      </c>
      <c r="BE1124" s="240">
        <f>IF(N1124="základní",J1124,0)</f>
        <v>0</v>
      </c>
      <c r="BF1124" s="240">
        <f>IF(N1124="snížená",J1124,0)</f>
        <v>0</v>
      </c>
      <c r="BG1124" s="240">
        <f>IF(N1124="zákl. přenesená",J1124,0)</f>
        <v>0</v>
      </c>
      <c r="BH1124" s="240">
        <f>IF(N1124="sníž. přenesená",J1124,0)</f>
        <v>0</v>
      </c>
      <c r="BI1124" s="240">
        <f>IF(N1124="nulová",J1124,0)</f>
        <v>0</v>
      </c>
      <c r="BJ1124" s="18" t="s">
        <v>84</v>
      </c>
      <c r="BK1124" s="240">
        <f>ROUND(I1124*H1124,2)</f>
        <v>0</v>
      </c>
      <c r="BL1124" s="18" t="s">
        <v>437</v>
      </c>
      <c r="BM1124" s="239" t="s">
        <v>2062</v>
      </c>
    </row>
    <row r="1125" spans="1:51" s="13" customFormat="1" ht="12">
      <c r="A1125" s="13"/>
      <c r="B1125" s="252"/>
      <c r="C1125" s="253"/>
      <c r="D1125" s="241" t="s">
        <v>291</v>
      </c>
      <c r="E1125" s="254" t="s">
        <v>1</v>
      </c>
      <c r="F1125" s="255" t="s">
        <v>2063</v>
      </c>
      <c r="G1125" s="253"/>
      <c r="H1125" s="256">
        <v>310.2</v>
      </c>
      <c r="I1125" s="257"/>
      <c r="J1125" s="253"/>
      <c r="K1125" s="253"/>
      <c r="L1125" s="258"/>
      <c r="M1125" s="259"/>
      <c r="N1125" s="260"/>
      <c r="O1125" s="260"/>
      <c r="P1125" s="260"/>
      <c r="Q1125" s="260"/>
      <c r="R1125" s="260"/>
      <c r="S1125" s="260"/>
      <c r="T1125" s="261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62" t="s">
        <v>291</v>
      </c>
      <c r="AU1125" s="262" t="s">
        <v>86</v>
      </c>
      <c r="AV1125" s="13" t="s">
        <v>86</v>
      </c>
      <c r="AW1125" s="13" t="s">
        <v>32</v>
      </c>
      <c r="AX1125" s="13" t="s">
        <v>84</v>
      </c>
      <c r="AY1125" s="262" t="s">
        <v>168</v>
      </c>
    </row>
    <row r="1126" spans="1:65" s="2" customFormat="1" ht="49.05" customHeight="1">
      <c r="A1126" s="39"/>
      <c r="B1126" s="40"/>
      <c r="C1126" s="298" t="s">
        <v>2064</v>
      </c>
      <c r="D1126" s="298" t="s">
        <v>1306</v>
      </c>
      <c r="E1126" s="299" t="s">
        <v>2065</v>
      </c>
      <c r="F1126" s="300" t="s">
        <v>2066</v>
      </c>
      <c r="G1126" s="301" t="s">
        <v>203</v>
      </c>
      <c r="H1126" s="302">
        <v>653.595</v>
      </c>
      <c r="I1126" s="303"/>
      <c r="J1126" s="304">
        <f>ROUND(I1126*H1126,2)</f>
        <v>0</v>
      </c>
      <c r="K1126" s="300" t="s">
        <v>175</v>
      </c>
      <c r="L1126" s="305"/>
      <c r="M1126" s="306" t="s">
        <v>1</v>
      </c>
      <c r="N1126" s="307" t="s">
        <v>42</v>
      </c>
      <c r="O1126" s="92"/>
      <c r="P1126" s="237">
        <f>O1126*H1126</f>
        <v>0</v>
      </c>
      <c r="Q1126" s="237">
        <v>0.0053</v>
      </c>
      <c r="R1126" s="237">
        <f>Q1126*H1126</f>
        <v>3.4640535000000003</v>
      </c>
      <c r="S1126" s="237">
        <v>0</v>
      </c>
      <c r="T1126" s="238">
        <f>S1126*H1126</f>
        <v>0</v>
      </c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R1126" s="239" t="s">
        <v>352</v>
      </c>
      <c r="AT1126" s="239" t="s">
        <v>1306</v>
      </c>
      <c r="AU1126" s="239" t="s">
        <v>86</v>
      </c>
      <c r="AY1126" s="18" t="s">
        <v>168</v>
      </c>
      <c r="BE1126" s="240">
        <f>IF(N1126="základní",J1126,0)</f>
        <v>0</v>
      </c>
      <c r="BF1126" s="240">
        <f>IF(N1126="snížená",J1126,0)</f>
        <v>0</v>
      </c>
      <c r="BG1126" s="240">
        <f>IF(N1126="zákl. přenesená",J1126,0)</f>
        <v>0</v>
      </c>
      <c r="BH1126" s="240">
        <f>IF(N1126="sníž. přenesená",J1126,0)</f>
        <v>0</v>
      </c>
      <c r="BI1126" s="240">
        <f>IF(N1126="nulová",J1126,0)</f>
        <v>0</v>
      </c>
      <c r="BJ1126" s="18" t="s">
        <v>84</v>
      </c>
      <c r="BK1126" s="240">
        <f>ROUND(I1126*H1126,2)</f>
        <v>0</v>
      </c>
      <c r="BL1126" s="18" t="s">
        <v>437</v>
      </c>
      <c r="BM1126" s="239" t="s">
        <v>2067</v>
      </c>
    </row>
    <row r="1127" spans="1:47" s="2" customFormat="1" ht="12">
      <c r="A1127" s="39"/>
      <c r="B1127" s="40"/>
      <c r="C1127" s="41"/>
      <c r="D1127" s="241" t="s">
        <v>178</v>
      </c>
      <c r="E1127" s="41"/>
      <c r="F1127" s="242" t="s">
        <v>2068</v>
      </c>
      <c r="G1127" s="41"/>
      <c r="H1127" s="41"/>
      <c r="I1127" s="243"/>
      <c r="J1127" s="41"/>
      <c r="K1127" s="41"/>
      <c r="L1127" s="45"/>
      <c r="M1127" s="244"/>
      <c r="N1127" s="245"/>
      <c r="O1127" s="92"/>
      <c r="P1127" s="92"/>
      <c r="Q1127" s="92"/>
      <c r="R1127" s="92"/>
      <c r="S1127" s="92"/>
      <c r="T1127" s="93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T1127" s="18" t="s">
        <v>178</v>
      </c>
      <c r="AU1127" s="18" t="s">
        <v>86</v>
      </c>
    </row>
    <row r="1128" spans="1:51" s="13" customFormat="1" ht="12">
      <c r="A1128" s="13"/>
      <c r="B1128" s="252"/>
      <c r="C1128" s="253"/>
      <c r="D1128" s="241" t="s">
        <v>291</v>
      </c>
      <c r="E1128" s="254" t="s">
        <v>1</v>
      </c>
      <c r="F1128" s="255" t="s">
        <v>2069</v>
      </c>
      <c r="G1128" s="253"/>
      <c r="H1128" s="256">
        <v>467.475</v>
      </c>
      <c r="I1128" s="257"/>
      <c r="J1128" s="253"/>
      <c r="K1128" s="253"/>
      <c r="L1128" s="258"/>
      <c r="M1128" s="259"/>
      <c r="N1128" s="260"/>
      <c r="O1128" s="260"/>
      <c r="P1128" s="260"/>
      <c r="Q1128" s="260"/>
      <c r="R1128" s="260"/>
      <c r="S1128" s="260"/>
      <c r="T1128" s="261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62" t="s">
        <v>291</v>
      </c>
      <c r="AU1128" s="262" t="s">
        <v>86</v>
      </c>
      <c r="AV1128" s="13" t="s">
        <v>86</v>
      </c>
      <c r="AW1128" s="13" t="s">
        <v>32</v>
      </c>
      <c r="AX1128" s="13" t="s">
        <v>77</v>
      </c>
      <c r="AY1128" s="262" t="s">
        <v>168</v>
      </c>
    </row>
    <row r="1129" spans="1:51" s="13" customFormat="1" ht="12">
      <c r="A1129" s="13"/>
      <c r="B1129" s="252"/>
      <c r="C1129" s="253"/>
      <c r="D1129" s="241" t="s">
        <v>291</v>
      </c>
      <c r="E1129" s="254" t="s">
        <v>1</v>
      </c>
      <c r="F1129" s="255" t="s">
        <v>2070</v>
      </c>
      <c r="G1129" s="253"/>
      <c r="H1129" s="256">
        <v>186.12</v>
      </c>
      <c r="I1129" s="257"/>
      <c r="J1129" s="253"/>
      <c r="K1129" s="253"/>
      <c r="L1129" s="258"/>
      <c r="M1129" s="259"/>
      <c r="N1129" s="260"/>
      <c r="O1129" s="260"/>
      <c r="P1129" s="260"/>
      <c r="Q1129" s="260"/>
      <c r="R1129" s="260"/>
      <c r="S1129" s="260"/>
      <c r="T1129" s="261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62" t="s">
        <v>291</v>
      </c>
      <c r="AU1129" s="262" t="s">
        <v>86</v>
      </c>
      <c r="AV1129" s="13" t="s">
        <v>86</v>
      </c>
      <c r="AW1129" s="13" t="s">
        <v>32</v>
      </c>
      <c r="AX1129" s="13" t="s">
        <v>77</v>
      </c>
      <c r="AY1129" s="262" t="s">
        <v>168</v>
      </c>
    </row>
    <row r="1130" spans="1:51" s="14" customFormat="1" ht="12">
      <c r="A1130" s="14"/>
      <c r="B1130" s="263"/>
      <c r="C1130" s="264"/>
      <c r="D1130" s="241" t="s">
        <v>291</v>
      </c>
      <c r="E1130" s="265" t="s">
        <v>1</v>
      </c>
      <c r="F1130" s="266" t="s">
        <v>295</v>
      </c>
      <c r="G1130" s="264"/>
      <c r="H1130" s="267">
        <v>653.595</v>
      </c>
      <c r="I1130" s="268"/>
      <c r="J1130" s="264"/>
      <c r="K1130" s="264"/>
      <c r="L1130" s="269"/>
      <c r="M1130" s="270"/>
      <c r="N1130" s="271"/>
      <c r="O1130" s="271"/>
      <c r="P1130" s="271"/>
      <c r="Q1130" s="271"/>
      <c r="R1130" s="271"/>
      <c r="S1130" s="271"/>
      <c r="T1130" s="272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73" t="s">
        <v>291</v>
      </c>
      <c r="AU1130" s="273" t="s">
        <v>86</v>
      </c>
      <c r="AV1130" s="14" t="s">
        <v>189</v>
      </c>
      <c r="AW1130" s="14" t="s">
        <v>32</v>
      </c>
      <c r="AX1130" s="14" t="s">
        <v>84</v>
      </c>
      <c r="AY1130" s="273" t="s">
        <v>168</v>
      </c>
    </row>
    <row r="1131" spans="1:65" s="2" customFormat="1" ht="44.25" customHeight="1">
      <c r="A1131" s="39"/>
      <c r="B1131" s="40"/>
      <c r="C1131" s="298" t="s">
        <v>2071</v>
      </c>
      <c r="D1131" s="298" t="s">
        <v>1306</v>
      </c>
      <c r="E1131" s="299" t="s">
        <v>2072</v>
      </c>
      <c r="F1131" s="300" t="s">
        <v>2073</v>
      </c>
      <c r="G1131" s="301" t="s">
        <v>203</v>
      </c>
      <c r="H1131" s="302">
        <v>653.595</v>
      </c>
      <c r="I1131" s="303"/>
      <c r="J1131" s="304">
        <f>ROUND(I1131*H1131,2)</f>
        <v>0</v>
      </c>
      <c r="K1131" s="300" t="s">
        <v>175</v>
      </c>
      <c r="L1131" s="305"/>
      <c r="M1131" s="306" t="s">
        <v>1</v>
      </c>
      <c r="N1131" s="307" t="s">
        <v>42</v>
      </c>
      <c r="O1131" s="92"/>
      <c r="P1131" s="237">
        <f>O1131*H1131</f>
        <v>0</v>
      </c>
      <c r="Q1131" s="237">
        <v>0.0054</v>
      </c>
      <c r="R1131" s="237">
        <f>Q1131*H1131</f>
        <v>3.5294130000000004</v>
      </c>
      <c r="S1131" s="237">
        <v>0</v>
      </c>
      <c r="T1131" s="238">
        <f>S1131*H1131</f>
        <v>0</v>
      </c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R1131" s="239" t="s">
        <v>352</v>
      </c>
      <c r="AT1131" s="239" t="s">
        <v>1306</v>
      </c>
      <c r="AU1131" s="239" t="s">
        <v>86</v>
      </c>
      <c r="AY1131" s="18" t="s">
        <v>168</v>
      </c>
      <c r="BE1131" s="240">
        <f>IF(N1131="základní",J1131,0)</f>
        <v>0</v>
      </c>
      <c r="BF1131" s="240">
        <f>IF(N1131="snížená",J1131,0)</f>
        <v>0</v>
      </c>
      <c r="BG1131" s="240">
        <f>IF(N1131="zákl. přenesená",J1131,0)</f>
        <v>0</v>
      </c>
      <c r="BH1131" s="240">
        <f>IF(N1131="sníž. přenesená",J1131,0)</f>
        <v>0</v>
      </c>
      <c r="BI1131" s="240">
        <f>IF(N1131="nulová",J1131,0)</f>
        <v>0</v>
      </c>
      <c r="BJ1131" s="18" t="s">
        <v>84</v>
      </c>
      <c r="BK1131" s="240">
        <f>ROUND(I1131*H1131,2)</f>
        <v>0</v>
      </c>
      <c r="BL1131" s="18" t="s">
        <v>437</v>
      </c>
      <c r="BM1131" s="239" t="s">
        <v>2074</v>
      </c>
    </row>
    <row r="1132" spans="1:47" s="2" customFormat="1" ht="12">
      <c r="A1132" s="39"/>
      <c r="B1132" s="40"/>
      <c r="C1132" s="41"/>
      <c r="D1132" s="241" t="s">
        <v>178</v>
      </c>
      <c r="E1132" s="41"/>
      <c r="F1132" s="242" t="s">
        <v>2075</v>
      </c>
      <c r="G1132" s="41"/>
      <c r="H1132" s="41"/>
      <c r="I1132" s="243"/>
      <c r="J1132" s="41"/>
      <c r="K1132" s="41"/>
      <c r="L1132" s="45"/>
      <c r="M1132" s="244"/>
      <c r="N1132" s="245"/>
      <c r="O1132" s="92"/>
      <c r="P1132" s="92"/>
      <c r="Q1132" s="92"/>
      <c r="R1132" s="92"/>
      <c r="S1132" s="92"/>
      <c r="T1132" s="93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T1132" s="18" t="s">
        <v>178</v>
      </c>
      <c r="AU1132" s="18" t="s">
        <v>86</v>
      </c>
    </row>
    <row r="1133" spans="1:51" s="13" customFormat="1" ht="12">
      <c r="A1133" s="13"/>
      <c r="B1133" s="252"/>
      <c r="C1133" s="253"/>
      <c r="D1133" s="241" t="s">
        <v>291</v>
      </c>
      <c r="E1133" s="254" t="s">
        <v>1</v>
      </c>
      <c r="F1133" s="255" t="s">
        <v>2069</v>
      </c>
      <c r="G1133" s="253"/>
      <c r="H1133" s="256">
        <v>467.475</v>
      </c>
      <c r="I1133" s="257"/>
      <c r="J1133" s="253"/>
      <c r="K1133" s="253"/>
      <c r="L1133" s="258"/>
      <c r="M1133" s="259"/>
      <c r="N1133" s="260"/>
      <c r="O1133" s="260"/>
      <c r="P1133" s="260"/>
      <c r="Q1133" s="260"/>
      <c r="R1133" s="260"/>
      <c r="S1133" s="260"/>
      <c r="T1133" s="261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62" t="s">
        <v>291</v>
      </c>
      <c r="AU1133" s="262" t="s">
        <v>86</v>
      </c>
      <c r="AV1133" s="13" t="s">
        <v>86</v>
      </c>
      <c r="AW1133" s="13" t="s">
        <v>32</v>
      </c>
      <c r="AX1133" s="13" t="s">
        <v>77</v>
      </c>
      <c r="AY1133" s="262" t="s">
        <v>168</v>
      </c>
    </row>
    <row r="1134" spans="1:51" s="13" customFormat="1" ht="12">
      <c r="A1134" s="13"/>
      <c r="B1134" s="252"/>
      <c r="C1134" s="253"/>
      <c r="D1134" s="241" t="s">
        <v>291</v>
      </c>
      <c r="E1134" s="254" t="s">
        <v>1</v>
      </c>
      <c r="F1134" s="255" t="s">
        <v>2070</v>
      </c>
      <c r="G1134" s="253"/>
      <c r="H1134" s="256">
        <v>186.12</v>
      </c>
      <c r="I1134" s="257"/>
      <c r="J1134" s="253"/>
      <c r="K1134" s="253"/>
      <c r="L1134" s="258"/>
      <c r="M1134" s="259"/>
      <c r="N1134" s="260"/>
      <c r="O1134" s="260"/>
      <c r="P1134" s="260"/>
      <c r="Q1134" s="260"/>
      <c r="R1134" s="260"/>
      <c r="S1134" s="260"/>
      <c r="T1134" s="261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62" t="s">
        <v>291</v>
      </c>
      <c r="AU1134" s="262" t="s">
        <v>86</v>
      </c>
      <c r="AV1134" s="13" t="s">
        <v>86</v>
      </c>
      <c r="AW1134" s="13" t="s">
        <v>32</v>
      </c>
      <c r="AX1134" s="13" t="s">
        <v>77</v>
      </c>
      <c r="AY1134" s="262" t="s">
        <v>168</v>
      </c>
    </row>
    <row r="1135" spans="1:51" s="14" customFormat="1" ht="12">
      <c r="A1135" s="14"/>
      <c r="B1135" s="263"/>
      <c r="C1135" s="264"/>
      <c r="D1135" s="241" t="s">
        <v>291</v>
      </c>
      <c r="E1135" s="265" t="s">
        <v>1</v>
      </c>
      <c r="F1135" s="266" t="s">
        <v>295</v>
      </c>
      <c r="G1135" s="264"/>
      <c r="H1135" s="267">
        <v>653.595</v>
      </c>
      <c r="I1135" s="268"/>
      <c r="J1135" s="264"/>
      <c r="K1135" s="264"/>
      <c r="L1135" s="269"/>
      <c r="M1135" s="270"/>
      <c r="N1135" s="271"/>
      <c r="O1135" s="271"/>
      <c r="P1135" s="271"/>
      <c r="Q1135" s="271"/>
      <c r="R1135" s="271"/>
      <c r="S1135" s="271"/>
      <c r="T1135" s="272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73" t="s">
        <v>291</v>
      </c>
      <c r="AU1135" s="273" t="s">
        <v>86</v>
      </c>
      <c r="AV1135" s="14" t="s">
        <v>189</v>
      </c>
      <c r="AW1135" s="14" t="s">
        <v>32</v>
      </c>
      <c r="AX1135" s="14" t="s">
        <v>84</v>
      </c>
      <c r="AY1135" s="273" t="s">
        <v>168</v>
      </c>
    </row>
    <row r="1136" spans="1:65" s="2" customFormat="1" ht="24.15" customHeight="1">
      <c r="A1136" s="39"/>
      <c r="B1136" s="40"/>
      <c r="C1136" s="228" t="s">
        <v>2076</v>
      </c>
      <c r="D1136" s="228" t="s">
        <v>171</v>
      </c>
      <c r="E1136" s="229" t="s">
        <v>2077</v>
      </c>
      <c r="F1136" s="230" t="s">
        <v>2078</v>
      </c>
      <c r="G1136" s="231" t="s">
        <v>203</v>
      </c>
      <c r="H1136" s="232">
        <v>71.28</v>
      </c>
      <c r="I1136" s="233"/>
      <c r="J1136" s="234">
        <f>ROUND(I1136*H1136,2)</f>
        <v>0</v>
      </c>
      <c r="K1136" s="230" t="s">
        <v>175</v>
      </c>
      <c r="L1136" s="45"/>
      <c r="M1136" s="235" t="s">
        <v>1</v>
      </c>
      <c r="N1136" s="236" t="s">
        <v>42</v>
      </c>
      <c r="O1136" s="92"/>
      <c r="P1136" s="237">
        <f>O1136*H1136</f>
        <v>0</v>
      </c>
      <c r="Q1136" s="237">
        <v>0.0004</v>
      </c>
      <c r="R1136" s="237">
        <f>Q1136*H1136</f>
        <v>0.028512000000000003</v>
      </c>
      <c r="S1136" s="237">
        <v>0</v>
      </c>
      <c r="T1136" s="238">
        <f>S1136*H1136</f>
        <v>0</v>
      </c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R1136" s="239" t="s">
        <v>437</v>
      </c>
      <c r="AT1136" s="239" t="s">
        <v>171</v>
      </c>
      <c r="AU1136" s="239" t="s">
        <v>86</v>
      </c>
      <c r="AY1136" s="18" t="s">
        <v>168</v>
      </c>
      <c r="BE1136" s="240">
        <f>IF(N1136="základní",J1136,0)</f>
        <v>0</v>
      </c>
      <c r="BF1136" s="240">
        <f>IF(N1136="snížená",J1136,0)</f>
        <v>0</v>
      </c>
      <c r="BG1136" s="240">
        <f>IF(N1136="zákl. přenesená",J1136,0)</f>
        <v>0</v>
      </c>
      <c r="BH1136" s="240">
        <f>IF(N1136="sníž. přenesená",J1136,0)</f>
        <v>0</v>
      </c>
      <c r="BI1136" s="240">
        <f>IF(N1136="nulová",J1136,0)</f>
        <v>0</v>
      </c>
      <c r="BJ1136" s="18" t="s">
        <v>84</v>
      </c>
      <c r="BK1136" s="240">
        <f>ROUND(I1136*H1136,2)</f>
        <v>0</v>
      </c>
      <c r="BL1136" s="18" t="s">
        <v>437</v>
      </c>
      <c r="BM1136" s="239" t="s">
        <v>2079</v>
      </c>
    </row>
    <row r="1137" spans="1:51" s="15" customFormat="1" ht="12">
      <c r="A1137" s="15"/>
      <c r="B1137" s="274"/>
      <c r="C1137" s="275"/>
      <c r="D1137" s="241" t="s">
        <v>291</v>
      </c>
      <c r="E1137" s="276" t="s">
        <v>1</v>
      </c>
      <c r="F1137" s="277" t="s">
        <v>1179</v>
      </c>
      <c r="G1137" s="275"/>
      <c r="H1137" s="276" t="s">
        <v>1</v>
      </c>
      <c r="I1137" s="278"/>
      <c r="J1137" s="275"/>
      <c r="K1137" s="275"/>
      <c r="L1137" s="279"/>
      <c r="M1137" s="280"/>
      <c r="N1137" s="281"/>
      <c r="O1137" s="281"/>
      <c r="P1137" s="281"/>
      <c r="Q1137" s="281"/>
      <c r="R1137" s="281"/>
      <c r="S1137" s="281"/>
      <c r="T1137" s="282"/>
      <c r="U1137" s="15"/>
      <c r="V1137" s="15"/>
      <c r="W1137" s="15"/>
      <c r="X1137" s="15"/>
      <c r="Y1137" s="15"/>
      <c r="Z1137" s="15"/>
      <c r="AA1137" s="15"/>
      <c r="AB1137" s="15"/>
      <c r="AC1137" s="15"/>
      <c r="AD1137" s="15"/>
      <c r="AE1137" s="15"/>
      <c r="AT1137" s="283" t="s">
        <v>291</v>
      </c>
      <c r="AU1137" s="283" t="s">
        <v>86</v>
      </c>
      <c r="AV1137" s="15" t="s">
        <v>84</v>
      </c>
      <c r="AW1137" s="15" t="s">
        <v>32</v>
      </c>
      <c r="AX1137" s="15" t="s">
        <v>77</v>
      </c>
      <c r="AY1137" s="283" t="s">
        <v>168</v>
      </c>
    </row>
    <row r="1138" spans="1:51" s="15" customFormat="1" ht="12">
      <c r="A1138" s="15"/>
      <c r="B1138" s="274"/>
      <c r="C1138" s="275"/>
      <c r="D1138" s="241" t="s">
        <v>291</v>
      </c>
      <c r="E1138" s="276" t="s">
        <v>1</v>
      </c>
      <c r="F1138" s="277" t="s">
        <v>2033</v>
      </c>
      <c r="G1138" s="275"/>
      <c r="H1138" s="276" t="s">
        <v>1</v>
      </c>
      <c r="I1138" s="278"/>
      <c r="J1138" s="275"/>
      <c r="K1138" s="275"/>
      <c r="L1138" s="279"/>
      <c r="M1138" s="280"/>
      <c r="N1138" s="281"/>
      <c r="O1138" s="281"/>
      <c r="P1138" s="281"/>
      <c r="Q1138" s="281"/>
      <c r="R1138" s="281"/>
      <c r="S1138" s="281"/>
      <c r="T1138" s="282"/>
      <c r="U1138" s="15"/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5"/>
      <c r="AT1138" s="283" t="s">
        <v>291</v>
      </c>
      <c r="AU1138" s="283" t="s">
        <v>86</v>
      </c>
      <c r="AV1138" s="15" t="s">
        <v>84</v>
      </c>
      <c r="AW1138" s="15" t="s">
        <v>32</v>
      </c>
      <c r="AX1138" s="15" t="s">
        <v>77</v>
      </c>
      <c r="AY1138" s="283" t="s">
        <v>168</v>
      </c>
    </row>
    <row r="1139" spans="1:51" s="13" customFormat="1" ht="12">
      <c r="A1139" s="13"/>
      <c r="B1139" s="252"/>
      <c r="C1139" s="253"/>
      <c r="D1139" s="241" t="s">
        <v>291</v>
      </c>
      <c r="E1139" s="254" t="s">
        <v>1</v>
      </c>
      <c r="F1139" s="255" t="s">
        <v>2080</v>
      </c>
      <c r="G1139" s="253"/>
      <c r="H1139" s="256">
        <v>71.28</v>
      </c>
      <c r="I1139" s="257"/>
      <c r="J1139" s="253"/>
      <c r="K1139" s="253"/>
      <c r="L1139" s="258"/>
      <c r="M1139" s="259"/>
      <c r="N1139" s="260"/>
      <c r="O1139" s="260"/>
      <c r="P1139" s="260"/>
      <c r="Q1139" s="260"/>
      <c r="R1139" s="260"/>
      <c r="S1139" s="260"/>
      <c r="T1139" s="261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62" t="s">
        <v>291</v>
      </c>
      <c r="AU1139" s="262" t="s">
        <v>86</v>
      </c>
      <c r="AV1139" s="13" t="s">
        <v>86</v>
      </c>
      <c r="AW1139" s="13" t="s">
        <v>32</v>
      </c>
      <c r="AX1139" s="13" t="s">
        <v>84</v>
      </c>
      <c r="AY1139" s="262" t="s">
        <v>168</v>
      </c>
    </row>
    <row r="1140" spans="1:65" s="2" customFormat="1" ht="16.5" customHeight="1">
      <c r="A1140" s="39"/>
      <c r="B1140" s="40"/>
      <c r="C1140" s="228" t="s">
        <v>2081</v>
      </c>
      <c r="D1140" s="228" t="s">
        <v>171</v>
      </c>
      <c r="E1140" s="229" t="s">
        <v>2082</v>
      </c>
      <c r="F1140" s="230" t="s">
        <v>2083</v>
      </c>
      <c r="G1140" s="231" t="s">
        <v>203</v>
      </c>
      <c r="H1140" s="232">
        <v>126.863</v>
      </c>
      <c r="I1140" s="233"/>
      <c r="J1140" s="234">
        <f>ROUND(I1140*H1140,2)</f>
        <v>0</v>
      </c>
      <c r="K1140" s="230" t="s">
        <v>1</v>
      </c>
      <c r="L1140" s="45"/>
      <c r="M1140" s="235" t="s">
        <v>1</v>
      </c>
      <c r="N1140" s="236" t="s">
        <v>42</v>
      </c>
      <c r="O1140" s="92"/>
      <c r="P1140" s="237">
        <f>O1140*H1140</f>
        <v>0</v>
      </c>
      <c r="Q1140" s="237">
        <v>0.001</v>
      </c>
      <c r="R1140" s="237">
        <f>Q1140*H1140</f>
        <v>0.126863</v>
      </c>
      <c r="S1140" s="237">
        <v>0</v>
      </c>
      <c r="T1140" s="238">
        <f>S1140*H1140</f>
        <v>0</v>
      </c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R1140" s="239" t="s">
        <v>437</v>
      </c>
      <c r="AT1140" s="239" t="s">
        <v>171</v>
      </c>
      <c r="AU1140" s="239" t="s">
        <v>86</v>
      </c>
      <c r="AY1140" s="18" t="s">
        <v>168</v>
      </c>
      <c r="BE1140" s="240">
        <f>IF(N1140="základní",J1140,0)</f>
        <v>0</v>
      </c>
      <c r="BF1140" s="240">
        <f>IF(N1140="snížená",J1140,0)</f>
        <v>0</v>
      </c>
      <c r="BG1140" s="240">
        <f>IF(N1140="zákl. přenesená",J1140,0)</f>
        <v>0</v>
      </c>
      <c r="BH1140" s="240">
        <f>IF(N1140="sníž. přenesená",J1140,0)</f>
        <v>0</v>
      </c>
      <c r="BI1140" s="240">
        <f>IF(N1140="nulová",J1140,0)</f>
        <v>0</v>
      </c>
      <c r="BJ1140" s="18" t="s">
        <v>84</v>
      </c>
      <c r="BK1140" s="240">
        <f>ROUND(I1140*H1140,2)</f>
        <v>0</v>
      </c>
      <c r="BL1140" s="18" t="s">
        <v>437</v>
      </c>
      <c r="BM1140" s="239" t="s">
        <v>2084</v>
      </c>
    </row>
    <row r="1141" spans="1:47" s="2" customFormat="1" ht="12">
      <c r="A1141" s="39"/>
      <c r="B1141" s="40"/>
      <c r="C1141" s="41"/>
      <c r="D1141" s="241" t="s">
        <v>178</v>
      </c>
      <c r="E1141" s="41"/>
      <c r="F1141" s="242" t="s">
        <v>2085</v>
      </c>
      <c r="G1141" s="41"/>
      <c r="H1141" s="41"/>
      <c r="I1141" s="243"/>
      <c r="J1141" s="41"/>
      <c r="K1141" s="41"/>
      <c r="L1141" s="45"/>
      <c r="M1141" s="244"/>
      <c r="N1141" s="245"/>
      <c r="O1141" s="92"/>
      <c r="P1141" s="92"/>
      <c r="Q1141" s="92"/>
      <c r="R1141" s="92"/>
      <c r="S1141" s="92"/>
      <c r="T1141" s="93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T1141" s="18" t="s">
        <v>178</v>
      </c>
      <c r="AU1141" s="18" t="s">
        <v>86</v>
      </c>
    </row>
    <row r="1142" spans="1:51" s="15" customFormat="1" ht="12">
      <c r="A1142" s="15"/>
      <c r="B1142" s="274"/>
      <c r="C1142" s="275"/>
      <c r="D1142" s="241" t="s">
        <v>291</v>
      </c>
      <c r="E1142" s="276" t="s">
        <v>1</v>
      </c>
      <c r="F1142" s="277" t="s">
        <v>2086</v>
      </c>
      <c r="G1142" s="275"/>
      <c r="H1142" s="276" t="s">
        <v>1</v>
      </c>
      <c r="I1142" s="278"/>
      <c r="J1142" s="275"/>
      <c r="K1142" s="275"/>
      <c r="L1142" s="279"/>
      <c r="M1142" s="280"/>
      <c r="N1142" s="281"/>
      <c r="O1142" s="281"/>
      <c r="P1142" s="281"/>
      <c r="Q1142" s="281"/>
      <c r="R1142" s="281"/>
      <c r="S1142" s="281"/>
      <c r="T1142" s="282"/>
      <c r="U1142" s="15"/>
      <c r="V1142" s="15"/>
      <c r="W1142" s="15"/>
      <c r="X1142" s="15"/>
      <c r="Y1142" s="15"/>
      <c r="Z1142" s="15"/>
      <c r="AA1142" s="15"/>
      <c r="AB1142" s="15"/>
      <c r="AC1142" s="15"/>
      <c r="AD1142" s="15"/>
      <c r="AE1142" s="15"/>
      <c r="AT1142" s="283" t="s">
        <v>291</v>
      </c>
      <c r="AU1142" s="283" t="s">
        <v>86</v>
      </c>
      <c r="AV1142" s="15" t="s">
        <v>84</v>
      </c>
      <c r="AW1142" s="15" t="s">
        <v>32</v>
      </c>
      <c r="AX1142" s="15" t="s">
        <v>77</v>
      </c>
      <c r="AY1142" s="283" t="s">
        <v>168</v>
      </c>
    </row>
    <row r="1143" spans="1:51" s="13" customFormat="1" ht="12">
      <c r="A1143" s="13"/>
      <c r="B1143" s="252"/>
      <c r="C1143" s="253"/>
      <c r="D1143" s="241" t="s">
        <v>291</v>
      </c>
      <c r="E1143" s="254" t="s">
        <v>1</v>
      </c>
      <c r="F1143" s="255" t="s">
        <v>850</v>
      </c>
      <c r="G1143" s="253"/>
      <c r="H1143" s="256">
        <v>126.863</v>
      </c>
      <c r="I1143" s="257"/>
      <c r="J1143" s="253"/>
      <c r="K1143" s="253"/>
      <c r="L1143" s="258"/>
      <c r="M1143" s="259"/>
      <c r="N1143" s="260"/>
      <c r="O1143" s="260"/>
      <c r="P1143" s="260"/>
      <c r="Q1143" s="260"/>
      <c r="R1143" s="260"/>
      <c r="S1143" s="260"/>
      <c r="T1143" s="261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62" t="s">
        <v>291</v>
      </c>
      <c r="AU1143" s="262" t="s">
        <v>86</v>
      </c>
      <c r="AV1143" s="13" t="s">
        <v>86</v>
      </c>
      <c r="AW1143" s="13" t="s">
        <v>32</v>
      </c>
      <c r="AX1143" s="13" t="s">
        <v>84</v>
      </c>
      <c r="AY1143" s="262" t="s">
        <v>168</v>
      </c>
    </row>
    <row r="1144" spans="1:65" s="2" customFormat="1" ht="16.5" customHeight="1">
      <c r="A1144" s="39"/>
      <c r="B1144" s="40"/>
      <c r="C1144" s="228" t="s">
        <v>2087</v>
      </c>
      <c r="D1144" s="228" t="s">
        <v>171</v>
      </c>
      <c r="E1144" s="229" t="s">
        <v>2088</v>
      </c>
      <c r="F1144" s="230" t="s">
        <v>2089</v>
      </c>
      <c r="G1144" s="231" t="s">
        <v>203</v>
      </c>
      <c r="H1144" s="232">
        <v>126.863</v>
      </c>
      <c r="I1144" s="233"/>
      <c r="J1144" s="234">
        <f>ROUND(I1144*H1144,2)</f>
        <v>0</v>
      </c>
      <c r="K1144" s="230" t="s">
        <v>1</v>
      </c>
      <c r="L1144" s="45"/>
      <c r="M1144" s="235" t="s">
        <v>1</v>
      </c>
      <c r="N1144" s="236" t="s">
        <v>42</v>
      </c>
      <c r="O1144" s="92"/>
      <c r="P1144" s="237">
        <f>O1144*H1144</f>
        <v>0</v>
      </c>
      <c r="Q1144" s="237">
        <v>0.0035</v>
      </c>
      <c r="R1144" s="237">
        <f>Q1144*H1144</f>
        <v>0.4440205</v>
      </c>
      <c r="S1144" s="237">
        <v>0</v>
      </c>
      <c r="T1144" s="238">
        <f>S1144*H1144</f>
        <v>0</v>
      </c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R1144" s="239" t="s">
        <v>437</v>
      </c>
      <c r="AT1144" s="239" t="s">
        <v>171</v>
      </c>
      <c r="AU1144" s="239" t="s">
        <v>86</v>
      </c>
      <c r="AY1144" s="18" t="s">
        <v>168</v>
      </c>
      <c r="BE1144" s="240">
        <f>IF(N1144="základní",J1144,0)</f>
        <v>0</v>
      </c>
      <c r="BF1144" s="240">
        <f>IF(N1144="snížená",J1144,0)</f>
        <v>0</v>
      </c>
      <c r="BG1144" s="240">
        <f>IF(N1144="zákl. přenesená",J1144,0)</f>
        <v>0</v>
      </c>
      <c r="BH1144" s="240">
        <f>IF(N1144="sníž. přenesená",J1144,0)</f>
        <v>0</v>
      </c>
      <c r="BI1144" s="240">
        <f>IF(N1144="nulová",J1144,0)</f>
        <v>0</v>
      </c>
      <c r="BJ1144" s="18" t="s">
        <v>84</v>
      </c>
      <c r="BK1144" s="240">
        <f>ROUND(I1144*H1144,2)</f>
        <v>0</v>
      </c>
      <c r="BL1144" s="18" t="s">
        <v>437</v>
      </c>
      <c r="BM1144" s="239" t="s">
        <v>2090</v>
      </c>
    </row>
    <row r="1145" spans="1:47" s="2" customFormat="1" ht="12">
      <c r="A1145" s="39"/>
      <c r="B1145" s="40"/>
      <c r="C1145" s="41"/>
      <c r="D1145" s="241" t="s">
        <v>178</v>
      </c>
      <c r="E1145" s="41"/>
      <c r="F1145" s="242" t="s">
        <v>2091</v>
      </c>
      <c r="G1145" s="41"/>
      <c r="H1145" s="41"/>
      <c r="I1145" s="243"/>
      <c r="J1145" s="41"/>
      <c r="K1145" s="41"/>
      <c r="L1145" s="45"/>
      <c r="M1145" s="244"/>
      <c r="N1145" s="245"/>
      <c r="O1145" s="92"/>
      <c r="P1145" s="92"/>
      <c r="Q1145" s="92"/>
      <c r="R1145" s="92"/>
      <c r="S1145" s="92"/>
      <c r="T1145" s="93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T1145" s="18" t="s">
        <v>178</v>
      </c>
      <c r="AU1145" s="18" t="s">
        <v>86</v>
      </c>
    </row>
    <row r="1146" spans="1:51" s="15" customFormat="1" ht="12">
      <c r="A1146" s="15"/>
      <c r="B1146" s="274"/>
      <c r="C1146" s="275"/>
      <c r="D1146" s="241" t="s">
        <v>291</v>
      </c>
      <c r="E1146" s="276" t="s">
        <v>1</v>
      </c>
      <c r="F1146" s="277" t="s">
        <v>2086</v>
      </c>
      <c r="G1146" s="275"/>
      <c r="H1146" s="276" t="s">
        <v>1</v>
      </c>
      <c r="I1146" s="278"/>
      <c r="J1146" s="275"/>
      <c r="K1146" s="275"/>
      <c r="L1146" s="279"/>
      <c r="M1146" s="280"/>
      <c r="N1146" s="281"/>
      <c r="O1146" s="281"/>
      <c r="P1146" s="281"/>
      <c r="Q1146" s="281"/>
      <c r="R1146" s="281"/>
      <c r="S1146" s="281"/>
      <c r="T1146" s="282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T1146" s="283" t="s">
        <v>291</v>
      </c>
      <c r="AU1146" s="283" t="s">
        <v>86</v>
      </c>
      <c r="AV1146" s="15" t="s">
        <v>84</v>
      </c>
      <c r="AW1146" s="15" t="s">
        <v>32</v>
      </c>
      <c r="AX1146" s="15" t="s">
        <v>77</v>
      </c>
      <c r="AY1146" s="283" t="s">
        <v>168</v>
      </c>
    </row>
    <row r="1147" spans="1:51" s="13" customFormat="1" ht="12">
      <c r="A1147" s="13"/>
      <c r="B1147" s="252"/>
      <c r="C1147" s="253"/>
      <c r="D1147" s="241" t="s">
        <v>291</v>
      </c>
      <c r="E1147" s="254" t="s">
        <v>1</v>
      </c>
      <c r="F1147" s="255" t="s">
        <v>850</v>
      </c>
      <c r="G1147" s="253"/>
      <c r="H1147" s="256">
        <v>126.863</v>
      </c>
      <c r="I1147" s="257"/>
      <c r="J1147" s="253"/>
      <c r="K1147" s="253"/>
      <c r="L1147" s="258"/>
      <c r="M1147" s="259"/>
      <c r="N1147" s="260"/>
      <c r="O1147" s="260"/>
      <c r="P1147" s="260"/>
      <c r="Q1147" s="260"/>
      <c r="R1147" s="260"/>
      <c r="S1147" s="260"/>
      <c r="T1147" s="261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62" t="s">
        <v>291</v>
      </c>
      <c r="AU1147" s="262" t="s">
        <v>86</v>
      </c>
      <c r="AV1147" s="13" t="s">
        <v>86</v>
      </c>
      <c r="AW1147" s="13" t="s">
        <v>32</v>
      </c>
      <c r="AX1147" s="13" t="s">
        <v>84</v>
      </c>
      <c r="AY1147" s="262" t="s">
        <v>168</v>
      </c>
    </row>
    <row r="1148" spans="1:65" s="2" customFormat="1" ht="16.5" customHeight="1">
      <c r="A1148" s="39"/>
      <c r="B1148" s="40"/>
      <c r="C1148" s="228" t="s">
        <v>2092</v>
      </c>
      <c r="D1148" s="228" t="s">
        <v>171</v>
      </c>
      <c r="E1148" s="229" t="s">
        <v>2093</v>
      </c>
      <c r="F1148" s="230" t="s">
        <v>2094</v>
      </c>
      <c r="G1148" s="231" t="s">
        <v>203</v>
      </c>
      <c r="H1148" s="232">
        <v>126.863</v>
      </c>
      <c r="I1148" s="233"/>
      <c r="J1148" s="234">
        <f>ROUND(I1148*H1148,2)</f>
        <v>0</v>
      </c>
      <c r="K1148" s="230" t="s">
        <v>1</v>
      </c>
      <c r="L1148" s="45"/>
      <c r="M1148" s="235" t="s">
        <v>1</v>
      </c>
      <c r="N1148" s="236" t="s">
        <v>42</v>
      </c>
      <c r="O1148" s="92"/>
      <c r="P1148" s="237">
        <f>O1148*H1148</f>
        <v>0</v>
      </c>
      <c r="Q1148" s="237">
        <v>0.0105</v>
      </c>
      <c r="R1148" s="237">
        <f>Q1148*H1148</f>
        <v>1.3320615</v>
      </c>
      <c r="S1148" s="237">
        <v>0</v>
      </c>
      <c r="T1148" s="238">
        <f>S1148*H1148</f>
        <v>0</v>
      </c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R1148" s="239" t="s">
        <v>437</v>
      </c>
      <c r="AT1148" s="239" t="s">
        <v>171</v>
      </c>
      <c r="AU1148" s="239" t="s">
        <v>86</v>
      </c>
      <c r="AY1148" s="18" t="s">
        <v>168</v>
      </c>
      <c r="BE1148" s="240">
        <f>IF(N1148="základní",J1148,0)</f>
        <v>0</v>
      </c>
      <c r="BF1148" s="240">
        <f>IF(N1148="snížená",J1148,0)</f>
        <v>0</v>
      </c>
      <c r="BG1148" s="240">
        <f>IF(N1148="zákl. přenesená",J1148,0)</f>
        <v>0</v>
      </c>
      <c r="BH1148" s="240">
        <f>IF(N1148="sníž. přenesená",J1148,0)</f>
        <v>0</v>
      </c>
      <c r="BI1148" s="240">
        <f>IF(N1148="nulová",J1148,0)</f>
        <v>0</v>
      </c>
      <c r="BJ1148" s="18" t="s">
        <v>84</v>
      </c>
      <c r="BK1148" s="240">
        <f>ROUND(I1148*H1148,2)</f>
        <v>0</v>
      </c>
      <c r="BL1148" s="18" t="s">
        <v>437</v>
      </c>
      <c r="BM1148" s="239" t="s">
        <v>2095</v>
      </c>
    </row>
    <row r="1149" spans="1:47" s="2" customFormat="1" ht="12">
      <c r="A1149" s="39"/>
      <c r="B1149" s="40"/>
      <c r="C1149" s="41"/>
      <c r="D1149" s="241" t="s">
        <v>178</v>
      </c>
      <c r="E1149" s="41"/>
      <c r="F1149" s="242" t="s">
        <v>2091</v>
      </c>
      <c r="G1149" s="41"/>
      <c r="H1149" s="41"/>
      <c r="I1149" s="243"/>
      <c r="J1149" s="41"/>
      <c r="K1149" s="41"/>
      <c r="L1149" s="45"/>
      <c r="M1149" s="244"/>
      <c r="N1149" s="245"/>
      <c r="O1149" s="92"/>
      <c r="P1149" s="92"/>
      <c r="Q1149" s="92"/>
      <c r="R1149" s="92"/>
      <c r="S1149" s="92"/>
      <c r="T1149" s="93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T1149" s="18" t="s">
        <v>178</v>
      </c>
      <c r="AU1149" s="18" t="s">
        <v>86</v>
      </c>
    </row>
    <row r="1150" spans="1:51" s="15" customFormat="1" ht="12">
      <c r="A1150" s="15"/>
      <c r="B1150" s="274"/>
      <c r="C1150" s="275"/>
      <c r="D1150" s="241" t="s">
        <v>291</v>
      </c>
      <c r="E1150" s="276" t="s">
        <v>1</v>
      </c>
      <c r="F1150" s="277" t="s">
        <v>2086</v>
      </c>
      <c r="G1150" s="275"/>
      <c r="H1150" s="276" t="s">
        <v>1</v>
      </c>
      <c r="I1150" s="278"/>
      <c r="J1150" s="275"/>
      <c r="K1150" s="275"/>
      <c r="L1150" s="279"/>
      <c r="M1150" s="280"/>
      <c r="N1150" s="281"/>
      <c r="O1150" s="281"/>
      <c r="P1150" s="281"/>
      <c r="Q1150" s="281"/>
      <c r="R1150" s="281"/>
      <c r="S1150" s="281"/>
      <c r="T1150" s="282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T1150" s="283" t="s">
        <v>291</v>
      </c>
      <c r="AU1150" s="283" t="s">
        <v>86</v>
      </c>
      <c r="AV1150" s="15" t="s">
        <v>84</v>
      </c>
      <c r="AW1150" s="15" t="s">
        <v>32</v>
      </c>
      <c r="AX1150" s="15" t="s">
        <v>77</v>
      </c>
      <c r="AY1150" s="283" t="s">
        <v>168</v>
      </c>
    </row>
    <row r="1151" spans="1:51" s="13" customFormat="1" ht="12">
      <c r="A1151" s="13"/>
      <c r="B1151" s="252"/>
      <c r="C1151" s="253"/>
      <c r="D1151" s="241" t="s">
        <v>291</v>
      </c>
      <c r="E1151" s="254" t="s">
        <v>1</v>
      </c>
      <c r="F1151" s="255" t="s">
        <v>850</v>
      </c>
      <c r="G1151" s="253"/>
      <c r="H1151" s="256">
        <v>126.863</v>
      </c>
      <c r="I1151" s="257"/>
      <c r="J1151" s="253"/>
      <c r="K1151" s="253"/>
      <c r="L1151" s="258"/>
      <c r="M1151" s="259"/>
      <c r="N1151" s="260"/>
      <c r="O1151" s="260"/>
      <c r="P1151" s="260"/>
      <c r="Q1151" s="260"/>
      <c r="R1151" s="260"/>
      <c r="S1151" s="260"/>
      <c r="T1151" s="261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62" t="s">
        <v>291</v>
      </c>
      <c r="AU1151" s="262" t="s">
        <v>86</v>
      </c>
      <c r="AV1151" s="13" t="s">
        <v>86</v>
      </c>
      <c r="AW1151" s="13" t="s">
        <v>32</v>
      </c>
      <c r="AX1151" s="13" t="s">
        <v>84</v>
      </c>
      <c r="AY1151" s="262" t="s">
        <v>168</v>
      </c>
    </row>
    <row r="1152" spans="1:65" s="2" customFormat="1" ht="24.15" customHeight="1">
      <c r="A1152" s="39"/>
      <c r="B1152" s="40"/>
      <c r="C1152" s="228" t="s">
        <v>2096</v>
      </c>
      <c r="D1152" s="228" t="s">
        <v>171</v>
      </c>
      <c r="E1152" s="229" t="s">
        <v>2097</v>
      </c>
      <c r="F1152" s="230" t="s">
        <v>2098</v>
      </c>
      <c r="G1152" s="231" t="s">
        <v>203</v>
      </c>
      <c r="H1152" s="232">
        <v>126.863</v>
      </c>
      <c r="I1152" s="233"/>
      <c r="J1152" s="234">
        <f>ROUND(I1152*H1152,2)</f>
        <v>0</v>
      </c>
      <c r="K1152" s="230" t="s">
        <v>1</v>
      </c>
      <c r="L1152" s="45"/>
      <c r="M1152" s="235" t="s">
        <v>1</v>
      </c>
      <c r="N1152" s="236" t="s">
        <v>42</v>
      </c>
      <c r="O1152" s="92"/>
      <c r="P1152" s="237">
        <f>O1152*H1152</f>
        <v>0</v>
      </c>
      <c r="Q1152" s="237">
        <v>0.007</v>
      </c>
      <c r="R1152" s="237">
        <f>Q1152*H1152</f>
        <v>0.888041</v>
      </c>
      <c r="S1152" s="237">
        <v>0</v>
      </c>
      <c r="T1152" s="238">
        <f>S1152*H1152</f>
        <v>0</v>
      </c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R1152" s="239" t="s">
        <v>437</v>
      </c>
      <c r="AT1152" s="239" t="s">
        <v>171</v>
      </c>
      <c r="AU1152" s="239" t="s">
        <v>86</v>
      </c>
      <c r="AY1152" s="18" t="s">
        <v>168</v>
      </c>
      <c r="BE1152" s="240">
        <f>IF(N1152="základní",J1152,0)</f>
        <v>0</v>
      </c>
      <c r="BF1152" s="240">
        <f>IF(N1152="snížená",J1152,0)</f>
        <v>0</v>
      </c>
      <c r="BG1152" s="240">
        <f>IF(N1152="zákl. přenesená",J1152,0)</f>
        <v>0</v>
      </c>
      <c r="BH1152" s="240">
        <f>IF(N1152="sníž. přenesená",J1152,0)</f>
        <v>0</v>
      </c>
      <c r="BI1152" s="240">
        <f>IF(N1152="nulová",J1152,0)</f>
        <v>0</v>
      </c>
      <c r="BJ1152" s="18" t="s">
        <v>84</v>
      </c>
      <c r="BK1152" s="240">
        <f>ROUND(I1152*H1152,2)</f>
        <v>0</v>
      </c>
      <c r="BL1152" s="18" t="s">
        <v>437</v>
      </c>
      <c r="BM1152" s="239" t="s">
        <v>2099</v>
      </c>
    </row>
    <row r="1153" spans="1:47" s="2" customFormat="1" ht="12">
      <c r="A1153" s="39"/>
      <c r="B1153" s="40"/>
      <c r="C1153" s="41"/>
      <c r="D1153" s="241" t="s">
        <v>178</v>
      </c>
      <c r="E1153" s="41"/>
      <c r="F1153" s="242" t="s">
        <v>2100</v>
      </c>
      <c r="G1153" s="41"/>
      <c r="H1153" s="41"/>
      <c r="I1153" s="243"/>
      <c r="J1153" s="41"/>
      <c r="K1153" s="41"/>
      <c r="L1153" s="45"/>
      <c r="M1153" s="244"/>
      <c r="N1153" s="245"/>
      <c r="O1153" s="92"/>
      <c r="P1153" s="92"/>
      <c r="Q1153" s="92"/>
      <c r="R1153" s="92"/>
      <c r="S1153" s="92"/>
      <c r="T1153" s="93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T1153" s="18" t="s">
        <v>178</v>
      </c>
      <c r="AU1153" s="18" t="s">
        <v>86</v>
      </c>
    </row>
    <row r="1154" spans="1:51" s="15" customFormat="1" ht="12">
      <c r="A1154" s="15"/>
      <c r="B1154" s="274"/>
      <c r="C1154" s="275"/>
      <c r="D1154" s="241" t="s">
        <v>291</v>
      </c>
      <c r="E1154" s="276" t="s">
        <v>1</v>
      </c>
      <c r="F1154" s="277" t="s">
        <v>2086</v>
      </c>
      <c r="G1154" s="275"/>
      <c r="H1154" s="276" t="s">
        <v>1</v>
      </c>
      <c r="I1154" s="278"/>
      <c r="J1154" s="275"/>
      <c r="K1154" s="275"/>
      <c r="L1154" s="279"/>
      <c r="M1154" s="280"/>
      <c r="N1154" s="281"/>
      <c r="O1154" s="281"/>
      <c r="P1154" s="281"/>
      <c r="Q1154" s="281"/>
      <c r="R1154" s="281"/>
      <c r="S1154" s="281"/>
      <c r="T1154" s="282"/>
      <c r="U1154" s="15"/>
      <c r="V1154" s="15"/>
      <c r="W1154" s="15"/>
      <c r="X1154" s="15"/>
      <c r="Y1154" s="15"/>
      <c r="Z1154" s="15"/>
      <c r="AA1154" s="15"/>
      <c r="AB1154" s="15"/>
      <c r="AC1154" s="15"/>
      <c r="AD1154" s="15"/>
      <c r="AE1154" s="15"/>
      <c r="AT1154" s="283" t="s">
        <v>291</v>
      </c>
      <c r="AU1154" s="283" t="s">
        <v>86</v>
      </c>
      <c r="AV1154" s="15" t="s">
        <v>84</v>
      </c>
      <c r="AW1154" s="15" t="s">
        <v>32</v>
      </c>
      <c r="AX1154" s="15" t="s">
        <v>77</v>
      </c>
      <c r="AY1154" s="283" t="s">
        <v>168</v>
      </c>
    </row>
    <row r="1155" spans="1:51" s="13" customFormat="1" ht="12">
      <c r="A1155" s="13"/>
      <c r="B1155" s="252"/>
      <c r="C1155" s="253"/>
      <c r="D1155" s="241" t="s">
        <v>291</v>
      </c>
      <c r="E1155" s="254" t="s">
        <v>1</v>
      </c>
      <c r="F1155" s="255" t="s">
        <v>850</v>
      </c>
      <c r="G1155" s="253"/>
      <c r="H1155" s="256">
        <v>126.863</v>
      </c>
      <c r="I1155" s="257"/>
      <c r="J1155" s="253"/>
      <c r="K1155" s="253"/>
      <c r="L1155" s="258"/>
      <c r="M1155" s="259"/>
      <c r="N1155" s="260"/>
      <c r="O1155" s="260"/>
      <c r="P1155" s="260"/>
      <c r="Q1155" s="260"/>
      <c r="R1155" s="260"/>
      <c r="S1155" s="260"/>
      <c r="T1155" s="261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62" t="s">
        <v>291</v>
      </c>
      <c r="AU1155" s="262" t="s">
        <v>86</v>
      </c>
      <c r="AV1155" s="13" t="s">
        <v>86</v>
      </c>
      <c r="AW1155" s="13" t="s">
        <v>32</v>
      </c>
      <c r="AX1155" s="13" t="s">
        <v>84</v>
      </c>
      <c r="AY1155" s="262" t="s">
        <v>168</v>
      </c>
    </row>
    <row r="1156" spans="1:65" s="2" customFormat="1" ht="33" customHeight="1">
      <c r="A1156" s="39"/>
      <c r="B1156" s="40"/>
      <c r="C1156" s="228" t="s">
        <v>2101</v>
      </c>
      <c r="D1156" s="228" t="s">
        <v>171</v>
      </c>
      <c r="E1156" s="229" t="s">
        <v>2102</v>
      </c>
      <c r="F1156" s="230" t="s">
        <v>2103</v>
      </c>
      <c r="G1156" s="231" t="s">
        <v>2104</v>
      </c>
      <c r="H1156" s="308"/>
      <c r="I1156" s="233"/>
      <c r="J1156" s="234">
        <f>ROUND(I1156*H1156,2)</f>
        <v>0</v>
      </c>
      <c r="K1156" s="230" t="s">
        <v>175</v>
      </c>
      <c r="L1156" s="45"/>
      <c r="M1156" s="235" t="s">
        <v>1</v>
      </c>
      <c r="N1156" s="236" t="s">
        <v>42</v>
      </c>
      <c r="O1156" s="92"/>
      <c r="P1156" s="237">
        <f>O1156*H1156</f>
        <v>0</v>
      </c>
      <c r="Q1156" s="237">
        <v>0</v>
      </c>
      <c r="R1156" s="237">
        <f>Q1156*H1156</f>
        <v>0</v>
      </c>
      <c r="S1156" s="237">
        <v>0</v>
      </c>
      <c r="T1156" s="238">
        <f>S1156*H1156</f>
        <v>0</v>
      </c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R1156" s="239" t="s">
        <v>437</v>
      </c>
      <c r="AT1156" s="239" t="s">
        <v>171</v>
      </c>
      <c r="AU1156" s="239" t="s">
        <v>86</v>
      </c>
      <c r="AY1156" s="18" t="s">
        <v>168</v>
      </c>
      <c r="BE1156" s="240">
        <f>IF(N1156="základní",J1156,0)</f>
        <v>0</v>
      </c>
      <c r="BF1156" s="240">
        <f>IF(N1156="snížená",J1156,0)</f>
        <v>0</v>
      </c>
      <c r="BG1156" s="240">
        <f>IF(N1156="zákl. přenesená",J1156,0)</f>
        <v>0</v>
      </c>
      <c r="BH1156" s="240">
        <f>IF(N1156="sníž. přenesená",J1156,0)</f>
        <v>0</v>
      </c>
      <c r="BI1156" s="240">
        <f>IF(N1156="nulová",J1156,0)</f>
        <v>0</v>
      </c>
      <c r="BJ1156" s="18" t="s">
        <v>84</v>
      </c>
      <c r="BK1156" s="240">
        <f>ROUND(I1156*H1156,2)</f>
        <v>0</v>
      </c>
      <c r="BL1156" s="18" t="s">
        <v>437</v>
      </c>
      <c r="BM1156" s="239" t="s">
        <v>2105</v>
      </c>
    </row>
    <row r="1157" spans="1:63" s="12" customFormat="1" ht="22.8" customHeight="1">
      <c r="A1157" s="12"/>
      <c r="B1157" s="212"/>
      <c r="C1157" s="213"/>
      <c r="D1157" s="214" t="s">
        <v>76</v>
      </c>
      <c r="E1157" s="226" t="s">
        <v>681</v>
      </c>
      <c r="F1157" s="226" t="s">
        <v>682</v>
      </c>
      <c r="G1157" s="213"/>
      <c r="H1157" s="213"/>
      <c r="I1157" s="216"/>
      <c r="J1157" s="227">
        <f>BK1157</f>
        <v>0</v>
      </c>
      <c r="K1157" s="213"/>
      <c r="L1157" s="218"/>
      <c r="M1157" s="219"/>
      <c r="N1157" s="220"/>
      <c r="O1157" s="220"/>
      <c r="P1157" s="221">
        <f>SUM(P1158:P1206)</f>
        <v>0</v>
      </c>
      <c r="Q1157" s="220"/>
      <c r="R1157" s="221">
        <f>SUM(R1158:R1206)</f>
        <v>0.2620207</v>
      </c>
      <c r="S1157" s="220"/>
      <c r="T1157" s="222">
        <f>SUM(T1158:T1206)</f>
        <v>0</v>
      </c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R1157" s="223" t="s">
        <v>86</v>
      </c>
      <c r="AT1157" s="224" t="s">
        <v>76</v>
      </c>
      <c r="AU1157" s="224" t="s">
        <v>84</v>
      </c>
      <c r="AY1157" s="223" t="s">
        <v>168</v>
      </c>
      <c r="BK1157" s="225">
        <f>SUM(BK1158:BK1206)</f>
        <v>0</v>
      </c>
    </row>
    <row r="1158" spans="1:65" s="2" customFormat="1" ht="21.75" customHeight="1">
      <c r="A1158" s="39"/>
      <c r="B1158" s="40"/>
      <c r="C1158" s="228" t="s">
        <v>2106</v>
      </c>
      <c r="D1158" s="228" t="s">
        <v>171</v>
      </c>
      <c r="E1158" s="229" t="s">
        <v>2107</v>
      </c>
      <c r="F1158" s="230" t="s">
        <v>2108</v>
      </c>
      <c r="G1158" s="231" t="s">
        <v>203</v>
      </c>
      <c r="H1158" s="232">
        <v>25.2</v>
      </c>
      <c r="I1158" s="233"/>
      <c r="J1158" s="234">
        <f>ROUND(I1158*H1158,2)</f>
        <v>0</v>
      </c>
      <c r="K1158" s="230" t="s">
        <v>1</v>
      </c>
      <c r="L1158" s="45"/>
      <c r="M1158" s="235" t="s">
        <v>1</v>
      </c>
      <c r="N1158" s="236" t="s">
        <v>42</v>
      </c>
      <c r="O1158" s="92"/>
      <c r="P1158" s="237">
        <f>O1158*H1158</f>
        <v>0</v>
      </c>
      <c r="Q1158" s="237">
        <v>0</v>
      </c>
      <c r="R1158" s="237">
        <f>Q1158*H1158</f>
        <v>0</v>
      </c>
      <c r="S1158" s="237">
        <v>0</v>
      </c>
      <c r="T1158" s="238">
        <f>S1158*H1158</f>
        <v>0</v>
      </c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R1158" s="239" t="s">
        <v>437</v>
      </c>
      <c r="AT1158" s="239" t="s">
        <v>171</v>
      </c>
      <c r="AU1158" s="239" t="s">
        <v>86</v>
      </c>
      <c r="AY1158" s="18" t="s">
        <v>168</v>
      </c>
      <c r="BE1158" s="240">
        <f>IF(N1158="základní",J1158,0)</f>
        <v>0</v>
      </c>
      <c r="BF1158" s="240">
        <f>IF(N1158="snížená",J1158,0)</f>
        <v>0</v>
      </c>
      <c r="BG1158" s="240">
        <f>IF(N1158="zákl. přenesená",J1158,0)</f>
        <v>0</v>
      </c>
      <c r="BH1158" s="240">
        <f>IF(N1158="sníž. přenesená",J1158,0)</f>
        <v>0</v>
      </c>
      <c r="BI1158" s="240">
        <f>IF(N1158="nulová",J1158,0)</f>
        <v>0</v>
      </c>
      <c r="BJ1158" s="18" t="s">
        <v>84</v>
      </c>
      <c r="BK1158" s="240">
        <f>ROUND(I1158*H1158,2)</f>
        <v>0</v>
      </c>
      <c r="BL1158" s="18" t="s">
        <v>437</v>
      </c>
      <c r="BM1158" s="239" t="s">
        <v>2109</v>
      </c>
    </row>
    <row r="1159" spans="1:47" s="2" customFormat="1" ht="12">
      <c r="A1159" s="39"/>
      <c r="B1159" s="40"/>
      <c r="C1159" s="41"/>
      <c r="D1159" s="241" t="s">
        <v>178</v>
      </c>
      <c r="E1159" s="41"/>
      <c r="F1159" s="242" t="s">
        <v>2110</v>
      </c>
      <c r="G1159" s="41"/>
      <c r="H1159" s="41"/>
      <c r="I1159" s="243"/>
      <c r="J1159" s="41"/>
      <c r="K1159" s="41"/>
      <c r="L1159" s="45"/>
      <c r="M1159" s="244"/>
      <c r="N1159" s="245"/>
      <c r="O1159" s="92"/>
      <c r="P1159" s="92"/>
      <c r="Q1159" s="92"/>
      <c r="R1159" s="92"/>
      <c r="S1159" s="92"/>
      <c r="T1159" s="93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T1159" s="18" t="s">
        <v>178</v>
      </c>
      <c r="AU1159" s="18" t="s">
        <v>86</v>
      </c>
    </row>
    <row r="1160" spans="1:51" s="13" customFormat="1" ht="12">
      <c r="A1160" s="13"/>
      <c r="B1160" s="252"/>
      <c r="C1160" s="253"/>
      <c r="D1160" s="241" t="s">
        <v>291</v>
      </c>
      <c r="E1160" s="254" t="s">
        <v>1</v>
      </c>
      <c r="F1160" s="255" t="s">
        <v>2111</v>
      </c>
      <c r="G1160" s="253"/>
      <c r="H1160" s="256">
        <v>25.2</v>
      </c>
      <c r="I1160" s="257"/>
      <c r="J1160" s="253"/>
      <c r="K1160" s="253"/>
      <c r="L1160" s="258"/>
      <c r="M1160" s="259"/>
      <c r="N1160" s="260"/>
      <c r="O1160" s="260"/>
      <c r="P1160" s="260"/>
      <c r="Q1160" s="260"/>
      <c r="R1160" s="260"/>
      <c r="S1160" s="260"/>
      <c r="T1160" s="261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62" t="s">
        <v>291</v>
      </c>
      <c r="AU1160" s="262" t="s">
        <v>86</v>
      </c>
      <c r="AV1160" s="13" t="s">
        <v>86</v>
      </c>
      <c r="AW1160" s="13" t="s">
        <v>32</v>
      </c>
      <c r="AX1160" s="13" t="s">
        <v>77</v>
      </c>
      <c r="AY1160" s="262" t="s">
        <v>168</v>
      </c>
    </row>
    <row r="1161" spans="1:51" s="16" customFormat="1" ht="12">
      <c r="A1161" s="16"/>
      <c r="B1161" s="287"/>
      <c r="C1161" s="288"/>
      <c r="D1161" s="241" t="s">
        <v>291</v>
      </c>
      <c r="E1161" s="289" t="s">
        <v>905</v>
      </c>
      <c r="F1161" s="290" t="s">
        <v>1109</v>
      </c>
      <c r="G1161" s="288"/>
      <c r="H1161" s="291">
        <v>25.2</v>
      </c>
      <c r="I1161" s="292"/>
      <c r="J1161" s="288"/>
      <c r="K1161" s="288"/>
      <c r="L1161" s="293"/>
      <c r="M1161" s="294"/>
      <c r="N1161" s="295"/>
      <c r="O1161" s="295"/>
      <c r="P1161" s="295"/>
      <c r="Q1161" s="295"/>
      <c r="R1161" s="295"/>
      <c r="S1161" s="295"/>
      <c r="T1161" s="29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/>
      <c r="AT1161" s="297" t="s">
        <v>291</v>
      </c>
      <c r="AU1161" s="297" t="s">
        <v>86</v>
      </c>
      <c r="AV1161" s="16" t="s">
        <v>106</v>
      </c>
      <c r="AW1161" s="16" t="s">
        <v>32</v>
      </c>
      <c r="AX1161" s="16" t="s">
        <v>77</v>
      </c>
      <c r="AY1161" s="297" t="s">
        <v>168</v>
      </c>
    </row>
    <row r="1162" spans="1:51" s="14" customFormat="1" ht="12">
      <c r="A1162" s="14"/>
      <c r="B1162" s="263"/>
      <c r="C1162" s="264"/>
      <c r="D1162" s="241" t="s">
        <v>291</v>
      </c>
      <c r="E1162" s="265" t="s">
        <v>1</v>
      </c>
      <c r="F1162" s="266" t="s">
        <v>295</v>
      </c>
      <c r="G1162" s="264"/>
      <c r="H1162" s="267">
        <v>25.2</v>
      </c>
      <c r="I1162" s="268"/>
      <c r="J1162" s="264"/>
      <c r="K1162" s="264"/>
      <c r="L1162" s="269"/>
      <c r="M1162" s="270"/>
      <c r="N1162" s="271"/>
      <c r="O1162" s="271"/>
      <c r="P1162" s="271"/>
      <c r="Q1162" s="271"/>
      <c r="R1162" s="271"/>
      <c r="S1162" s="271"/>
      <c r="T1162" s="272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73" t="s">
        <v>291</v>
      </c>
      <c r="AU1162" s="273" t="s">
        <v>86</v>
      </c>
      <c r="AV1162" s="14" t="s">
        <v>189</v>
      </c>
      <c r="AW1162" s="14" t="s">
        <v>32</v>
      </c>
      <c r="AX1162" s="14" t="s">
        <v>84</v>
      </c>
      <c r="AY1162" s="273" t="s">
        <v>168</v>
      </c>
    </row>
    <row r="1163" spans="1:65" s="2" customFormat="1" ht="24.15" customHeight="1">
      <c r="A1163" s="39"/>
      <c r="B1163" s="40"/>
      <c r="C1163" s="228" t="s">
        <v>2112</v>
      </c>
      <c r="D1163" s="228" t="s">
        <v>171</v>
      </c>
      <c r="E1163" s="229" t="s">
        <v>2113</v>
      </c>
      <c r="F1163" s="230" t="s">
        <v>2114</v>
      </c>
      <c r="G1163" s="231" t="s">
        <v>203</v>
      </c>
      <c r="H1163" s="232">
        <v>23.6</v>
      </c>
      <c r="I1163" s="233"/>
      <c r="J1163" s="234">
        <f>ROUND(I1163*H1163,2)</f>
        <v>0</v>
      </c>
      <c r="K1163" s="230" t="s">
        <v>175</v>
      </c>
      <c r="L1163" s="45"/>
      <c r="M1163" s="235" t="s">
        <v>1</v>
      </c>
      <c r="N1163" s="236" t="s">
        <v>42</v>
      </c>
      <c r="O1163" s="92"/>
      <c r="P1163" s="237">
        <f>O1163*H1163</f>
        <v>0</v>
      </c>
      <c r="Q1163" s="237">
        <v>0</v>
      </c>
      <c r="R1163" s="237">
        <f>Q1163*H1163</f>
        <v>0</v>
      </c>
      <c r="S1163" s="237">
        <v>0</v>
      </c>
      <c r="T1163" s="238">
        <f>S1163*H1163</f>
        <v>0</v>
      </c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R1163" s="239" t="s">
        <v>437</v>
      </c>
      <c r="AT1163" s="239" t="s">
        <v>171</v>
      </c>
      <c r="AU1163" s="239" t="s">
        <v>86</v>
      </c>
      <c r="AY1163" s="18" t="s">
        <v>168</v>
      </c>
      <c r="BE1163" s="240">
        <f>IF(N1163="základní",J1163,0)</f>
        <v>0</v>
      </c>
      <c r="BF1163" s="240">
        <f>IF(N1163="snížená",J1163,0)</f>
        <v>0</v>
      </c>
      <c r="BG1163" s="240">
        <f>IF(N1163="zákl. přenesená",J1163,0)</f>
        <v>0</v>
      </c>
      <c r="BH1163" s="240">
        <f>IF(N1163="sníž. přenesená",J1163,0)</f>
        <v>0</v>
      </c>
      <c r="BI1163" s="240">
        <f>IF(N1163="nulová",J1163,0)</f>
        <v>0</v>
      </c>
      <c r="BJ1163" s="18" t="s">
        <v>84</v>
      </c>
      <c r="BK1163" s="240">
        <f>ROUND(I1163*H1163,2)</f>
        <v>0</v>
      </c>
      <c r="BL1163" s="18" t="s">
        <v>437</v>
      </c>
      <c r="BM1163" s="239" t="s">
        <v>2115</v>
      </c>
    </row>
    <row r="1164" spans="1:51" s="13" customFormat="1" ht="12">
      <c r="A1164" s="13"/>
      <c r="B1164" s="252"/>
      <c r="C1164" s="253"/>
      <c r="D1164" s="241" t="s">
        <v>291</v>
      </c>
      <c r="E1164" s="254" t="s">
        <v>1</v>
      </c>
      <c r="F1164" s="255" t="s">
        <v>907</v>
      </c>
      <c r="G1164" s="253"/>
      <c r="H1164" s="256">
        <v>9.6</v>
      </c>
      <c r="I1164" s="257"/>
      <c r="J1164" s="253"/>
      <c r="K1164" s="253"/>
      <c r="L1164" s="258"/>
      <c r="M1164" s="259"/>
      <c r="N1164" s="260"/>
      <c r="O1164" s="260"/>
      <c r="P1164" s="260"/>
      <c r="Q1164" s="260"/>
      <c r="R1164" s="260"/>
      <c r="S1164" s="260"/>
      <c r="T1164" s="261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62" t="s">
        <v>291</v>
      </c>
      <c r="AU1164" s="262" t="s">
        <v>86</v>
      </c>
      <c r="AV1164" s="13" t="s">
        <v>86</v>
      </c>
      <c r="AW1164" s="13" t="s">
        <v>32</v>
      </c>
      <c r="AX1164" s="13" t="s">
        <v>77</v>
      </c>
      <c r="AY1164" s="262" t="s">
        <v>168</v>
      </c>
    </row>
    <row r="1165" spans="1:51" s="13" customFormat="1" ht="12">
      <c r="A1165" s="13"/>
      <c r="B1165" s="252"/>
      <c r="C1165" s="253"/>
      <c r="D1165" s="241" t="s">
        <v>291</v>
      </c>
      <c r="E1165" s="254" t="s">
        <v>1</v>
      </c>
      <c r="F1165" s="255" t="s">
        <v>2116</v>
      </c>
      <c r="G1165" s="253"/>
      <c r="H1165" s="256">
        <v>14</v>
      </c>
      <c r="I1165" s="257"/>
      <c r="J1165" s="253"/>
      <c r="K1165" s="253"/>
      <c r="L1165" s="258"/>
      <c r="M1165" s="259"/>
      <c r="N1165" s="260"/>
      <c r="O1165" s="260"/>
      <c r="P1165" s="260"/>
      <c r="Q1165" s="260"/>
      <c r="R1165" s="260"/>
      <c r="S1165" s="260"/>
      <c r="T1165" s="261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62" t="s">
        <v>291</v>
      </c>
      <c r="AU1165" s="262" t="s">
        <v>86</v>
      </c>
      <c r="AV1165" s="13" t="s">
        <v>86</v>
      </c>
      <c r="AW1165" s="13" t="s">
        <v>32</v>
      </c>
      <c r="AX1165" s="13" t="s">
        <v>77</v>
      </c>
      <c r="AY1165" s="262" t="s">
        <v>168</v>
      </c>
    </row>
    <row r="1166" spans="1:51" s="14" customFormat="1" ht="12">
      <c r="A1166" s="14"/>
      <c r="B1166" s="263"/>
      <c r="C1166" s="264"/>
      <c r="D1166" s="241" t="s">
        <v>291</v>
      </c>
      <c r="E1166" s="265" t="s">
        <v>1</v>
      </c>
      <c r="F1166" s="266" t="s">
        <v>295</v>
      </c>
      <c r="G1166" s="264"/>
      <c r="H1166" s="267">
        <v>23.6</v>
      </c>
      <c r="I1166" s="268"/>
      <c r="J1166" s="264"/>
      <c r="K1166" s="264"/>
      <c r="L1166" s="269"/>
      <c r="M1166" s="270"/>
      <c r="N1166" s="271"/>
      <c r="O1166" s="271"/>
      <c r="P1166" s="271"/>
      <c r="Q1166" s="271"/>
      <c r="R1166" s="271"/>
      <c r="S1166" s="271"/>
      <c r="T1166" s="272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73" t="s">
        <v>291</v>
      </c>
      <c r="AU1166" s="273" t="s">
        <v>86</v>
      </c>
      <c r="AV1166" s="14" t="s">
        <v>189</v>
      </c>
      <c r="AW1166" s="14" t="s">
        <v>32</v>
      </c>
      <c r="AX1166" s="14" t="s">
        <v>84</v>
      </c>
      <c r="AY1166" s="273" t="s">
        <v>168</v>
      </c>
    </row>
    <row r="1167" spans="1:65" s="2" customFormat="1" ht="16.5" customHeight="1">
      <c r="A1167" s="39"/>
      <c r="B1167" s="40"/>
      <c r="C1167" s="298" t="s">
        <v>2117</v>
      </c>
      <c r="D1167" s="298" t="s">
        <v>1306</v>
      </c>
      <c r="E1167" s="299" t="s">
        <v>2037</v>
      </c>
      <c r="F1167" s="300" t="s">
        <v>2038</v>
      </c>
      <c r="G1167" s="301" t="s">
        <v>311</v>
      </c>
      <c r="H1167" s="302">
        <v>0.007</v>
      </c>
      <c r="I1167" s="303"/>
      <c r="J1167" s="304">
        <f>ROUND(I1167*H1167,2)</f>
        <v>0</v>
      </c>
      <c r="K1167" s="300" t="s">
        <v>175</v>
      </c>
      <c r="L1167" s="305"/>
      <c r="M1167" s="306" t="s">
        <v>1</v>
      </c>
      <c r="N1167" s="307" t="s">
        <v>42</v>
      </c>
      <c r="O1167" s="92"/>
      <c r="P1167" s="237">
        <f>O1167*H1167</f>
        <v>0</v>
      </c>
      <c r="Q1167" s="237">
        <v>1</v>
      </c>
      <c r="R1167" s="237">
        <f>Q1167*H1167</f>
        <v>0.007</v>
      </c>
      <c r="S1167" s="237">
        <v>0</v>
      </c>
      <c r="T1167" s="238">
        <f>S1167*H1167</f>
        <v>0</v>
      </c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R1167" s="239" t="s">
        <v>352</v>
      </c>
      <c r="AT1167" s="239" t="s">
        <v>1306</v>
      </c>
      <c r="AU1167" s="239" t="s">
        <v>86</v>
      </c>
      <c r="AY1167" s="18" t="s">
        <v>168</v>
      </c>
      <c r="BE1167" s="240">
        <f>IF(N1167="základní",J1167,0)</f>
        <v>0</v>
      </c>
      <c r="BF1167" s="240">
        <f>IF(N1167="snížená",J1167,0)</f>
        <v>0</v>
      </c>
      <c r="BG1167" s="240">
        <f>IF(N1167="zákl. přenesená",J1167,0)</f>
        <v>0</v>
      </c>
      <c r="BH1167" s="240">
        <f>IF(N1167="sníž. přenesená",J1167,0)</f>
        <v>0</v>
      </c>
      <c r="BI1167" s="240">
        <f>IF(N1167="nulová",J1167,0)</f>
        <v>0</v>
      </c>
      <c r="BJ1167" s="18" t="s">
        <v>84</v>
      </c>
      <c r="BK1167" s="240">
        <f>ROUND(I1167*H1167,2)</f>
        <v>0</v>
      </c>
      <c r="BL1167" s="18" t="s">
        <v>437</v>
      </c>
      <c r="BM1167" s="239" t="s">
        <v>2118</v>
      </c>
    </row>
    <row r="1168" spans="1:51" s="13" customFormat="1" ht="12">
      <c r="A1168" s="13"/>
      <c r="B1168" s="252"/>
      <c r="C1168" s="253"/>
      <c r="D1168" s="241" t="s">
        <v>291</v>
      </c>
      <c r="E1168" s="254" t="s">
        <v>1</v>
      </c>
      <c r="F1168" s="255" t="s">
        <v>2119</v>
      </c>
      <c r="G1168" s="253"/>
      <c r="H1168" s="256">
        <v>0.003</v>
      </c>
      <c r="I1168" s="257"/>
      <c r="J1168" s="253"/>
      <c r="K1168" s="253"/>
      <c r="L1168" s="258"/>
      <c r="M1168" s="259"/>
      <c r="N1168" s="260"/>
      <c r="O1168" s="260"/>
      <c r="P1168" s="260"/>
      <c r="Q1168" s="260"/>
      <c r="R1168" s="260"/>
      <c r="S1168" s="260"/>
      <c r="T1168" s="261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T1168" s="262" t="s">
        <v>291</v>
      </c>
      <c r="AU1168" s="262" t="s">
        <v>86</v>
      </c>
      <c r="AV1168" s="13" t="s">
        <v>86</v>
      </c>
      <c r="AW1168" s="13" t="s">
        <v>32</v>
      </c>
      <c r="AX1168" s="13" t="s">
        <v>77</v>
      </c>
      <c r="AY1168" s="262" t="s">
        <v>168</v>
      </c>
    </row>
    <row r="1169" spans="1:51" s="13" customFormat="1" ht="12">
      <c r="A1169" s="13"/>
      <c r="B1169" s="252"/>
      <c r="C1169" s="253"/>
      <c r="D1169" s="241" t="s">
        <v>291</v>
      </c>
      <c r="E1169" s="254" t="s">
        <v>1</v>
      </c>
      <c r="F1169" s="255" t="s">
        <v>2120</v>
      </c>
      <c r="G1169" s="253"/>
      <c r="H1169" s="256">
        <v>0.004</v>
      </c>
      <c r="I1169" s="257"/>
      <c r="J1169" s="253"/>
      <c r="K1169" s="253"/>
      <c r="L1169" s="258"/>
      <c r="M1169" s="259"/>
      <c r="N1169" s="260"/>
      <c r="O1169" s="260"/>
      <c r="P1169" s="260"/>
      <c r="Q1169" s="260"/>
      <c r="R1169" s="260"/>
      <c r="S1169" s="260"/>
      <c r="T1169" s="261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62" t="s">
        <v>291</v>
      </c>
      <c r="AU1169" s="262" t="s">
        <v>86</v>
      </c>
      <c r="AV1169" s="13" t="s">
        <v>86</v>
      </c>
      <c r="AW1169" s="13" t="s">
        <v>32</v>
      </c>
      <c r="AX1169" s="13" t="s">
        <v>77</v>
      </c>
      <c r="AY1169" s="262" t="s">
        <v>168</v>
      </c>
    </row>
    <row r="1170" spans="1:51" s="14" customFormat="1" ht="12">
      <c r="A1170" s="14"/>
      <c r="B1170" s="263"/>
      <c r="C1170" s="264"/>
      <c r="D1170" s="241" t="s">
        <v>291</v>
      </c>
      <c r="E1170" s="265" t="s">
        <v>1</v>
      </c>
      <c r="F1170" s="266" t="s">
        <v>295</v>
      </c>
      <c r="G1170" s="264"/>
      <c r="H1170" s="267">
        <v>0.007</v>
      </c>
      <c r="I1170" s="268"/>
      <c r="J1170" s="264"/>
      <c r="K1170" s="264"/>
      <c r="L1170" s="269"/>
      <c r="M1170" s="270"/>
      <c r="N1170" s="271"/>
      <c r="O1170" s="271"/>
      <c r="P1170" s="271"/>
      <c r="Q1170" s="271"/>
      <c r="R1170" s="271"/>
      <c r="S1170" s="271"/>
      <c r="T1170" s="272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T1170" s="273" t="s">
        <v>291</v>
      </c>
      <c r="AU1170" s="273" t="s">
        <v>86</v>
      </c>
      <c r="AV1170" s="14" t="s">
        <v>189</v>
      </c>
      <c r="AW1170" s="14" t="s">
        <v>32</v>
      </c>
      <c r="AX1170" s="14" t="s">
        <v>84</v>
      </c>
      <c r="AY1170" s="273" t="s">
        <v>168</v>
      </c>
    </row>
    <row r="1171" spans="1:65" s="2" customFormat="1" ht="24.15" customHeight="1">
      <c r="A1171" s="39"/>
      <c r="B1171" s="40"/>
      <c r="C1171" s="228" t="s">
        <v>2121</v>
      </c>
      <c r="D1171" s="228" t="s">
        <v>171</v>
      </c>
      <c r="E1171" s="229" t="s">
        <v>2122</v>
      </c>
      <c r="F1171" s="230" t="s">
        <v>2123</v>
      </c>
      <c r="G1171" s="231" t="s">
        <v>203</v>
      </c>
      <c r="H1171" s="232">
        <v>16.6</v>
      </c>
      <c r="I1171" s="233"/>
      <c r="J1171" s="234">
        <f>ROUND(I1171*H1171,2)</f>
        <v>0</v>
      </c>
      <c r="K1171" s="230" t="s">
        <v>175</v>
      </c>
      <c r="L1171" s="45"/>
      <c r="M1171" s="235" t="s">
        <v>1</v>
      </c>
      <c r="N1171" s="236" t="s">
        <v>42</v>
      </c>
      <c r="O1171" s="92"/>
      <c r="P1171" s="237">
        <f>O1171*H1171</f>
        <v>0</v>
      </c>
      <c r="Q1171" s="237">
        <v>0</v>
      </c>
      <c r="R1171" s="237">
        <f>Q1171*H1171</f>
        <v>0</v>
      </c>
      <c r="S1171" s="237">
        <v>0</v>
      </c>
      <c r="T1171" s="238">
        <f>S1171*H1171</f>
        <v>0</v>
      </c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R1171" s="239" t="s">
        <v>437</v>
      </c>
      <c r="AT1171" s="239" t="s">
        <v>171</v>
      </c>
      <c r="AU1171" s="239" t="s">
        <v>86</v>
      </c>
      <c r="AY1171" s="18" t="s">
        <v>168</v>
      </c>
      <c r="BE1171" s="240">
        <f>IF(N1171="základní",J1171,0)</f>
        <v>0</v>
      </c>
      <c r="BF1171" s="240">
        <f>IF(N1171="snížená",J1171,0)</f>
        <v>0</v>
      </c>
      <c r="BG1171" s="240">
        <f>IF(N1171="zákl. přenesená",J1171,0)</f>
        <v>0</v>
      </c>
      <c r="BH1171" s="240">
        <f>IF(N1171="sníž. přenesená",J1171,0)</f>
        <v>0</v>
      </c>
      <c r="BI1171" s="240">
        <f>IF(N1171="nulová",J1171,0)</f>
        <v>0</v>
      </c>
      <c r="BJ1171" s="18" t="s">
        <v>84</v>
      </c>
      <c r="BK1171" s="240">
        <f>ROUND(I1171*H1171,2)</f>
        <v>0</v>
      </c>
      <c r="BL1171" s="18" t="s">
        <v>437</v>
      </c>
      <c r="BM1171" s="239" t="s">
        <v>2124</v>
      </c>
    </row>
    <row r="1172" spans="1:51" s="13" customFormat="1" ht="12">
      <c r="A1172" s="13"/>
      <c r="B1172" s="252"/>
      <c r="C1172" s="253"/>
      <c r="D1172" s="241" t="s">
        <v>291</v>
      </c>
      <c r="E1172" s="254" t="s">
        <v>1</v>
      </c>
      <c r="F1172" s="255" t="s">
        <v>907</v>
      </c>
      <c r="G1172" s="253"/>
      <c r="H1172" s="256">
        <v>9.6</v>
      </c>
      <c r="I1172" s="257"/>
      <c r="J1172" s="253"/>
      <c r="K1172" s="253"/>
      <c r="L1172" s="258"/>
      <c r="M1172" s="259"/>
      <c r="N1172" s="260"/>
      <c r="O1172" s="260"/>
      <c r="P1172" s="260"/>
      <c r="Q1172" s="260"/>
      <c r="R1172" s="260"/>
      <c r="S1172" s="260"/>
      <c r="T1172" s="261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62" t="s">
        <v>291</v>
      </c>
      <c r="AU1172" s="262" t="s">
        <v>86</v>
      </c>
      <c r="AV1172" s="13" t="s">
        <v>86</v>
      </c>
      <c r="AW1172" s="13" t="s">
        <v>32</v>
      </c>
      <c r="AX1172" s="13" t="s">
        <v>77</v>
      </c>
      <c r="AY1172" s="262" t="s">
        <v>168</v>
      </c>
    </row>
    <row r="1173" spans="1:51" s="13" customFormat="1" ht="12">
      <c r="A1173" s="13"/>
      <c r="B1173" s="252"/>
      <c r="C1173" s="253"/>
      <c r="D1173" s="241" t="s">
        <v>291</v>
      </c>
      <c r="E1173" s="254" t="s">
        <v>1</v>
      </c>
      <c r="F1173" s="255" t="s">
        <v>2125</v>
      </c>
      <c r="G1173" s="253"/>
      <c r="H1173" s="256">
        <v>7</v>
      </c>
      <c r="I1173" s="257"/>
      <c r="J1173" s="253"/>
      <c r="K1173" s="253"/>
      <c r="L1173" s="258"/>
      <c r="M1173" s="259"/>
      <c r="N1173" s="260"/>
      <c r="O1173" s="260"/>
      <c r="P1173" s="260"/>
      <c r="Q1173" s="260"/>
      <c r="R1173" s="260"/>
      <c r="S1173" s="260"/>
      <c r="T1173" s="261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62" t="s">
        <v>291</v>
      </c>
      <c r="AU1173" s="262" t="s">
        <v>86</v>
      </c>
      <c r="AV1173" s="13" t="s">
        <v>86</v>
      </c>
      <c r="AW1173" s="13" t="s">
        <v>32</v>
      </c>
      <c r="AX1173" s="13" t="s">
        <v>77</v>
      </c>
      <c r="AY1173" s="262" t="s">
        <v>168</v>
      </c>
    </row>
    <row r="1174" spans="1:51" s="14" customFormat="1" ht="12">
      <c r="A1174" s="14"/>
      <c r="B1174" s="263"/>
      <c r="C1174" s="264"/>
      <c r="D1174" s="241" t="s">
        <v>291</v>
      </c>
      <c r="E1174" s="265" t="s">
        <v>1</v>
      </c>
      <c r="F1174" s="266" t="s">
        <v>295</v>
      </c>
      <c r="G1174" s="264"/>
      <c r="H1174" s="267">
        <v>16.6</v>
      </c>
      <c r="I1174" s="268"/>
      <c r="J1174" s="264"/>
      <c r="K1174" s="264"/>
      <c r="L1174" s="269"/>
      <c r="M1174" s="270"/>
      <c r="N1174" s="271"/>
      <c r="O1174" s="271"/>
      <c r="P1174" s="271"/>
      <c r="Q1174" s="271"/>
      <c r="R1174" s="271"/>
      <c r="S1174" s="271"/>
      <c r="T1174" s="272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T1174" s="273" t="s">
        <v>291</v>
      </c>
      <c r="AU1174" s="273" t="s">
        <v>86</v>
      </c>
      <c r="AV1174" s="14" t="s">
        <v>189</v>
      </c>
      <c r="AW1174" s="14" t="s">
        <v>32</v>
      </c>
      <c r="AX1174" s="14" t="s">
        <v>84</v>
      </c>
      <c r="AY1174" s="273" t="s">
        <v>168</v>
      </c>
    </row>
    <row r="1175" spans="1:65" s="2" customFormat="1" ht="49.05" customHeight="1">
      <c r="A1175" s="39"/>
      <c r="B1175" s="40"/>
      <c r="C1175" s="298" t="s">
        <v>2126</v>
      </c>
      <c r="D1175" s="298" t="s">
        <v>1306</v>
      </c>
      <c r="E1175" s="299" t="s">
        <v>2127</v>
      </c>
      <c r="F1175" s="300" t="s">
        <v>2128</v>
      </c>
      <c r="G1175" s="301" t="s">
        <v>203</v>
      </c>
      <c r="H1175" s="302">
        <v>19.09</v>
      </c>
      <c r="I1175" s="303"/>
      <c r="J1175" s="304">
        <f>ROUND(I1175*H1175,2)</f>
        <v>0</v>
      </c>
      <c r="K1175" s="300" t="s">
        <v>175</v>
      </c>
      <c r="L1175" s="305"/>
      <c r="M1175" s="306" t="s">
        <v>1</v>
      </c>
      <c r="N1175" s="307" t="s">
        <v>42</v>
      </c>
      <c r="O1175" s="92"/>
      <c r="P1175" s="237">
        <f>O1175*H1175</f>
        <v>0</v>
      </c>
      <c r="Q1175" s="237">
        <v>0.004</v>
      </c>
      <c r="R1175" s="237">
        <f>Q1175*H1175</f>
        <v>0.07636</v>
      </c>
      <c r="S1175" s="237">
        <v>0</v>
      </c>
      <c r="T1175" s="238">
        <f>S1175*H1175</f>
        <v>0</v>
      </c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R1175" s="239" t="s">
        <v>352</v>
      </c>
      <c r="AT1175" s="239" t="s">
        <v>1306</v>
      </c>
      <c r="AU1175" s="239" t="s">
        <v>86</v>
      </c>
      <c r="AY1175" s="18" t="s">
        <v>168</v>
      </c>
      <c r="BE1175" s="240">
        <f>IF(N1175="základní",J1175,0)</f>
        <v>0</v>
      </c>
      <c r="BF1175" s="240">
        <f>IF(N1175="snížená",J1175,0)</f>
        <v>0</v>
      </c>
      <c r="BG1175" s="240">
        <f>IF(N1175="zákl. přenesená",J1175,0)</f>
        <v>0</v>
      </c>
      <c r="BH1175" s="240">
        <f>IF(N1175="sníž. přenesená",J1175,0)</f>
        <v>0</v>
      </c>
      <c r="BI1175" s="240">
        <f>IF(N1175="nulová",J1175,0)</f>
        <v>0</v>
      </c>
      <c r="BJ1175" s="18" t="s">
        <v>84</v>
      </c>
      <c r="BK1175" s="240">
        <f>ROUND(I1175*H1175,2)</f>
        <v>0</v>
      </c>
      <c r="BL1175" s="18" t="s">
        <v>437</v>
      </c>
      <c r="BM1175" s="239" t="s">
        <v>2129</v>
      </c>
    </row>
    <row r="1176" spans="1:47" s="2" customFormat="1" ht="12">
      <c r="A1176" s="39"/>
      <c r="B1176" s="40"/>
      <c r="C1176" s="41"/>
      <c r="D1176" s="241" t="s">
        <v>178</v>
      </c>
      <c r="E1176" s="41"/>
      <c r="F1176" s="242" t="s">
        <v>2130</v>
      </c>
      <c r="G1176" s="41"/>
      <c r="H1176" s="41"/>
      <c r="I1176" s="243"/>
      <c r="J1176" s="41"/>
      <c r="K1176" s="41"/>
      <c r="L1176" s="45"/>
      <c r="M1176" s="244"/>
      <c r="N1176" s="245"/>
      <c r="O1176" s="92"/>
      <c r="P1176" s="92"/>
      <c r="Q1176" s="92"/>
      <c r="R1176" s="92"/>
      <c r="S1176" s="92"/>
      <c r="T1176" s="93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T1176" s="18" t="s">
        <v>178</v>
      </c>
      <c r="AU1176" s="18" t="s">
        <v>86</v>
      </c>
    </row>
    <row r="1177" spans="1:51" s="13" customFormat="1" ht="12">
      <c r="A1177" s="13"/>
      <c r="B1177" s="252"/>
      <c r="C1177" s="253"/>
      <c r="D1177" s="241" t="s">
        <v>291</v>
      </c>
      <c r="E1177" s="254" t="s">
        <v>1</v>
      </c>
      <c r="F1177" s="255" t="s">
        <v>2131</v>
      </c>
      <c r="G1177" s="253"/>
      <c r="H1177" s="256">
        <v>11.04</v>
      </c>
      <c r="I1177" s="257"/>
      <c r="J1177" s="253"/>
      <c r="K1177" s="253"/>
      <c r="L1177" s="258"/>
      <c r="M1177" s="259"/>
      <c r="N1177" s="260"/>
      <c r="O1177" s="260"/>
      <c r="P1177" s="260"/>
      <c r="Q1177" s="260"/>
      <c r="R1177" s="260"/>
      <c r="S1177" s="260"/>
      <c r="T1177" s="261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62" t="s">
        <v>291</v>
      </c>
      <c r="AU1177" s="262" t="s">
        <v>86</v>
      </c>
      <c r="AV1177" s="13" t="s">
        <v>86</v>
      </c>
      <c r="AW1177" s="13" t="s">
        <v>32</v>
      </c>
      <c r="AX1177" s="13" t="s">
        <v>77</v>
      </c>
      <c r="AY1177" s="262" t="s">
        <v>168</v>
      </c>
    </row>
    <row r="1178" spans="1:51" s="13" customFormat="1" ht="12">
      <c r="A1178" s="13"/>
      <c r="B1178" s="252"/>
      <c r="C1178" s="253"/>
      <c r="D1178" s="241" t="s">
        <v>291</v>
      </c>
      <c r="E1178" s="254" t="s">
        <v>1</v>
      </c>
      <c r="F1178" s="255" t="s">
        <v>2132</v>
      </c>
      <c r="G1178" s="253"/>
      <c r="H1178" s="256">
        <v>8.05</v>
      </c>
      <c r="I1178" s="257"/>
      <c r="J1178" s="253"/>
      <c r="K1178" s="253"/>
      <c r="L1178" s="258"/>
      <c r="M1178" s="259"/>
      <c r="N1178" s="260"/>
      <c r="O1178" s="260"/>
      <c r="P1178" s="260"/>
      <c r="Q1178" s="260"/>
      <c r="R1178" s="260"/>
      <c r="S1178" s="260"/>
      <c r="T1178" s="261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62" t="s">
        <v>291</v>
      </c>
      <c r="AU1178" s="262" t="s">
        <v>86</v>
      </c>
      <c r="AV1178" s="13" t="s">
        <v>86</v>
      </c>
      <c r="AW1178" s="13" t="s">
        <v>32</v>
      </c>
      <c r="AX1178" s="13" t="s">
        <v>77</v>
      </c>
      <c r="AY1178" s="262" t="s">
        <v>168</v>
      </c>
    </row>
    <row r="1179" spans="1:51" s="14" customFormat="1" ht="12">
      <c r="A1179" s="14"/>
      <c r="B1179" s="263"/>
      <c r="C1179" s="264"/>
      <c r="D1179" s="241" t="s">
        <v>291</v>
      </c>
      <c r="E1179" s="265" t="s">
        <v>1</v>
      </c>
      <c r="F1179" s="266" t="s">
        <v>295</v>
      </c>
      <c r="G1179" s="264"/>
      <c r="H1179" s="267">
        <v>19.09</v>
      </c>
      <c r="I1179" s="268"/>
      <c r="J1179" s="264"/>
      <c r="K1179" s="264"/>
      <c r="L1179" s="269"/>
      <c r="M1179" s="270"/>
      <c r="N1179" s="271"/>
      <c r="O1179" s="271"/>
      <c r="P1179" s="271"/>
      <c r="Q1179" s="271"/>
      <c r="R1179" s="271"/>
      <c r="S1179" s="271"/>
      <c r="T1179" s="272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T1179" s="273" t="s">
        <v>291</v>
      </c>
      <c r="AU1179" s="273" t="s">
        <v>86</v>
      </c>
      <c r="AV1179" s="14" t="s">
        <v>189</v>
      </c>
      <c r="AW1179" s="14" t="s">
        <v>32</v>
      </c>
      <c r="AX1179" s="14" t="s">
        <v>84</v>
      </c>
      <c r="AY1179" s="273" t="s">
        <v>168</v>
      </c>
    </row>
    <row r="1180" spans="1:65" s="2" customFormat="1" ht="24.15" customHeight="1">
      <c r="A1180" s="39"/>
      <c r="B1180" s="40"/>
      <c r="C1180" s="228" t="s">
        <v>2133</v>
      </c>
      <c r="D1180" s="228" t="s">
        <v>171</v>
      </c>
      <c r="E1180" s="229" t="s">
        <v>2134</v>
      </c>
      <c r="F1180" s="230" t="s">
        <v>2135</v>
      </c>
      <c r="G1180" s="231" t="s">
        <v>203</v>
      </c>
      <c r="H1180" s="232">
        <v>23.6</v>
      </c>
      <c r="I1180" s="233"/>
      <c r="J1180" s="234">
        <f>ROUND(I1180*H1180,2)</f>
        <v>0</v>
      </c>
      <c r="K1180" s="230" t="s">
        <v>175</v>
      </c>
      <c r="L1180" s="45"/>
      <c r="M1180" s="235" t="s">
        <v>1</v>
      </c>
      <c r="N1180" s="236" t="s">
        <v>42</v>
      </c>
      <c r="O1180" s="92"/>
      <c r="P1180" s="237">
        <f>O1180*H1180</f>
        <v>0</v>
      </c>
      <c r="Q1180" s="237">
        <v>0.00088</v>
      </c>
      <c r="R1180" s="237">
        <f>Q1180*H1180</f>
        <v>0.020768000000000002</v>
      </c>
      <c r="S1180" s="237">
        <v>0</v>
      </c>
      <c r="T1180" s="238">
        <f>S1180*H1180</f>
        <v>0</v>
      </c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R1180" s="239" t="s">
        <v>437</v>
      </c>
      <c r="AT1180" s="239" t="s">
        <v>171</v>
      </c>
      <c r="AU1180" s="239" t="s">
        <v>86</v>
      </c>
      <c r="AY1180" s="18" t="s">
        <v>168</v>
      </c>
      <c r="BE1180" s="240">
        <f>IF(N1180="základní",J1180,0)</f>
        <v>0</v>
      </c>
      <c r="BF1180" s="240">
        <f>IF(N1180="snížená",J1180,0)</f>
        <v>0</v>
      </c>
      <c r="BG1180" s="240">
        <f>IF(N1180="zákl. přenesená",J1180,0)</f>
        <v>0</v>
      </c>
      <c r="BH1180" s="240">
        <f>IF(N1180="sníž. přenesená",J1180,0)</f>
        <v>0</v>
      </c>
      <c r="BI1180" s="240">
        <f>IF(N1180="nulová",J1180,0)</f>
        <v>0</v>
      </c>
      <c r="BJ1180" s="18" t="s">
        <v>84</v>
      </c>
      <c r="BK1180" s="240">
        <f>ROUND(I1180*H1180,2)</f>
        <v>0</v>
      </c>
      <c r="BL1180" s="18" t="s">
        <v>437</v>
      </c>
      <c r="BM1180" s="239" t="s">
        <v>2136</v>
      </c>
    </row>
    <row r="1181" spans="1:51" s="13" customFormat="1" ht="12">
      <c r="A1181" s="13"/>
      <c r="B1181" s="252"/>
      <c r="C1181" s="253"/>
      <c r="D1181" s="241" t="s">
        <v>291</v>
      </c>
      <c r="E1181" s="254" t="s">
        <v>1</v>
      </c>
      <c r="F1181" s="255" t="s">
        <v>2137</v>
      </c>
      <c r="G1181" s="253"/>
      <c r="H1181" s="256">
        <v>9.6</v>
      </c>
      <c r="I1181" s="257"/>
      <c r="J1181" s="253"/>
      <c r="K1181" s="253"/>
      <c r="L1181" s="258"/>
      <c r="M1181" s="259"/>
      <c r="N1181" s="260"/>
      <c r="O1181" s="260"/>
      <c r="P1181" s="260"/>
      <c r="Q1181" s="260"/>
      <c r="R1181" s="260"/>
      <c r="S1181" s="260"/>
      <c r="T1181" s="261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62" t="s">
        <v>291</v>
      </c>
      <c r="AU1181" s="262" t="s">
        <v>86</v>
      </c>
      <c r="AV1181" s="13" t="s">
        <v>86</v>
      </c>
      <c r="AW1181" s="13" t="s">
        <v>32</v>
      </c>
      <c r="AX1181" s="13" t="s">
        <v>77</v>
      </c>
      <c r="AY1181" s="262" t="s">
        <v>168</v>
      </c>
    </row>
    <row r="1182" spans="1:51" s="16" customFormat="1" ht="12">
      <c r="A1182" s="16"/>
      <c r="B1182" s="287"/>
      <c r="C1182" s="288"/>
      <c r="D1182" s="241" t="s">
        <v>291</v>
      </c>
      <c r="E1182" s="289" t="s">
        <v>907</v>
      </c>
      <c r="F1182" s="290" t="s">
        <v>1109</v>
      </c>
      <c r="G1182" s="288"/>
      <c r="H1182" s="291">
        <v>9.6</v>
      </c>
      <c r="I1182" s="292"/>
      <c r="J1182" s="288"/>
      <c r="K1182" s="288"/>
      <c r="L1182" s="293"/>
      <c r="M1182" s="294"/>
      <c r="N1182" s="295"/>
      <c r="O1182" s="295"/>
      <c r="P1182" s="295"/>
      <c r="Q1182" s="295"/>
      <c r="R1182" s="295"/>
      <c r="S1182" s="295"/>
      <c r="T1182" s="296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6"/>
      <c r="AE1182" s="16"/>
      <c r="AT1182" s="297" t="s">
        <v>291</v>
      </c>
      <c r="AU1182" s="297" t="s">
        <v>86</v>
      </c>
      <c r="AV1182" s="16" t="s">
        <v>106</v>
      </c>
      <c r="AW1182" s="16" t="s">
        <v>32</v>
      </c>
      <c r="AX1182" s="16" t="s">
        <v>77</v>
      </c>
      <c r="AY1182" s="297" t="s">
        <v>168</v>
      </c>
    </row>
    <row r="1183" spans="1:51" s="15" customFormat="1" ht="12">
      <c r="A1183" s="15"/>
      <c r="B1183" s="274"/>
      <c r="C1183" s="275"/>
      <c r="D1183" s="241" t="s">
        <v>291</v>
      </c>
      <c r="E1183" s="276" t="s">
        <v>1</v>
      </c>
      <c r="F1183" s="277" t="s">
        <v>2138</v>
      </c>
      <c r="G1183" s="275"/>
      <c r="H1183" s="276" t="s">
        <v>1</v>
      </c>
      <c r="I1183" s="278"/>
      <c r="J1183" s="275"/>
      <c r="K1183" s="275"/>
      <c r="L1183" s="279"/>
      <c r="M1183" s="280"/>
      <c r="N1183" s="281"/>
      <c r="O1183" s="281"/>
      <c r="P1183" s="281"/>
      <c r="Q1183" s="281"/>
      <c r="R1183" s="281"/>
      <c r="S1183" s="281"/>
      <c r="T1183" s="282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5"/>
      <c r="AT1183" s="283" t="s">
        <v>291</v>
      </c>
      <c r="AU1183" s="283" t="s">
        <v>86</v>
      </c>
      <c r="AV1183" s="15" t="s">
        <v>84</v>
      </c>
      <c r="AW1183" s="15" t="s">
        <v>32</v>
      </c>
      <c r="AX1183" s="15" t="s">
        <v>77</v>
      </c>
      <c r="AY1183" s="283" t="s">
        <v>168</v>
      </c>
    </row>
    <row r="1184" spans="1:51" s="13" customFormat="1" ht="12">
      <c r="A1184" s="13"/>
      <c r="B1184" s="252"/>
      <c r="C1184" s="253"/>
      <c r="D1184" s="241" t="s">
        <v>291</v>
      </c>
      <c r="E1184" s="254" t="s">
        <v>1</v>
      </c>
      <c r="F1184" s="255" t="s">
        <v>2139</v>
      </c>
      <c r="G1184" s="253"/>
      <c r="H1184" s="256">
        <v>5.5</v>
      </c>
      <c r="I1184" s="257"/>
      <c r="J1184" s="253"/>
      <c r="K1184" s="253"/>
      <c r="L1184" s="258"/>
      <c r="M1184" s="259"/>
      <c r="N1184" s="260"/>
      <c r="O1184" s="260"/>
      <c r="P1184" s="260"/>
      <c r="Q1184" s="260"/>
      <c r="R1184" s="260"/>
      <c r="S1184" s="260"/>
      <c r="T1184" s="261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62" t="s">
        <v>291</v>
      </c>
      <c r="AU1184" s="262" t="s">
        <v>86</v>
      </c>
      <c r="AV1184" s="13" t="s">
        <v>86</v>
      </c>
      <c r="AW1184" s="13" t="s">
        <v>32</v>
      </c>
      <c r="AX1184" s="13" t="s">
        <v>77</v>
      </c>
      <c r="AY1184" s="262" t="s">
        <v>168</v>
      </c>
    </row>
    <row r="1185" spans="1:51" s="16" customFormat="1" ht="12">
      <c r="A1185" s="16"/>
      <c r="B1185" s="287"/>
      <c r="C1185" s="288"/>
      <c r="D1185" s="241" t="s">
        <v>291</v>
      </c>
      <c r="E1185" s="289" t="s">
        <v>902</v>
      </c>
      <c r="F1185" s="290" t="s">
        <v>1109</v>
      </c>
      <c r="G1185" s="288"/>
      <c r="H1185" s="291">
        <v>5.5</v>
      </c>
      <c r="I1185" s="292"/>
      <c r="J1185" s="288"/>
      <c r="K1185" s="288"/>
      <c r="L1185" s="293"/>
      <c r="M1185" s="294"/>
      <c r="N1185" s="295"/>
      <c r="O1185" s="295"/>
      <c r="P1185" s="295"/>
      <c r="Q1185" s="295"/>
      <c r="R1185" s="295"/>
      <c r="S1185" s="295"/>
      <c r="T1185" s="296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T1185" s="297" t="s">
        <v>291</v>
      </c>
      <c r="AU1185" s="297" t="s">
        <v>86</v>
      </c>
      <c r="AV1185" s="16" t="s">
        <v>106</v>
      </c>
      <c r="AW1185" s="16" t="s">
        <v>32</v>
      </c>
      <c r="AX1185" s="16" t="s">
        <v>77</v>
      </c>
      <c r="AY1185" s="297" t="s">
        <v>168</v>
      </c>
    </row>
    <row r="1186" spans="1:51" s="15" customFormat="1" ht="12">
      <c r="A1186" s="15"/>
      <c r="B1186" s="274"/>
      <c r="C1186" s="275"/>
      <c r="D1186" s="241" t="s">
        <v>291</v>
      </c>
      <c r="E1186" s="276" t="s">
        <v>1</v>
      </c>
      <c r="F1186" s="277" t="s">
        <v>2140</v>
      </c>
      <c r="G1186" s="275"/>
      <c r="H1186" s="276" t="s">
        <v>1</v>
      </c>
      <c r="I1186" s="278"/>
      <c r="J1186" s="275"/>
      <c r="K1186" s="275"/>
      <c r="L1186" s="279"/>
      <c r="M1186" s="280"/>
      <c r="N1186" s="281"/>
      <c r="O1186" s="281"/>
      <c r="P1186" s="281"/>
      <c r="Q1186" s="281"/>
      <c r="R1186" s="281"/>
      <c r="S1186" s="281"/>
      <c r="T1186" s="282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T1186" s="283" t="s">
        <v>291</v>
      </c>
      <c r="AU1186" s="283" t="s">
        <v>86</v>
      </c>
      <c r="AV1186" s="15" t="s">
        <v>84</v>
      </c>
      <c r="AW1186" s="15" t="s">
        <v>32</v>
      </c>
      <c r="AX1186" s="15" t="s">
        <v>77</v>
      </c>
      <c r="AY1186" s="283" t="s">
        <v>168</v>
      </c>
    </row>
    <row r="1187" spans="1:51" s="13" customFormat="1" ht="12">
      <c r="A1187" s="13"/>
      <c r="B1187" s="252"/>
      <c r="C1187" s="253"/>
      <c r="D1187" s="241" t="s">
        <v>291</v>
      </c>
      <c r="E1187" s="254" t="s">
        <v>1</v>
      </c>
      <c r="F1187" s="255" t="s">
        <v>2141</v>
      </c>
      <c r="G1187" s="253"/>
      <c r="H1187" s="256">
        <v>1.5</v>
      </c>
      <c r="I1187" s="257"/>
      <c r="J1187" s="253"/>
      <c r="K1187" s="253"/>
      <c r="L1187" s="258"/>
      <c r="M1187" s="259"/>
      <c r="N1187" s="260"/>
      <c r="O1187" s="260"/>
      <c r="P1187" s="260"/>
      <c r="Q1187" s="260"/>
      <c r="R1187" s="260"/>
      <c r="S1187" s="260"/>
      <c r="T1187" s="261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62" t="s">
        <v>291</v>
      </c>
      <c r="AU1187" s="262" t="s">
        <v>86</v>
      </c>
      <c r="AV1187" s="13" t="s">
        <v>86</v>
      </c>
      <c r="AW1187" s="13" t="s">
        <v>32</v>
      </c>
      <c r="AX1187" s="13" t="s">
        <v>77</v>
      </c>
      <c r="AY1187" s="262" t="s">
        <v>168</v>
      </c>
    </row>
    <row r="1188" spans="1:51" s="16" customFormat="1" ht="12">
      <c r="A1188" s="16"/>
      <c r="B1188" s="287"/>
      <c r="C1188" s="288"/>
      <c r="D1188" s="241" t="s">
        <v>291</v>
      </c>
      <c r="E1188" s="289" t="s">
        <v>904</v>
      </c>
      <c r="F1188" s="290" t="s">
        <v>1109</v>
      </c>
      <c r="G1188" s="288"/>
      <c r="H1188" s="291">
        <v>1.5</v>
      </c>
      <c r="I1188" s="292"/>
      <c r="J1188" s="288"/>
      <c r="K1188" s="288"/>
      <c r="L1188" s="293"/>
      <c r="M1188" s="294"/>
      <c r="N1188" s="295"/>
      <c r="O1188" s="295"/>
      <c r="P1188" s="295"/>
      <c r="Q1188" s="295"/>
      <c r="R1188" s="295"/>
      <c r="S1188" s="295"/>
      <c r="T1188" s="296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T1188" s="297" t="s">
        <v>291</v>
      </c>
      <c r="AU1188" s="297" t="s">
        <v>86</v>
      </c>
      <c r="AV1188" s="16" t="s">
        <v>106</v>
      </c>
      <c r="AW1188" s="16" t="s">
        <v>32</v>
      </c>
      <c r="AX1188" s="16" t="s">
        <v>77</v>
      </c>
      <c r="AY1188" s="297" t="s">
        <v>168</v>
      </c>
    </row>
    <row r="1189" spans="1:51" s="15" customFormat="1" ht="12">
      <c r="A1189" s="15"/>
      <c r="B1189" s="274"/>
      <c r="C1189" s="275"/>
      <c r="D1189" s="241" t="s">
        <v>291</v>
      </c>
      <c r="E1189" s="276" t="s">
        <v>1</v>
      </c>
      <c r="F1189" s="277" t="s">
        <v>2142</v>
      </c>
      <c r="G1189" s="275"/>
      <c r="H1189" s="276" t="s">
        <v>1</v>
      </c>
      <c r="I1189" s="278"/>
      <c r="J1189" s="275"/>
      <c r="K1189" s="275"/>
      <c r="L1189" s="279"/>
      <c r="M1189" s="280"/>
      <c r="N1189" s="281"/>
      <c r="O1189" s="281"/>
      <c r="P1189" s="281"/>
      <c r="Q1189" s="281"/>
      <c r="R1189" s="281"/>
      <c r="S1189" s="281"/>
      <c r="T1189" s="282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T1189" s="283" t="s">
        <v>291</v>
      </c>
      <c r="AU1189" s="283" t="s">
        <v>86</v>
      </c>
      <c r="AV1189" s="15" t="s">
        <v>84</v>
      </c>
      <c r="AW1189" s="15" t="s">
        <v>32</v>
      </c>
      <c r="AX1189" s="15" t="s">
        <v>77</v>
      </c>
      <c r="AY1189" s="283" t="s">
        <v>168</v>
      </c>
    </row>
    <row r="1190" spans="1:51" s="13" customFormat="1" ht="12">
      <c r="A1190" s="13"/>
      <c r="B1190" s="252"/>
      <c r="C1190" s="253"/>
      <c r="D1190" s="241" t="s">
        <v>291</v>
      </c>
      <c r="E1190" s="254" t="s">
        <v>1</v>
      </c>
      <c r="F1190" s="255" t="s">
        <v>2125</v>
      </c>
      <c r="G1190" s="253"/>
      <c r="H1190" s="256">
        <v>7</v>
      </c>
      <c r="I1190" s="257"/>
      <c r="J1190" s="253"/>
      <c r="K1190" s="253"/>
      <c r="L1190" s="258"/>
      <c r="M1190" s="259"/>
      <c r="N1190" s="260"/>
      <c r="O1190" s="260"/>
      <c r="P1190" s="260"/>
      <c r="Q1190" s="260"/>
      <c r="R1190" s="260"/>
      <c r="S1190" s="260"/>
      <c r="T1190" s="261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62" t="s">
        <v>291</v>
      </c>
      <c r="AU1190" s="262" t="s">
        <v>86</v>
      </c>
      <c r="AV1190" s="13" t="s">
        <v>86</v>
      </c>
      <c r="AW1190" s="13" t="s">
        <v>32</v>
      </c>
      <c r="AX1190" s="13" t="s">
        <v>77</v>
      </c>
      <c r="AY1190" s="262" t="s">
        <v>168</v>
      </c>
    </row>
    <row r="1191" spans="1:51" s="16" customFormat="1" ht="12">
      <c r="A1191" s="16"/>
      <c r="B1191" s="287"/>
      <c r="C1191" s="288"/>
      <c r="D1191" s="241" t="s">
        <v>291</v>
      </c>
      <c r="E1191" s="289" t="s">
        <v>1</v>
      </c>
      <c r="F1191" s="290" t="s">
        <v>1109</v>
      </c>
      <c r="G1191" s="288"/>
      <c r="H1191" s="291">
        <v>7</v>
      </c>
      <c r="I1191" s="292"/>
      <c r="J1191" s="288"/>
      <c r="K1191" s="288"/>
      <c r="L1191" s="293"/>
      <c r="M1191" s="294"/>
      <c r="N1191" s="295"/>
      <c r="O1191" s="295"/>
      <c r="P1191" s="295"/>
      <c r="Q1191" s="295"/>
      <c r="R1191" s="295"/>
      <c r="S1191" s="295"/>
      <c r="T1191" s="296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6"/>
      <c r="AE1191" s="16"/>
      <c r="AT1191" s="297" t="s">
        <v>291</v>
      </c>
      <c r="AU1191" s="297" t="s">
        <v>86</v>
      </c>
      <c r="AV1191" s="16" t="s">
        <v>106</v>
      </c>
      <c r="AW1191" s="16" t="s">
        <v>32</v>
      </c>
      <c r="AX1191" s="16" t="s">
        <v>77</v>
      </c>
      <c r="AY1191" s="297" t="s">
        <v>168</v>
      </c>
    </row>
    <row r="1192" spans="1:51" s="14" customFormat="1" ht="12">
      <c r="A1192" s="14"/>
      <c r="B1192" s="263"/>
      <c r="C1192" s="264"/>
      <c r="D1192" s="241" t="s">
        <v>291</v>
      </c>
      <c r="E1192" s="265" t="s">
        <v>1</v>
      </c>
      <c r="F1192" s="266" t="s">
        <v>295</v>
      </c>
      <c r="G1192" s="264"/>
      <c r="H1192" s="267">
        <v>23.6</v>
      </c>
      <c r="I1192" s="268"/>
      <c r="J1192" s="264"/>
      <c r="K1192" s="264"/>
      <c r="L1192" s="269"/>
      <c r="M1192" s="270"/>
      <c r="N1192" s="271"/>
      <c r="O1192" s="271"/>
      <c r="P1192" s="271"/>
      <c r="Q1192" s="271"/>
      <c r="R1192" s="271"/>
      <c r="S1192" s="271"/>
      <c r="T1192" s="272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73" t="s">
        <v>291</v>
      </c>
      <c r="AU1192" s="273" t="s">
        <v>86</v>
      </c>
      <c r="AV1192" s="14" t="s">
        <v>189</v>
      </c>
      <c r="AW1192" s="14" t="s">
        <v>32</v>
      </c>
      <c r="AX1192" s="14" t="s">
        <v>84</v>
      </c>
      <c r="AY1192" s="273" t="s">
        <v>168</v>
      </c>
    </row>
    <row r="1193" spans="1:65" s="2" customFormat="1" ht="44.25" customHeight="1">
      <c r="A1193" s="39"/>
      <c r="B1193" s="40"/>
      <c r="C1193" s="298" t="s">
        <v>2143</v>
      </c>
      <c r="D1193" s="298" t="s">
        <v>1306</v>
      </c>
      <c r="E1193" s="299" t="s">
        <v>2144</v>
      </c>
      <c r="F1193" s="300" t="s">
        <v>2145</v>
      </c>
      <c r="G1193" s="301" t="s">
        <v>203</v>
      </c>
      <c r="H1193" s="302">
        <v>19.09</v>
      </c>
      <c r="I1193" s="303"/>
      <c r="J1193" s="304">
        <f>ROUND(I1193*H1193,2)</f>
        <v>0</v>
      </c>
      <c r="K1193" s="300" t="s">
        <v>175</v>
      </c>
      <c r="L1193" s="305"/>
      <c r="M1193" s="306" t="s">
        <v>1</v>
      </c>
      <c r="N1193" s="307" t="s">
        <v>42</v>
      </c>
      <c r="O1193" s="92"/>
      <c r="P1193" s="237">
        <f>O1193*H1193</f>
        <v>0</v>
      </c>
      <c r="Q1193" s="237">
        <v>0.00553</v>
      </c>
      <c r="R1193" s="237">
        <f>Q1193*H1193</f>
        <v>0.1055677</v>
      </c>
      <c r="S1193" s="237">
        <v>0</v>
      </c>
      <c r="T1193" s="238">
        <f>S1193*H1193</f>
        <v>0</v>
      </c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R1193" s="239" t="s">
        <v>352</v>
      </c>
      <c r="AT1193" s="239" t="s">
        <v>1306</v>
      </c>
      <c r="AU1193" s="239" t="s">
        <v>86</v>
      </c>
      <c r="AY1193" s="18" t="s">
        <v>168</v>
      </c>
      <c r="BE1193" s="240">
        <f>IF(N1193="základní",J1193,0)</f>
        <v>0</v>
      </c>
      <c r="BF1193" s="240">
        <f>IF(N1193="snížená",J1193,0)</f>
        <v>0</v>
      </c>
      <c r="BG1193" s="240">
        <f>IF(N1193="zákl. přenesená",J1193,0)</f>
        <v>0</v>
      </c>
      <c r="BH1193" s="240">
        <f>IF(N1193="sníž. přenesená",J1193,0)</f>
        <v>0</v>
      </c>
      <c r="BI1193" s="240">
        <f>IF(N1193="nulová",J1193,0)</f>
        <v>0</v>
      </c>
      <c r="BJ1193" s="18" t="s">
        <v>84</v>
      </c>
      <c r="BK1193" s="240">
        <f>ROUND(I1193*H1193,2)</f>
        <v>0</v>
      </c>
      <c r="BL1193" s="18" t="s">
        <v>437</v>
      </c>
      <c r="BM1193" s="239" t="s">
        <v>2146</v>
      </c>
    </row>
    <row r="1194" spans="1:47" s="2" customFormat="1" ht="12">
      <c r="A1194" s="39"/>
      <c r="B1194" s="40"/>
      <c r="C1194" s="41"/>
      <c r="D1194" s="241" t="s">
        <v>178</v>
      </c>
      <c r="E1194" s="41"/>
      <c r="F1194" s="242" t="s">
        <v>2147</v>
      </c>
      <c r="G1194" s="41"/>
      <c r="H1194" s="41"/>
      <c r="I1194" s="243"/>
      <c r="J1194" s="41"/>
      <c r="K1194" s="41"/>
      <c r="L1194" s="45"/>
      <c r="M1194" s="244"/>
      <c r="N1194" s="245"/>
      <c r="O1194" s="92"/>
      <c r="P1194" s="92"/>
      <c r="Q1194" s="92"/>
      <c r="R1194" s="92"/>
      <c r="S1194" s="92"/>
      <c r="T1194" s="93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T1194" s="18" t="s">
        <v>178</v>
      </c>
      <c r="AU1194" s="18" t="s">
        <v>86</v>
      </c>
    </row>
    <row r="1195" spans="1:51" s="13" customFormat="1" ht="12">
      <c r="A1195" s="13"/>
      <c r="B1195" s="252"/>
      <c r="C1195" s="253"/>
      <c r="D1195" s="241" t="s">
        <v>291</v>
      </c>
      <c r="E1195" s="254" t="s">
        <v>1</v>
      </c>
      <c r="F1195" s="255" t="s">
        <v>2131</v>
      </c>
      <c r="G1195" s="253"/>
      <c r="H1195" s="256">
        <v>11.04</v>
      </c>
      <c r="I1195" s="257"/>
      <c r="J1195" s="253"/>
      <c r="K1195" s="253"/>
      <c r="L1195" s="258"/>
      <c r="M1195" s="259"/>
      <c r="N1195" s="260"/>
      <c r="O1195" s="260"/>
      <c r="P1195" s="260"/>
      <c r="Q1195" s="260"/>
      <c r="R1195" s="260"/>
      <c r="S1195" s="260"/>
      <c r="T1195" s="261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62" t="s">
        <v>291</v>
      </c>
      <c r="AU1195" s="262" t="s">
        <v>86</v>
      </c>
      <c r="AV1195" s="13" t="s">
        <v>86</v>
      </c>
      <c r="AW1195" s="13" t="s">
        <v>32</v>
      </c>
      <c r="AX1195" s="13" t="s">
        <v>77</v>
      </c>
      <c r="AY1195" s="262" t="s">
        <v>168</v>
      </c>
    </row>
    <row r="1196" spans="1:51" s="13" customFormat="1" ht="12">
      <c r="A1196" s="13"/>
      <c r="B1196" s="252"/>
      <c r="C1196" s="253"/>
      <c r="D1196" s="241" t="s">
        <v>291</v>
      </c>
      <c r="E1196" s="254" t="s">
        <v>1</v>
      </c>
      <c r="F1196" s="255" t="s">
        <v>2132</v>
      </c>
      <c r="G1196" s="253"/>
      <c r="H1196" s="256">
        <v>8.05</v>
      </c>
      <c r="I1196" s="257"/>
      <c r="J1196" s="253"/>
      <c r="K1196" s="253"/>
      <c r="L1196" s="258"/>
      <c r="M1196" s="259"/>
      <c r="N1196" s="260"/>
      <c r="O1196" s="260"/>
      <c r="P1196" s="260"/>
      <c r="Q1196" s="260"/>
      <c r="R1196" s="260"/>
      <c r="S1196" s="260"/>
      <c r="T1196" s="261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62" t="s">
        <v>291</v>
      </c>
      <c r="AU1196" s="262" t="s">
        <v>86</v>
      </c>
      <c r="AV1196" s="13" t="s">
        <v>86</v>
      </c>
      <c r="AW1196" s="13" t="s">
        <v>32</v>
      </c>
      <c r="AX1196" s="13" t="s">
        <v>77</v>
      </c>
      <c r="AY1196" s="262" t="s">
        <v>168</v>
      </c>
    </row>
    <row r="1197" spans="1:51" s="14" customFormat="1" ht="12">
      <c r="A1197" s="14"/>
      <c r="B1197" s="263"/>
      <c r="C1197" s="264"/>
      <c r="D1197" s="241" t="s">
        <v>291</v>
      </c>
      <c r="E1197" s="265" t="s">
        <v>1</v>
      </c>
      <c r="F1197" s="266" t="s">
        <v>295</v>
      </c>
      <c r="G1197" s="264"/>
      <c r="H1197" s="267">
        <v>19.09</v>
      </c>
      <c r="I1197" s="268"/>
      <c r="J1197" s="264"/>
      <c r="K1197" s="264"/>
      <c r="L1197" s="269"/>
      <c r="M1197" s="270"/>
      <c r="N1197" s="271"/>
      <c r="O1197" s="271"/>
      <c r="P1197" s="271"/>
      <c r="Q1197" s="271"/>
      <c r="R1197" s="271"/>
      <c r="S1197" s="271"/>
      <c r="T1197" s="272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T1197" s="273" t="s">
        <v>291</v>
      </c>
      <c r="AU1197" s="273" t="s">
        <v>86</v>
      </c>
      <c r="AV1197" s="14" t="s">
        <v>189</v>
      </c>
      <c r="AW1197" s="14" t="s">
        <v>32</v>
      </c>
      <c r="AX1197" s="14" t="s">
        <v>84</v>
      </c>
      <c r="AY1197" s="273" t="s">
        <v>168</v>
      </c>
    </row>
    <row r="1198" spans="1:65" s="2" customFormat="1" ht="55.5" customHeight="1">
      <c r="A1198" s="39"/>
      <c r="B1198" s="40"/>
      <c r="C1198" s="298" t="s">
        <v>2148</v>
      </c>
      <c r="D1198" s="298" t="s">
        <v>1306</v>
      </c>
      <c r="E1198" s="299" t="s">
        <v>2149</v>
      </c>
      <c r="F1198" s="300" t="s">
        <v>2150</v>
      </c>
      <c r="G1198" s="301" t="s">
        <v>203</v>
      </c>
      <c r="H1198" s="302">
        <v>8.05</v>
      </c>
      <c r="I1198" s="303"/>
      <c r="J1198" s="304">
        <f>ROUND(I1198*H1198,2)</f>
        <v>0</v>
      </c>
      <c r="K1198" s="300" t="s">
        <v>175</v>
      </c>
      <c r="L1198" s="305"/>
      <c r="M1198" s="306" t="s">
        <v>1</v>
      </c>
      <c r="N1198" s="307" t="s">
        <v>42</v>
      </c>
      <c r="O1198" s="92"/>
      <c r="P1198" s="237">
        <f>O1198*H1198</f>
        <v>0</v>
      </c>
      <c r="Q1198" s="237">
        <v>0.0047</v>
      </c>
      <c r="R1198" s="237">
        <f>Q1198*H1198</f>
        <v>0.03783500000000001</v>
      </c>
      <c r="S1198" s="237">
        <v>0</v>
      </c>
      <c r="T1198" s="238">
        <f>S1198*H1198</f>
        <v>0</v>
      </c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R1198" s="239" t="s">
        <v>352</v>
      </c>
      <c r="AT1198" s="239" t="s">
        <v>1306</v>
      </c>
      <c r="AU1198" s="239" t="s">
        <v>86</v>
      </c>
      <c r="AY1198" s="18" t="s">
        <v>168</v>
      </c>
      <c r="BE1198" s="240">
        <f>IF(N1198="základní",J1198,0)</f>
        <v>0</v>
      </c>
      <c r="BF1198" s="240">
        <f>IF(N1198="snížená",J1198,0)</f>
        <v>0</v>
      </c>
      <c r="BG1198" s="240">
        <f>IF(N1198="zákl. přenesená",J1198,0)</f>
        <v>0</v>
      </c>
      <c r="BH1198" s="240">
        <f>IF(N1198="sníž. přenesená",J1198,0)</f>
        <v>0</v>
      </c>
      <c r="BI1198" s="240">
        <f>IF(N1198="nulová",J1198,0)</f>
        <v>0</v>
      </c>
      <c r="BJ1198" s="18" t="s">
        <v>84</v>
      </c>
      <c r="BK1198" s="240">
        <f>ROUND(I1198*H1198,2)</f>
        <v>0</v>
      </c>
      <c r="BL1198" s="18" t="s">
        <v>437</v>
      </c>
      <c r="BM1198" s="239" t="s">
        <v>2151</v>
      </c>
    </row>
    <row r="1199" spans="1:51" s="13" customFormat="1" ht="12">
      <c r="A1199" s="13"/>
      <c r="B1199" s="252"/>
      <c r="C1199" s="253"/>
      <c r="D1199" s="241" t="s">
        <v>291</v>
      </c>
      <c r="E1199" s="254" t="s">
        <v>1</v>
      </c>
      <c r="F1199" s="255" t="s">
        <v>2132</v>
      </c>
      <c r="G1199" s="253"/>
      <c r="H1199" s="256">
        <v>8.05</v>
      </c>
      <c r="I1199" s="257"/>
      <c r="J1199" s="253"/>
      <c r="K1199" s="253"/>
      <c r="L1199" s="258"/>
      <c r="M1199" s="259"/>
      <c r="N1199" s="260"/>
      <c r="O1199" s="260"/>
      <c r="P1199" s="260"/>
      <c r="Q1199" s="260"/>
      <c r="R1199" s="260"/>
      <c r="S1199" s="260"/>
      <c r="T1199" s="261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62" t="s">
        <v>291</v>
      </c>
      <c r="AU1199" s="262" t="s">
        <v>86</v>
      </c>
      <c r="AV1199" s="13" t="s">
        <v>86</v>
      </c>
      <c r="AW1199" s="13" t="s">
        <v>32</v>
      </c>
      <c r="AX1199" s="13" t="s">
        <v>77</v>
      </c>
      <c r="AY1199" s="262" t="s">
        <v>168</v>
      </c>
    </row>
    <row r="1200" spans="1:51" s="14" customFormat="1" ht="12">
      <c r="A1200" s="14"/>
      <c r="B1200" s="263"/>
      <c r="C1200" s="264"/>
      <c r="D1200" s="241" t="s">
        <v>291</v>
      </c>
      <c r="E1200" s="265" t="s">
        <v>1</v>
      </c>
      <c r="F1200" s="266" t="s">
        <v>295</v>
      </c>
      <c r="G1200" s="264"/>
      <c r="H1200" s="267">
        <v>8.05</v>
      </c>
      <c r="I1200" s="268"/>
      <c r="J1200" s="264"/>
      <c r="K1200" s="264"/>
      <c r="L1200" s="269"/>
      <c r="M1200" s="270"/>
      <c r="N1200" s="271"/>
      <c r="O1200" s="271"/>
      <c r="P1200" s="271"/>
      <c r="Q1200" s="271"/>
      <c r="R1200" s="271"/>
      <c r="S1200" s="271"/>
      <c r="T1200" s="272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T1200" s="273" t="s">
        <v>291</v>
      </c>
      <c r="AU1200" s="273" t="s">
        <v>86</v>
      </c>
      <c r="AV1200" s="14" t="s">
        <v>189</v>
      </c>
      <c r="AW1200" s="14" t="s">
        <v>32</v>
      </c>
      <c r="AX1200" s="14" t="s">
        <v>84</v>
      </c>
      <c r="AY1200" s="273" t="s">
        <v>168</v>
      </c>
    </row>
    <row r="1201" spans="1:65" s="2" customFormat="1" ht="24.15" customHeight="1">
      <c r="A1201" s="39"/>
      <c r="B1201" s="40"/>
      <c r="C1201" s="228" t="s">
        <v>2152</v>
      </c>
      <c r="D1201" s="228" t="s">
        <v>171</v>
      </c>
      <c r="E1201" s="229" t="s">
        <v>2153</v>
      </c>
      <c r="F1201" s="230" t="s">
        <v>2154</v>
      </c>
      <c r="G1201" s="231" t="s">
        <v>203</v>
      </c>
      <c r="H1201" s="232">
        <v>25.2</v>
      </c>
      <c r="I1201" s="233"/>
      <c r="J1201" s="234">
        <f>ROUND(I1201*H1201,2)</f>
        <v>0</v>
      </c>
      <c r="K1201" s="230" t="s">
        <v>175</v>
      </c>
      <c r="L1201" s="45"/>
      <c r="M1201" s="235" t="s">
        <v>1</v>
      </c>
      <c r="N1201" s="236" t="s">
        <v>42</v>
      </c>
      <c r="O1201" s="92"/>
      <c r="P1201" s="237">
        <f>O1201*H1201</f>
        <v>0</v>
      </c>
      <c r="Q1201" s="237">
        <v>0</v>
      </c>
      <c r="R1201" s="237">
        <f>Q1201*H1201</f>
        <v>0</v>
      </c>
      <c r="S1201" s="237">
        <v>0</v>
      </c>
      <c r="T1201" s="238">
        <f>S1201*H1201</f>
        <v>0</v>
      </c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R1201" s="239" t="s">
        <v>437</v>
      </c>
      <c r="AT1201" s="239" t="s">
        <v>171</v>
      </c>
      <c r="AU1201" s="239" t="s">
        <v>86</v>
      </c>
      <c r="AY1201" s="18" t="s">
        <v>168</v>
      </c>
      <c r="BE1201" s="240">
        <f>IF(N1201="základní",J1201,0)</f>
        <v>0</v>
      </c>
      <c r="BF1201" s="240">
        <f>IF(N1201="snížená",J1201,0)</f>
        <v>0</v>
      </c>
      <c r="BG1201" s="240">
        <f>IF(N1201="zákl. přenesená",J1201,0)</f>
        <v>0</v>
      </c>
      <c r="BH1201" s="240">
        <f>IF(N1201="sníž. přenesená",J1201,0)</f>
        <v>0</v>
      </c>
      <c r="BI1201" s="240">
        <f>IF(N1201="nulová",J1201,0)</f>
        <v>0</v>
      </c>
      <c r="BJ1201" s="18" t="s">
        <v>84</v>
      </c>
      <c r="BK1201" s="240">
        <f>ROUND(I1201*H1201,2)</f>
        <v>0</v>
      </c>
      <c r="BL1201" s="18" t="s">
        <v>437</v>
      </c>
      <c r="BM1201" s="239" t="s">
        <v>2155</v>
      </c>
    </row>
    <row r="1202" spans="1:51" s="13" customFormat="1" ht="12">
      <c r="A1202" s="13"/>
      <c r="B1202" s="252"/>
      <c r="C1202" s="253"/>
      <c r="D1202" s="241" t="s">
        <v>291</v>
      </c>
      <c r="E1202" s="254" t="s">
        <v>1</v>
      </c>
      <c r="F1202" s="255" t="s">
        <v>905</v>
      </c>
      <c r="G1202" s="253"/>
      <c r="H1202" s="256">
        <v>25.2</v>
      </c>
      <c r="I1202" s="257"/>
      <c r="J1202" s="253"/>
      <c r="K1202" s="253"/>
      <c r="L1202" s="258"/>
      <c r="M1202" s="259"/>
      <c r="N1202" s="260"/>
      <c r="O1202" s="260"/>
      <c r="P1202" s="260"/>
      <c r="Q1202" s="260"/>
      <c r="R1202" s="260"/>
      <c r="S1202" s="260"/>
      <c r="T1202" s="261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62" t="s">
        <v>291</v>
      </c>
      <c r="AU1202" s="262" t="s">
        <v>86</v>
      </c>
      <c r="AV1202" s="13" t="s">
        <v>86</v>
      </c>
      <c r="AW1202" s="13" t="s">
        <v>32</v>
      </c>
      <c r="AX1202" s="13" t="s">
        <v>84</v>
      </c>
      <c r="AY1202" s="262" t="s">
        <v>168</v>
      </c>
    </row>
    <row r="1203" spans="1:65" s="2" customFormat="1" ht="16.5" customHeight="1">
      <c r="A1203" s="39"/>
      <c r="B1203" s="40"/>
      <c r="C1203" s="298" t="s">
        <v>2156</v>
      </c>
      <c r="D1203" s="298" t="s">
        <v>1306</v>
      </c>
      <c r="E1203" s="299" t="s">
        <v>2157</v>
      </c>
      <c r="F1203" s="300" t="s">
        <v>2158</v>
      </c>
      <c r="G1203" s="301" t="s">
        <v>203</v>
      </c>
      <c r="H1203" s="302">
        <v>28.98</v>
      </c>
      <c r="I1203" s="303"/>
      <c r="J1203" s="304">
        <f>ROUND(I1203*H1203,2)</f>
        <v>0</v>
      </c>
      <c r="K1203" s="300" t="s">
        <v>175</v>
      </c>
      <c r="L1203" s="305"/>
      <c r="M1203" s="306" t="s">
        <v>1</v>
      </c>
      <c r="N1203" s="307" t="s">
        <v>42</v>
      </c>
      <c r="O1203" s="92"/>
      <c r="P1203" s="237">
        <f>O1203*H1203</f>
        <v>0</v>
      </c>
      <c r="Q1203" s="237">
        <v>0.0005</v>
      </c>
      <c r="R1203" s="237">
        <f>Q1203*H1203</f>
        <v>0.014490000000000001</v>
      </c>
      <c r="S1203" s="237">
        <v>0</v>
      </c>
      <c r="T1203" s="238">
        <f>S1203*H1203</f>
        <v>0</v>
      </c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R1203" s="239" t="s">
        <v>352</v>
      </c>
      <c r="AT1203" s="239" t="s">
        <v>1306</v>
      </c>
      <c r="AU1203" s="239" t="s">
        <v>86</v>
      </c>
      <c r="AY1203" s="18" t="s">
        <v>168</v>
      </c>
      <c r="BE1203" s="240">
        <f>IF(N1203="základní",J1203,0)</f>
        <v>0</v>
      </c>
      <c r="BF1203" s="240">
        <f>IF(N1203="snížená",J1203,0)</f>
        <v>0</v>
      </c>
      <c r="BG1203" s="240">
        <f>IF(N1203="zákl. přenesená",J1203,0)</f>
        <v>0</v>
      </c>
      <c r="BH1203" s="240">
        <f>IF(N1203="sníž. přenesená",J1203,0)</f>
        <v>0</v>
      </c>
      <c r="BI1203" s="240">
        <f>IF(N1203="nulová",J1203,0)</f>
        <v>0</v>
      </c>
      <c r="BJ1203" s="18" t="s">
        <v>84</v>
      </c>
      <c r="BK1203" s="240">
        <f>ROUND(I1203*H1203,2)</f>
        <v>0</v>
      </c>
      <c r="BL1203" s="18" t="s">
        <v>437</v>
      </c>
      <c r="BM1203" s="239" t="s">
        <v>2159</v>
      </c>
    </row>
    <row r="1204" spans="1:47" s="2" customFormat="1" ht="12">
      <c r="A1204" s="39"/>
      <c r="B1204" s="40"/>
      <c r="C1204" s="41"/>
      <c r="D1204" s="241" t="s">
        <v>178</v>
      </c>
      <c r="E1204" s="41"/>
      <c r="F1204" s="242" t="s">
        <v>2160</v>
      </c>
      <c r="G1204" s="41"/>
      <c r="H1204" s="41"/>
      <c r="I1204" s="243"/>
      <c r="J1204" s="41"/>
      <c r="K1204" s="41"/>
      <c r="L1204" s="45"/>
      <c r="M1204" s="244"/>
      <c r="N1204" s="245"/>
      <c r="O1204" s="92"/>
      <c r="P1204" s="92"/>
      <c r="Q1204" s="92"/>
      <c r="R1204" s="92"/>
      <c r="S1204" s="92"/>
      <c r="T1204" s="93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T1204" s="18" t="s">
        <v>178</v>
      </c>
      <c r="AU1204" s="18" t="s">
        <v>86</v>
      </c>
    </row>
    <row r="1205" spans="1:51" s="13" customFormat="1" ht="12">
      <c r="A1205" s="13"/>
      <c r="B1205" s="252"/>
      <c r="C1205" s="253"/>
      <c r="D1205" s="241" t="s">
        <v>291</v>
      </c>
      <c r="E1205" s="254" t="s">
        <v>1</v>
      </c>
      <c r="F1205" s="255" t="s">
        <v>2161</v>
      </c>
      <c r="G1205" s="253"/>
      <c r="H1205" s="256">
        <v>28.98</v>
      </c>
      <c r="I1205" s="257"/>
      <c r="J1205" s="253"/>
      <c r="K1205" s="253"/>
      <c r="L1205" s="258"/>
      <c r="M1205" s="259"/>
      <c r="N1205" s="260"/>
      <c r="O1205" s="260"/>
      <c r="P1205" s="260"/>
      <c r="Q1205" s="260"/>
      <c r="R1205" s="260"/>
      <c r="S1205" s="260"/>
      <c r="T1205" s="261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62" t="s">
        <v>291</v>
      </c>
      <c r="AU1205" s="262" t="s">
        <v>86</v>
      </c>
      <c r="AV1205" s="13" t="s">
        <v>86</v>
      </c>
      <c r="AW1205" s="13" t="s">
        <v>32</v>
      </c>
      <c r="AX1205" s="13" t="s">
        <v>84</v>
      </c>
      <c r="AY1205" s="262" t="s">
        <v>168</v>
      </c>
    </row>
    <row r="1206" spans="1:65" s="2" customFormat="1" ht="24.15" customHeight="1">
      <c r="A1206" s="39"/>
      <c r="B1206" s="40"/>
      <c r="C1206" s="228" t="s">
        <v>2162</v>
      </c>
      <c r="D1206" s="228" t="s">
        <v>171</v>
      </c>
      <c r="E1206" s="229" t="s">
        <v>2163</v>
      </c>
      <c r="F1206" s="230" t="s">
        <v>2164</v>
      </c>
      <c r="G1206" s="231" t="s">
        <v>2104</v>
      </c>
      <c r="H1206" s="308"/>
      <c r="I1206" s="233"/>
      <c r="J1206" s="234">
        <f>ROUND(I1206*H1206,2)</f>
        <v>0</v>
      </c>
      <c r="K1206" s="230" t="s">
        <v>175</v>
      </c>
      <c r="L1206" s="45"/>
      <c r="M1206" s="235" t="s">
        <v>1</v>
      </c>
      <c r="N1206" s="236" t="s">
        <v>42</v>
      </c>
      <c r="O1206" s="92"/>
      <c r="P1206" s="237">
        <f>O1206*H1206</f>
        <v>0</v>
      </c>
      <c r="Q1206" s="237">
        <v>0</v>
      </c>
      <c r="R1206" s="237">
        <f>Q1206*H1206</f>
        <v>0</v>
      </c>
      <c r="S1206" s="237">
        <v>0</v>
      </c>
      <c r="T1206" s="238">
        <f>S1206*H1206</f>
        <v>0</v>
      </c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R1206" s="239" t="s">
        <v>437</v>
      </c>
      <c r="AT1206" s="239" t="s">
        <v>171</v>
      </c>
      <c r="AU1206" s="239" t="s">
        <v>86</v>
      </c>
      <c r="AY1206" s="18" t="s">
        <v>168</v>
      </c>
      <c r="BE1206" s="240">
        <f>IF(N1206="základní",J1206,0)</f>
        <v>0</v>
      </c>
      <c r="BF1206" s="240">
        <f>IF(N1206="snížená",J1206,0)</f>
        <v>0</v>
      </c>
      <c r="BG1206" s="240">
        <f>IF(N1206="zákl. přenesená",J1206,0)</f>
        <v>0</v>
      </c>
      <c r="BH1206" s="240">
        <f>IF(N1206="sníž. přenesená",J1206,0)</f>
        <v>0</v>
      </c>
      <c r="BI1206" s="240">
        <f>IF(N1206="nulová",J1206,0)</f>
        <v>0</v>
      </c>
      <c r="BJ1206" s="18" t="s">
        <v>84</v>
      </c>
      <c r="BK1206" s="240">
        <f>ROUND(I1206*H1206,2)</f>
        <v>0</v>
      </c>
      <c r="BL1206" s="18" t="s">
        <v>437</v>
      </c>
      <c r="BM1206" s="239" t="s">
        <v>2165</v>
      </c>
    </row>
    <row r="1207" spans="1:63" s="12" customFormat="1" ht="22.8" customHeight="1">
      <c r="A1207" s="12"/>
      <c r="B1207" s="212"/>
      <c r="C1207" s="213"/>
      <c r="D1207" s="214" t="s">
        <v>76</v>
      </c>
      <c r="E1207" s="226" t="s">
        <v>693</v>
      </c>
      <c r="F1207" s="226" t="s">
        <v>694</v>
      </c>
      <c r="G1207" s="213"/>
      <c r="H1207" s="213"/>
      <c r="I1207" s="216"/>
      <c r="J1207" s="227">
        <f>BK1207</f>
        <v>0</v>
      </c>
      <c r="K1207" s="213"/>
      <c r="L1207" s="218"/>
      <c r="M1207" s="219"/>
      <c r="N1207" s="220"/>
      <c r="O1207" s="220"/>
      <c r="P1207" s="221">
        <f>SUM(P1208:P1250)</f>
        <v>0</v>
      </c>
      <c r="Q1207" s="220"/>
      <c r="R1207" s="221">
        <f>SUM(R1208:R1250)</f>
        <v>3.2791152799999996</v>
      </c>
      <c r="S1207" s="220"/>
      <c r="T1207" s="222">
        <f>SUM(T1208:T1250)</f>
        <v>0</v>
      </c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R1207" s="223" t="s">
        <v>86</v>
      </c>
      <c r="AT1207" s="224" t="s">
        <v>76</v>
      </c>
      <c r="AU1207" s="224" t="s">
        <v>84</v>
      </c>
      <c r="AY1207" s="223" t="s">
        <v>168</v>
      </c>
      <c r="BK1207" s="225">
        <f>SUM(BK1208:BK1250)</f>
        <v>0</v>
      </c>
    </row>
    <row r="1208" spans="1:65" s="2" customFormat="1" ht="24.15" customHeight="1">
      <c r="A1208" s="39"/>
      <c r="B1208" s="40"/>
      <c r="C1208" s="228" t="s">
        <v>2166</v>
      </c>
      <c r="D1208" s="228" t="s">
        <v>171</v>
      </c>
      <c r="E1208" s="229" t="s">
        <v>2167</v>
      </c>
      <c r="F1208" s="230" t="s">
        <v>2168</v>
      </c>
      <c r="G1208" s="231" t="s">
        <v>203</v>
      </c>
      <c r="H1208" s="232">
        <v>824.53</v>
      </c>
      <c r="I1208" s="233"/>
      <c r="J1208" s="234">
        <f>ROUND(I1208*H1208,2)</f>
        <v>0</v>
      </c>
      <c r="K1208" s="230" t="s">
        <v>175</v>
      </c>
      <c r="L1208" s="45"/>
      <c r="M1208" s="235" t="s">
        <v>1</v>
      </c>
      <c r="N1208" s="236" t="s">
        <v>42</v>
      </c>
      <c r="O1208" s="92"/>
      <c r="P1208" s="237">
        <f>O1208*H1208</f>
        <v>0</v>
      </c>
      <c r="Q1208" s="237">
        <v>0</v>
      </c>
      <c r="R1208" s="237">
        <f>Q1208*H1208</f>
        <v>0</v>
      </c>
      <c r="S1208" s="237">
        <v>0</v>
      </c>
      <c r="T1208" s="238">
        <f>S1208*H1208</f>
        <v>0</v>
      </c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R1208" s="239" t="s">
        <v>437</v>
      </c>
      <c r="AT1208" s="239" t="s">
        <v>171</v>
      </c>
      <c r="AU1208" s="239" t="s">
        <v>86</v>
      </c>
      <c r="AY1208" s="18" t="s">
        <v>168</v>
      </c>
      <c r="BE1208" s="240">
        <f>IF(N1208="základní",J1208,0)</f>
        <v>0</v>
      </c>
      <c r="BF1208" s="240">
        <f>IF(N1208="snížená",J1208,0)</f>
        <v>0</v>
      </c>
      <c r="BG1208" s="240">
        <f>IF(N1208="zákl. přenesená",J1208,0)</f>
        <v>0</v>
      </c>
      <c r="BH1208" s="240">
        <f>IF(N1208="sníž. přenesená",J1208,0)</f>
        <v>0</v>
      </c>
      <c r="BI1208" s="240">
        <f>IF(N1208="nulová",J1208,0)</f>
        <v>0</v>
      </c>
      <c r="BJ1208" s="18" t="s">
        <v>84</v>
      </c>
      <c r="BK1208" s="240">
        <f>ROUND(I1208*H1208,2)</f>
        <v>0</v>
      </c>
      <c r="BL1208" s="18" t="s">
        <v>437</v>
      </c>
      <c r="BM1208" s="239" t="s">
        <v>2169</v>
      </c>
    </row>
    <row r="1209" spans="1:51" s="13" customFormat="1" ht="12">
      <c r="A1209" s="13"/>
      <c r="B1209" s="252"/>
      <c r="C1209" s="253"/>
      <c r="D1209" s="241" t="s">
        <v>291</v>
      </c>
      <c r="E1209" s="254" t="s">
        <v>1</v>
      </c>
      <c r="F1209" s="255" t="s">
        <v>2170</v>
      </c>
      <c r="G1209" s="253"/>
      <c r="H1209" s="256">
        <v>366.82</v>
      </c>
      <c r="I1209" s="257"/>
      <c r="J1209" s="253"/>
      <c r="K1209" s="253"/>
      <c r="L1209" s="258"/>
      <c r="M1209" s="259"/>
      <c r="N1209" s="260"/>
      <c r="O1209" s="260"/>
      <c r="P1209" s="260"/>
      <c r="Q1209" s="260"/>
      <c r="R1209" s="260"/>
      <c r="S1209" s="260"/>
      <c r="T1209" s="261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62" t="s">
        <v>291</v>
      </c>
      <c r="AU1209" s="262" t="s">
        <v>86</v>
      </c>
      <c r="AV1209" s="13" t="s">
        <v>86</v>
      </c>
      <c r="AW1209" s="13" t="s">
        <v>32</v>
      </c>
      <c r="AX1209" s="13" t="s">
        <v>77</v>
      </c>
      <c r="AY1209" s="262" t="s">
        <v>168</v>
      </c>
    </row>
    <row r="1210" spans="1:51" s="13" customFormat="1" ht="12">
      <c r="A1210" s="13"/>
      <c r="B1210" s="252"/>
      <c r="C1210" s="253"/>
      <c r="D1210" s="241" t="s">
        <v>291</v>
      </c>
      <c r="E1210" s="254" t="s">
        <v>1</v>
      </c>
      <c r="F1210" s="255" t="s">
        <v>2171</v>
      </c>
      <c r="G1210" s="253"/>
      <c r="H1210" s="256">
        <v>149.6</v>
      </c>
      <c r="I1210" s="257"/>
      <c r="J1210" s="253"/>
      <c r="K1210" s="253"/>
      <c r="L1210" s="258"/>
      <c r="M1210" s="259"/>
      <c r="N1210" s="260"/>
      <c r="O1210" s="260"/>
      <c r="P1210" s="260"/>
      <c r="Q1210" s="260"/>
      <c r="R1210" s="260"/>
      <c r="S1210" s="260"/>
      <c r="T1210" s="261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62" t="s">
        <v>291</v>
      </c>
      <c r="AU1210" s="262" t="s">
        <v>86</v>
      </c>
      <c r="AV1210" s="13" t="s">
        <v>86</v>
      </c>
      <c r="AW1210" s="13" t="s">
        <v>32</v>
      </c>
      <c r="AX1210" s="13" t="s">
        <v>77</v>
      </c>
      <c r="AY1210" s="262" t="s">
        <v>168</v>
      </c>
    </row>
    <row r="1211" spans="1:51" s="13" customFormat="1" ht="12">
      <c r="A1211" s="13"/>
      <c r="B1211" s="252"/>
      <c r="C1211" s="253"/>
      <c r="D1211" s="241" t="s">
        <v>291</v>
      </c>
      <c r="E1211" s="254" t="s">
        <v>1</v>
      </c>
      <c r="F1211" s="255" t="s">
        <v>2172</v>
      </c>
      <c r="G1211" s="253"/>
      <c r="H1211" s="256">
        <v>308.11</v>
      </c>
      <c r="I1211" s="257"/>
      <c r="J1211" s="253"/>
      <c r="K1211" s="253"/>
      <c r="L1211" s="258"/>
      <c r="M1211" s="259"/>
      <c r="N1211" s="260"/>
      <c r="O1211" s="260"/>
      <c r="P1211" s="260"/>
      <c r="Q1211" s="260"/>
      <c r="R1211" s="260"/>
      <c r="S1211" s="260"/>
      <c r="T1211" s="261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62" t="s">
        <v>291</v>
      </c>
      <c r="AU1211" s="262" t="s">
        <v>86</v>
      </c>
      <c r="AV1211" s="13" t="s">
        <v>86</v>
      </c>
      <c r="AW1211" s="13" t="s">
        <v>32</v>
      </c>
      <c r="AX1211" s="13" t="s">
        <v>77</v>
      </c>
      <c r="AY1211" s="262" t="s">
        <v>168</v>
      </c>
    </row>
    <row r="1212" spans="1:51" s="14" customFormat="1" ht="12">
      <c r="A1212" s="14"/>
      <c r="B1212" s="263"/>
      <c r="C1212" s="264"/>
      <c r="D1212" s="241" t="s">
        <v>291</v>
      </c>
      <c r="E1212" s="265" t="s">
        <v>1</v>
      </c>
      <c r="F1212" s="266" t="s">
        <v>295</v>
      </c>
      <c r="G1212" s="264"/>
      <c r="H1212" s="267">
        <v>824.53</v>
      </c>
      <c r="I1212" s="268"/>
      <c r="J1212" s="264"/>
      <c r="K1212" s="264"/>
      <c r="L1212" s="269"/>
      <c r="M1212" s="270"/>
      <c r="N1212" s="271"/>
      <c r="O1212" s="271"/>
      <c r="P1212" s="271"/>
      <c r="Q1212" s="271"/>
      <c r="R1212" s="271"/>
      <c r="S1212" s="271"/>
      <c r="T1212" s="272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T1212" s="273" t="s">
        <v>291</v>
      </c>
      <c r="AU1212" s="273" t="s">
        <v>86</v>
      </c>
      <c r="AV1212" s="14" t="s">
        <v>189</v>
      </c>
      <c r="AW1212" s="14" t="s">
        <v>32</v>
      </c>
      <c r="AX1212" s="14" t="s">
        <v>84</v>
      </c>
      <c r="AY1212" s="273" t="s">
        <v>168</v>
      </c>
    </row>
    <row r="1213" spans="1:65" s="2" customFormat="1" ht="24.15" customHeight="1">
      <c r="A1213" s="39"/>
      <c r="B1213" s="40"/>
      <c r="C1213" s="228" t="s">
        <v>2173</v>
      </c>
      <c r="D1213" s="228" t="s">
        <v>171</v>
      </c>
      <c r="E1213" s="229" t="s">
        <v>2174</v>
      </c>
      <c r="F1213" s="230" t="s">
        <v>2175</v>
      </c>
      <c r="G1213" s="231" t="s">
        <v>203</v>
      </c>
      <c r="H1213" s="232">
        <v>561.99</v>
      </c>
      <c r="I1213" s="233"/>
      <c r="J1213" s="234">
        <f>ROUND(I1213*H1213,2)</f>
        <v>0</v>
      </c>
      <c r="K1213" s="230" t="s">
        <v>175</v>
      </c>
      <c r="L1213" s="45"/>
      <c r="M1213" s="235" t="s">
        <v>1</v>
      </c>
      <c r="N1213" s="236" t="s">
        <v>42</v>
      </c>
      <c r="O1213" s="92"/>
      <c r="P1213" s="237">
        <f>O1213*H1213</f>
        <v>0</v>
      </c>
      <c r="Q1213" s="237">
        <v>0</v>
      </c>
      <c r="R1213" s="237">
        <f>Q1213*H1213</f>
        <v>0</v>
      </c>
      <c r="S1213" s="237">
        <v>0</v>
      </c>
      <c r="T1213" s="238">
        <f>S1213*H1213</f>
        <v>0</v>
      </c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R1213" s="239" t="s">
        <v>437</v>
      </c>
      <c r="AT1213" s="239" t="s">
        <v>171</v>
      </c>
      <c r="AU1213" s="239" t="s">
        <v>86</v>
      </c>
      <c r="AY1213" s="18" t="s">
        <v>168</v>
      </c>
      <c r="BE1213" s="240">
        <f>IF(N1213="základní",J1213,0)</f>
        <v>0</v>
      </c>
      <c r="BF1213" s="240">
        <f>IF(N1213="snížená",J1213,0)</f>
        <v>0</v>
      </c>
      <c r="BG1213" s="240">
        <f>IF(N1213="zákl. přenesená",J1213,0)</f>
        <v>0</v>
      </c>
      <c r="BH1213" s="240">
        <f>IF(N1213="sníž. přenesená",J1213,0)</f>
        <v>0</v>
      </c>
      <c r="BI1213" s="240">
        <f>IF(N1213="nulová",J1213,0)</f>
        <v>0</v>
      </c>
      <c r="BJ1213" s="18" t="s">
        <v>84</v>
      </c>
      <c r="BK1213" s="240">
        <f>ROUND(I1213*H1213,2)</f>
        <v>0</v>
      </c>
      <c r="BL1213" s="18" t="s">
        <v>437</v>
      </c>
      <c r="BM1213" s="239" t="s">
        <v>2176</v>
      </c>
    </row>
    <row r="1214" spans="1:51" s="13" customFormat="1" ht="12">
      <c r="A1214" s="13"/>
      <c r="B1214" s="252"/>
      <c r="C1214" s="253"/>
      <c r="D1214" s="241" t="s">
        <v>291</v>
      </c>
      <c r="E1214" s="254" t="s">
        <v>1</v>
      </c>
      <c r="F1214" s="255" t="s">
        <v>2177</v>
      </c>
      <c r="G1214" s="253"/>
      <c r="H1214" s="256">
        <v>561.99</v>
      </c>
      <c r="I1214" s="257"/>
      <c r="J1214" s="253"/>
      <c r="K1214" s="253"/>
      <c r="L1214" s="258"/>
      <c r="M1214" s="259"/>
      <c r="N1214" s="260"/>
      <c r="O1214" s="260"/>
      <c r="P1214" s="260"/>
      <c r="Q1214" s="260"/>
      <c r="R1214" s="260"/>
      <c r="S1214" s="260"/>
      <c r="T1214" s="261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62" t="s">
        <v>291</v>
      </c>
      <c r="AU1214" s="262" t="s">
        <v>86</v>
      </c>
      <c r="AV1214" s="13" t="s">
        <v>86</v>
      </c>
      <c r="AW1214" s="13" t="s">
        <v>32</v>
      </c>
      <c r="AX1214" s="13" t="s">
        <v>84</v>
      </c>
      <c r="AY1214" s="262" t="s">
        <v>168</v>
      </c>
    </row>
    <row r="1215" spans="1:65" s="2" customFormat="1" ht="24.15" customHeight="1">
      <c r="A1215" s="39"/>
      <c r="B1215" s="40"/>
      <c r="C1215" s="298" t="s">
        <v>2178</v>
      </c>
      <c r="D1215" s="298" t="s">
        <v>1306</v>
      </c>
      <c r="E1215" s="299" t="s">
        <v>2179</v>
      </c>
      <c r="F1215" s="300" t="s">
        <v>2180</v>
      </c>
      <c r="G1215" s="301" t="s">
        <v>203</v>
      </c>
      <c r="H1215" s="302">
        <v>374.156</v>
      </c>
      <c r="I1215" s="303"/>
      <c r="J1215" s="304">
        <f>ROUND(I1215*H1215,2)</f>
        <v>0</v>
      </c>
      <c r="K1215" s="300" t="s">
        <v>175</v>
      </c>
      <c r="L1215" s="305"/>
      <c r="M1215" s="306" t="s">
        <v>1</v>
      </c>
      <c r="N1215" s="307" t="s">
        <v>42</v>
      </c>
      <c r="O1215" s="92"/>
      <c r="P1215" s="237">
        <f>O1215*H1215</f>
        <v>0</v>
      </c>
      <c r="Q1215" s="237">
        <v>0.0024</v>
      </c>
      <c r="R1215" s="237">
        <f>Q1215*H1215</f>
        <v>0.8979744</v>
      </c>
      <c r="S1215" s="237">
        <v>0</v>
      </c>
      <c r="T1215" s="238">
        <f>S1215*H1215</f>
        <v>0</v>
      </c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R1215" s="239" t="s">
        <v>352</v>
      </c>
      <c r="AT1215" s="239" t="s">
        <v>1306</v>
      </c>
      <c r="AU1215" s="239" t="s">
        <v>86</v>
      </c>
      <c r="AY1215" s="18" t="s">
        <v>168</v>
      </c>
      <c r="BE1215" s="240">
        <f>IF(N1215="základní",J1215,0)</f>
        <v>0</v>
      </c>
      <c r="BF1215" s="240">
        <f>IF(N1215="snížená",J1215,0)</f>
        <v>0</v>
      </c>
      <c r="BG1215" s="240">
        <f>IF(N1215="zákl. přenesená",J1215,0)</f>
        <v>0</v>
      </c>
      <c r="BH1215" s="240">
        <f>IF(N1215="sníž. přenesená",J1215,0)</f>
        <v>0</v>
      </c>
      <c r="BI1215" s="240">
        <f>IF(N1215="nulová",J1215,0)</f>
        <v>0</v>
      </c>
      <c r="BJ1215" s="18" t="s">
        <v>84</v>
      </c>
      <c r="BK1215" s="240">
        <f>ROUND(I1215*H1215,2)</f>
        <v>0</v>
      </c>
      <c r="BL1215" s="18" t="s">
        <v>437</v>
      </c>
      <c r="BM1215" s="239" t="s">
        <v>2181</v>
      </c>
    </row>
    <row r="1216" spans="1:47" s="2" customFormat="1" ht="12">
      <c r="A1216" s="39"/>
      <c r="B1216" s="40"/>
      <c r="C1216" s="41"/>
      <c r="D1216" s="241" t="s">
        <v>178</v>
      </c>
      <c r="E1216" s="41"/>
      <c r="F1216" s="242" t="s">
        <v>2182</v>
      </c>
      <c r="G1216" s="41"/>
      <c r="H1216" s="41"/>
      <c r="I1216" s="243"/>
      <c r="J1216" s="41"/>
      <c r="K1216" s="41"/>
      <c r="L1216" s="45"/>
      <c r="M1216" s="244"/>
      <c r="N1216" s="245"/>
      <c r="O1216" s="92"/>
      <c r="P1216" s="92"/>
      <c r="Q1216" s="92"/>
      <c r="R1216" s="92"/>
      <c r="S1216" s="92"/>
      <c r="T1216" s="93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T1216" s="18" t="s">
        <v>178</v>
      </c>
      <c r="AU1216" s="18" t="s">
        <v>86</v>
      </c>
    </row>
    <row r="1217" spans="1:51" s="13" customFormat="1" ht="12">
      <c r="A1217" s="13"/>
      <c r="B1217" s="252"/>
      <c r="C1217" s="253"/>
      <c r="D1217" s="241" t="s">
        <v>291</v>
      </c>
      <c r="E1217" s="254" t="s">
        <v>1</v>
      </c>
      <c r="F1217" s="255" t="s">
        <v>2183</v>
      </c>
      <c r="G1217" s="253"/>
      <c r="H1217" s="256">
        <v>374.156</v>
      </c>
      <c r="I1217" s="257"/>
      <c r="J1217" s="253"/>
      <c r="K1217" s="253"/>
      <c r="L1217" s="258"/>
      <c r="M1217" s="259"/>
      <c r="N1217" s="260"/>
      <c r="O1217" s="260"/>
      <c r="P1217" s="260"/>
      <c r="Q1217" s="260"/>
      <c r="R1217" s="260"/>
      <c r="S1217" s="260"/>
      <c r="T1217" s="261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62" t="s">
        <v>291</v>
      </c>
      <c r="AU1217" s="262" t="s">
        <v>86</v>
      </c>
      <c r="AV1217" s="13" t="s">
        <v>86</v>
      </c>
      <c r="AW1217" s="13" t="s">
        <v>32</v>
      </c>
      <c r="AX1217" s="13" t="s">
        <v>84</v>
      </c>
      <c r="AY1217" s="262" t="s">
        <v>168</v>
      </c>
    </row>
    <row r="1218" spans="1:65" s="2" customFormat="1" ht="24.15" customHeight="1">
      <c r="A1218" s="39"/>
      <c r="B1218" s="40"/>
      <c r="C1218" s="298" t="s">
        <v>2184</v>
      </c>
      <c r="D1218" s="298" t="s">
        <v>1306</v>
      </c>
      <c r="E1218" s="299" t="s">
        <v>2185</v>
      </c>
      <c r="F1218" s="300" t="s">
        <v>2186</v>
      </c>
      <c r="G1218" s="301" t="s">
        <v>203</v>
      </c>
      <c r="H1218" s="302">
        <v>573.23</v>
      </c>
      <c r="I1218" s="303"/>
      <c r="J1218" s="304">
        <f>ROUND(I1218*H1218,2)</f>
        <v>0</v>
      </c>
      <c r="K1218" s="300" t="s">
        <v>175</v>
      </c>
      <c r="L1218" s="305"/>
      <c r="M1218" s="306" t="s">
        <v>1</v>
      </c>
      <c r="N1218" s="307" t="s">
        <v>42</v>
      </c>
      <c r="O1218" s="92"/>
      <c r="P1218" s="237">
        <f>O1218*H1218</f>
        <v>0</v>
      </c>
      <c r="Q1218" s="237">
        <v>0.0012</v>
      </c>
      <c r="R1218" s="237">
        <f>Q1218*H1218</f>
        <v>0.6878759999999999</v>
      </c>
      <c r="S1218" s="237">
        <v>0</v>
      </c>
      <c r="T1218" s="238">
        <f>S1218*H1218</f>
        <v>0</v>
      </c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R1218" s="239" t="s">
        <v>352</v>
      </c>
      <c r="AT1218" s="239" t="s">
        <v>1306</v>
      </c>
      <c r="AU1218" s="239" t="s">
        <v>86</v>
      </c>
      <c r="AY1218" s="18" t="s">
        <v>168</v>
      </c>
      <c r="BE1218" s="240">
        <f>IF(N1218="základní",J1218,0)</f>
        <v>0</v>
      </c>
      <c r="BF1218" s="240">
        <f>IF(N1218="snížená",J1218,0)</f>
        <v>0</v>
      </c>
      <c r="BG1218" s="240">
        <f>IF(N1218="zákl. přenesená",J1218,0)</f>
        <v>0</v>
      </c>
      <c r="BH1218" s="240">
        <f>IF(N1218="sníž. přenesená",J1218,0)</f>
        <v>0</v>
      </c>
      <c r="BI1218" s="240">
        <f>IF(N1218="nulová",J1218,0)</f>
        <v>0</v>
      </c>
      <c r="BJ1218" s="18" t="s">
        <v>84</v>
      </c>
      <c r="BK1218" s="240">
        <f>ROUND(I1218*H1218,2)</f>
        <v>0</v>
      </c>
      <c r="BL1218" s="18" t="s">
        <v>437</v>
      </c>
      <c r="BM1218" s="239" t="s">
        <v>2187</v>
      </c>
    </row>
    <row r="1219" spans="1:47" s="2" customFormat="1" ht="12">
      <c r="A1219" s="39"/>
      <c r="B1219" s="40"/>
      <c r="C1219" s="41"/>
      <c r="D1219" s="241" t="s">
        <v>178</v>
      </c>
      <c r="E1219" s="41"/>
      <c r="F1219" s="242" t="s">
        <v>2182</v>
      </c>
      <c r="G1219" s="41"/>
      <c r="H1219" s="41"/>
      <c r="I1219" s="243"/>
      <c r="J1219" s="41"/>
      <c r="K1219" s="41"/>
      <c r="L1219" s="45"/>
      <c r="M1219" s="244"/>
      <c r="N1219" s="245"/>
      <c r="O1219" s="92"/>
      <c r="P1219" s="92"/>
      <c r="Q1219" s="92"/>
      <c r="R1219" s="92"/>
      <c r="S1219" s="92"/>
      <c r="T1219" s="93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T1219" s="18" t="s">
        <v>178</v>
      </c>
      <c r="AU1219" s="18" t="s">
        <v>86</v>
      </c>
    </row>
    <row r="1220" spans="1:51" s="13" customFormat="1" ht="12">
      <c r="A1220" s="13"/>
      <c r="B1220" s="252"/>
      <c r="C1220" s="253"/>
      <c r="D1220" s="241" t="s">
        <v>291</v>
      </c>
      <c r="E1220" s="254" t="s">
        <v>1</v>
      </c>
      <c r="F1220" s="255" t="s">
        <v>2188</v>
      </c>
      <c r="G1220" s="253"/>
      <c r="H1220" s="256">
        <v>573.23</v>
      </c>
      <c r="I1220" s="257"/>
      <c r="J1220" s="253"/>
      <c r="K1220" s="253"/>
      <c r="L1220" s="258"/>
      <c r="M1220" s="259"/>
      <c r="N1220" s="260"/>
      <c r="O1220" s="260"/>
      <c r="P1220" s="260"/>
      <c r="Q1220" s="260"/>
      <c r="R1220" s="260"/>
      <c r="S1220" s="260"/>
      <c r="T1220" s="261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62" t="s">
        <v>291</v>
      </c>
      <c r="AU1220" s="262" t="s">
        <v>86</v>
      </c>
      <c r="AV1220" s="13" t="s">
        <v>86</v>
      </c>
      <c r="AW1220" s="13" t="s">
        <v>32</v>
      </c>
      <c r="AX1220" s="13" t="s">
        <v>84</v>
      </c>
      <c r="AY1220" s="262" t="s">
        <v>168</v>
      </c>
    </row>
    <row r="1221" spans="1:65" s="2" customFormat="1" ht="24.15" customHeight="1">
      <c r="A1221" s="39"/>
      <c r="B1221" s="40"/>
      <c r="C1221" s="298" t="s">
        <v>2189</v>
      </c>
      <c r="D1221" s="298" t="s">
        <v>1306</v>
      </c>
      <c r="E1221" s="299" t="s">
        <v>2190</v>
      </c>
      <c r="F1221" s="300" t="s">
        <v>2191</v>
      </c>
      <c r="G1221" s="301" t="s">
        <v>203</v>
      </c>
      <c r="H1221" s="302">
        <v>152.592</v>
      </c>
      <c r="I1221" s="303"/>
      <c r="J1221" s="304">
        <f>ROUND(I1221*H1221,2)</f>
        <v>0</v>
      </c>
      <c r="K1221" s="300" t="s">
        <v>175</v>
      </c>
      <c r="L1221" s="305"/>
      <c r="M1221" s="306" t="s">
        <v>1</v>
      </c>
      <c r="N1221" s="307" t="s">
        <v>42</v>
      </c>
      <c r="O1221" s="92"/>
      <c r="P1221" s="237">
        <f>O1221*H1221</f>
        <v>0</v>
      </c>
      <c r="Q1221" s="237">
        <v>0.0018</v>
      </c>
      <c r="R1221" s="237">
        <f>Q1221*H1221</f>
        <v>0.2746656</v>
      </c>
      <c r="S1221" s="237">
        <v>0</v>
      </c>
      <c r="T1221" s="238">
        <f>S1221*H1221</f>
        <v>0</v>
      </c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R1221" s="239" t="s">
        <v>352</v>
      </c>
      <c r="AT1221" s="239" t="s">
        <v>1306</v>
      </c>
      <c r="AU1221" s="239" t="s">
        <v>86</v>
      </c>
      <c r="AY1221" s="18" t="s">
        <v>168</v>
      </c>
      <c r="BE1221" s="240">
        <f>IF(N1221="základní",J1221,0)</f>
        <v>0</v>
      </c>
      <c r="BF1221" s="240">
        <f>IF(N1221="snížená",J1221,0)</f>
        <v>0</v>
      </c>
      <c r="BG1221" s="240">
        <f>IF(N1221="zákl. přenesená",J1221,0)</f>
        <v>0</v>
      </c>
      <c r="BH1221" s="240">
        <f>IF(N1221="sníž. přenesená",J1221,0)</f>
        <v>0</v>
      </c>
      <c r="BI1221" s="240">
        <f>IF(N1221="nulová",J1221,0)</f>
        <v>0</v>
      </c>
      <c r="BJ1221" s="18" t="s">
        <v>84</v>
      </c>
      <c r="BK1221" s="240">
        <f>ROUND(I1221*H1221,2)</f>
        <v>0</v>
      </c>
      <c r="BL1221" s="18" t="s">
        <v>437</v>
      </c>
      <c r="BM1221" s="239" t="s">
        <v>2192</v>
      </c>
    </row>
    <row r="1222" spans="1:47" s="2" customFormat="1" ht="12">
      <c r="A1222" s="39"/>
      <c r="B1222" s="40"/>
      <c r="C1222" s="41"/>
      <c r="D1222" s="241" t="s">
        <v>178</v>
      </c>
      <c r="E1222" s="41"/>
      <c r="F1222" s="242" t="s">
        <v>2182</v>
      </c>
      <c r="G1222" s="41"/>
      <c r="H1222" s="41"/>
      <c r="I1222" s="243"/>
      <c r="J1222" s="41"/>
      <c r="K1222" s="41"/>
      <c r="L1222" s="45"/>
      <c r="M1222" s="244"/>
      <c r="N1222" s="245"/>
      <c r="O1222" s="92"/>
      <c r="P1222" s="92"/>
      <c r="Q1222" s="92"/>
      <c r="R1222" s="92"/>
      <c r="S1222" s="92"/>
      <c r="T1222" s="93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T1222" s="18" t="s">
        <v>178</v>
      </c>
      <c r="AU1222" s="18" t="s">
        <v>86</v>
      </c>
    </row>
    <row r="1223" spans="1:51" s="13" customFormat="1" ht="12">
      <c r="A1223" s="13"/>
      <c r="B1223" s="252"/>
      <c r="C1223" s="253"/>
      <c r="D1223" s="241" t="s">
        <v>291</v>
      </c>
      <c r="E1223" s="254" t="s">
        <v>1</v>
      </c>
      <c r="F1223" s="255" t="s">
        <v>2193</v>
      </c>
      <c r="G1223" s="253"/>
      <c r="H1223" s="256">
        <v>152.592</v>
      </c>
      <c r="I1223" s="257"/>
      <c r="J1223" s="253"/>
      <c r="K1223" s="253"/>
      <c r="L1223" s="258"/>
      <c r="M1223" s="259"/>
      <c r="N1223" s="260"/>
      <c r="O1223" s="260"/>
      <c r="P1223" s="260"/>
      <c r="Q1223" s="260"/>
      <c r="R1223" s="260"/>
      <c r="S1223" s="260"/>
      <c r="T1223" s="261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62" t="s">
        <v>291</v>
      </c>
      <c r="AU1223" s="262" t="s">
        <v>86</v>
      </c>
      <c r="AV1223" s="13" t="s">
        <v>86</v>
      </c>
      <c r="AW1223" s="13" t="s">
        <v>32</v>
      </c>
      <c r="AX1223" s="13" t="s">
        <v>84</v>
      </c>
      <c r="AY1223" s="262" t="s">
        <v>168</v>
      </c>
    </row>
    <row r="1224" spans="1:65" s="2" customFormat="1" ht="24.15" customHeight="1">
      <c r="A1224" s="39"/>
      <c r="B1224" s="40"/>
      <c r="C1224" s="298" t="s">
        <v>2194</v>
      </c>
      <c r="D1224" s="298" t="s">
        <v>1306</v>
      </c>
      <c r="E1224" s="299" t="s">
        <v>2195</v>
      </c>
      <c r="F1224" s="300" t="s">
        <v>2196</v>
      </c>
      <c r="G1224" s="301" t="s">
        <v>203</v>
      </c>
      <c r="H1224" s="302">
        <v>573.23</v>
      </c>
      <c r="I1224" s="303"/>
      <c r="J1224" s="304">
        <f>ROUND(I1224*H1224,2)</f>
        <v>0</v>
      </c>
      <c r="K1224" s="300" t="s">
        <v>175</v>
      </c>
      <c r="L1224" s="305"/>
      <c r="M1224" s="306" t="s">
        <v>1</v>
      </c>
      <c r="N1224" s="307" t="s">
        <v>42</v>
      </c>
      <c r="O1224" s="92"/>
      <c r="P1224" s="237">
        <f>O1224*H1224</f>
        <v>0</v>
      </c>
      <c r="Q1224" s="237">
        <v>0.00052</v>
      </c>
      <c r="R1224" s="237">
        <f>Q1224*H1224</f>
        <v>0.2980796</v>
      </c>
      <c r="S1224" s="237">
        <v>0</v>
      </c>
      <c r="T1224" s="238">
        <f>S1224*H1224</f>
        <v>0</v>
      </c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R1224" s="239" t="s">
        <v>352</v>
      </c>
      <c r="AT1224" s="239" t="s">
        <v>1306</v>
      </c>
      <c r="AU1224" s="239" t="s">
        <v>86</v>
      </c>
      <c r="AY1224" s="18" t="s">
        <v>168</v>
      </c>
      <c r="BE1224" s="240">
        <f>IF(N1224="základní",J1224,0)</f>
        <v>0</v>
      </c>
      <c r="BF1224" s="240">
        <f>IF(N1224="snížená",J1224,0)</f>
        <v>0</v>
      </c>
      <c r="BG1224" s="240">
        <f>IF(N1224="zákl. přenesená",J1224,0)</f>
        <v>0</v>
      </c>
      <c r="BH1224" s="240">
        <f>IF(N1224="sníž. přenesená",J1224,0)</f>
        <v>0</v>
      </c>
      <c r="BI1224" s="240">
        <f>IF(N1224="nulová",J1224,0)</f>
        <v>0</v>
      </c>
      <c r="BJ1224" s="18" t="s">
        <v>84</v>
      </c>
      <c r="BK1224" s="240">
        <f>ROUND(I1224*H1224,2)</f>
        <v>0</v>
      </c>
      <c r="BL1224" s="18" t="s">
        <v>437</v>
      </c>
      <c r="BM1224" s="239" t="s">
        <v>2197</v>
      </c>
    </row>
    <row r="1225" spans="1:47" s="2" customFormat="1" ht="12">
      <c r="A1225" s="39"/>
      <c r="B1225" s="40"/>
      <c r="C1225" s="41"/>
      <c r="D1225" s="241" t="s">
        <v>178</v>
      </c>
      <c r="E1225" s="41"/>
      <c r="F1225" s="242" t="s">
        <v>2198</v>
      </c>
      <c r="G1225" s="41"/>
      <c r="H1225" s="41"/>
      <c r="I1225" s="243"/>
      <c r="J1225" s="41"/>
      <c r="K1225" s="41"/>
      <c r="L1225" s="45"/>
      <c r="M1225" s="244"/>
      <c r="N1225" s="245"/>
      <c r="O1225" s="92"/>
      <c r="P1225" s="92"/>
      <c r="Q1225" s="92"/>
      <c r="R1225" s="92"/>
      <c r="S1225" s="92"/>
      <c r="T1225" s="93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T1225" s="18" t="s">
        <v>178</v>
      </c>
      <c r="AU1225" s="18" t="s">
        <v>86</v>
      </c>
    </row>
    <row r="1226" spans="1:51" s="13" customFormat="1" ht="12">
      <c r="A1226" s="13"/>
      <c r="B1226" s="252"/>
      <c r="C1226" s="253"/>
      <c r="D1226" s="241" t="s">
        <v>291</v>
      </c>
      <c r="E1226" s="254" t="s">
        <v>1</v>
      </c>
      <c r="F1226" s="255" t="s">
        <v>2188</v>
      </c>
      <c r="G1226" s="253"/>
      <c r="H1226" s="256">
        <v>573.23</v>
      </c>
      <c r="I1226" s="257"/>
      <c r="J1226" s="253"/>
      <c r="K1226" s="253"/>
      <c r="L1226" s="258"/>
      <c r="M1226" s="259"/>
      <c r="N1226" s="260"/>
      <c r="O1226" s="260"/>
      <c r="P1226" s="260"/>
      <c r="Q1226" s="260"/>
      <c r="R1226" s="260"/>
      <c r="S1226" s="260"/>
      <c r="T1226" s="261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62" t="s">
        <v>291</v>
      </c>
      <c r="AU1226" s="262" t="s">
        <v>86</v>
      </c>
      <c r="AV1226" s="13" t="s">
        <v>86</v>
      </c>
      <c r="AW1226" s="13" t="s">
        <v>32</v>
      </c>
      <c r="AX1226" s="13" t="s">
        <v>84</v>
      </c>
      <c r="AY1226" s="262" t="s">
        <v>168</v>
      </c>
    </row>
    <row r="1227" spans="1:65" s="2" customFormat="1" ht="24.15" customHeight="1">
      <c r="A1227" s="39"/>
      <c r="B1227" s="40"/>
      <c r="C1227" s="298" t="s">
        <v>2199</v>
      </c>
      <c r="D1227" s="298" t="s">
        <v>1306</v>
      </c>
      <c r="E1227" s="299" t="s">
        <v>2200</v>
      </c>
      <c r="F1227" s="300" t="s">
        <v>2201</v>
      </c>
      <c r="G1227" s="301" t="s">
        <v>203</v>
      </c>
      <c r="H1227" s="302">
        <v>314.272</v>
      </c>
      <c r="I1227" s="303"/>
      <c r="J1227" s="304">
        <f>ROUND(I1227*H1227,2)</f>
        <v>0</v>
      </c>
      <c r="K1227" s="300" t="s">
        <v>175</v>
      </c>
      <c r="L1227" s="305"/>
      <c r="M1227" s="306" t="s">
        <v>1</v>
      </c>
      <c r="N1227" s="307" t="s">
        <v>42</v>
      </c>
      <c r="O1227" s="92"/>
      <c r="P1227" s="237">
        <f>O1227*H1227</f>
        <v>0</v>
      </c>
      <c r="Q1227" s="237">
        <v>0.00039</v>
      </c>
      <c r="R1227" s="237">
        <f>Q1227*H1227</f>
        <v>0.12256608</v>
      </c>
      <c r="S1227" s="237">
        <v>0</v>
      </c>
      <c r="T1227" s="238">
        <f>S1227*H1227</f>
        <v>0</v>
      </c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R1227" s="239" t="s">
        <v>352</v>
      </c>
      <c r="AT1227" s="239" t="s">
        <v>1306</v>
      </c>
      <c r="AU1227" s="239" t="s">
        <v>86</v>
      </c>
      <c r="AY1227" s="18" t="s">
        <v>168</v>
      </c>
      <c r="BE1227" s="240">
        <f>IF(N1227="základní",J1227,0)</f>
        <v>0</v>
      </c>
      <c r="BF1227" s="240">
        <f>IF(N1227="snížená",J1227,0)</f>
        <v>0</v>
      </c>
      <c r="BG1227" s="240">
        <f>IF(N1227="zákl. přenesená",J1227,0)</f>
        <v>0</v>
      </c>
      <c r="BH1227" s="240">
        <f>IF(N1227="sníž. přenesená",J1227,0)</f>
        <v>0</v>
      </c>
      <c r="BI1227" s="240">
        <f>IF(N1227="nulová",J1227,0)</f>
        <v>0</v>
      </c>
      <c r="BJ1227" s="18" t="s">
        <v>84</v>
      </c>
      <c r="BK1227" s="240">
        <f>ROUND(I1227*H1227,2)</f>
        <v>0</v>
      </c>
      <c r="BL1227" s="18" t="s">
        <v>437</v>
      </c>
      <c r="BM1227" s="239" t="s">
        <v>2202</v>
      </c>
    </row>
    <row r="1228" spans="1:47" s="2" customFormat="1" ht="12">
      <c r="A1228" s="39"/>
      <c r="B1228" s="40"/>
      <c r="C1228" s="41"/>
      <c r="D1228" s="241" t="s">
        <v>178</v>
      </c>
      <c r="E1228" s="41"/>
      <c r="F1228" s="242" t="s">
        <v>2198</v>
      </c>
      <c r="G1228" s="41"/>
      <c r="H1228" s="41"/>
      <c r="I1228" s="243"/>
      <c r="J1228" s="41"/>
      <c r="K1228" s="41"/>
      <c r="L1228" s="45"/>
      <c r="M1228" s="244"/>
      <c r="N1228" s="245"/>
      <c r="O1228" s="92"/>
      <c r="P1228" s="92"/>
      <c r="Q1228" s="92"/>
      <c r="R1228" s="92"/>
      <c r="S1228" s="92"/>
      <c r="T1228" s="93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T1228" s="18" t="s">
        <v>178</v>
      </c>
      <c r="AU1228" s="18" t="s">
        <v>86</v>
      </c>
    </row>
    <row r="1229" spans="1:51" s="13" customFormat="1" ht="12">
      <c r="A1229" s="13"/>
      <c r="B1229" s="252"/>
      <c r="C1229" s="253"/>
      <c r="D1229" s="241" t="s">
        <v>291</v>
      </c>
      <c r="E1229" s="254" t="s">
        <v>1</v>
      </c>
      <c r="F1229" s="255" t="s">
        <v>2203</v>
      </c>
      <c r="G1229" s="253"/>
      <c r="H1229" s="256">
        <v>314.272</v>
      </c>
      <c r="I1229" s="257"/>
      <c r="J1229" s="253"/>
      <c r="K1229" s="253"/>
      <c r="L1229" s="258"/>
      <c r="M1229" s="259"/>
      <c r="N1229" s="260"/>
      <c r="O1229" s="260"/>
      <c r="P1229" s="260"/>
      <c r="Q1229" s="260"/>
      <c r="R1229" s="260"/>
      <c r="S1229" s="260"/>
      <c r="T1229" s="261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62" t="s">
        <v>291</v>
      </c>
      <c r="AU1229" s="262" t="s">
        <v>86</v>
      </c>
      <c r="AV1229" s="13" t="s">
        <v>86</v>
      </c>
      <c r="AW1229" s="13" t="s">
        <v>32</v>
      </c>
      <c r="AX1229" s="13" t="s">
        <v>84</v>
      </c>
      <c r="AY1229" s="262" t="s">
        <v>168</v>
      </c>
    </row>
    <row r="1230" spans="1:65" s="2" customFormat="1" ht="24.15" customHeight="1">
      <c r="A1230" s="39"/>
      <c r="B1230" s="40"/>
      <c r="C1230" s="228" t="s">
        <v>2204</v>
      </c>
      <c r="D1230" s="228" t="s">
        <v>171</v>
      </c>
      <c r="E1230" s="229" t="s">
        <v>2205</v>
      </c>
      <c r="F1230" s="230" t="s">
        <v>2206</v>
      </c>
      <c r="G1230" s="231" t="s">
        <v>416</v>
      </c>
      <c r="H1230" s="232">
        <v>855</v>
      </c>
      <c r="I1230" s="233"/>
      <c r="J1230" s="234">
        <f>ROUND(I1230*H1230,2)</f>
        <v>0</v>
      </c>
      <c r="K1230" s="230" t="s">
        <v>175</v>
      </c>
      <c r="L1230" s="45"/>
      <c r="M1230" s="235" t="s">
        <v>1</v>
      </c>
      <c r="N1230" s="236" t="s">
        <v>42</v>
      </c>
      <c r="O1230" s="92"/>
      <c r="P1230" s="237">
        <f>O1230*H1230</f>
        <v>0</v>
      </c>
      <c r="Q1230" s="237">
        <v>0</v>
      </c>
      <c r="R1230" s="237">
        <f>Q1230*H1230</f>
        <v>0</v>
      </c>
      <c r="S1230" s="237">
        <v>0</v>
      </c>
      <c r="T1230" s="238">
        <f>S1230*H1230</f>
        <v>0</v>
      </c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R1230" s="239" t="s">
        <v>437</v>
      </c>
      <c r="AT1230" s="239" t="s">
        <v>171</v>
      </c>
      <c r="AU1230" s="239" t="s">
        <v>86</v>
      </c>
      <c r="AY1230" s="18" t="s">
        <v>168</v>
      </c>
      <c r="BE1230" s="240">
        <f>IF(N1230="základní",J1230,0)</f>
        <v>0</v>
      </c>
      <c r="BF1230" s="240">
        <f>IF(N1230="snížená",J1230,0)</f>
        <v>0</v>
      </c>
      <c r="BG1230" s="240">
        <f>IF(N1230="zákl. přenesená",J1230,0)</f>
        <v>0</v>
      </c>
      <c r="BH1230" s="240">
        <f>IF(N1230="sníž. přenesená",J1230,0)</f>
        <v>0</v>
      </c>
      <c r="BI1230" s="240">
        <f>IF(N1230="nulová",J1230,0)</f>
        <v>0</v>
      </c>
      <c r="BJ1230" s="18" t="s">
        <v>84</v>
      </c>
      <c r="BK1230" s="240">
        <f>ROUND(I1230*H1230,2)</f>
        <v>0</v>
      </c>
      <c r="BL1230" s="18" t="s">
        <v>437</v>
      </c>
      <c r="BM1230" s="239" t="s">
        <v>2207</v>
      </c>
    </row>
    <row r="1231" spans="1:51" s="15" customFormat="1" ht="12">
      <c r="A1231" s="15"/>
      <c r="B1231" s="274"/>
      <c r="C1231" s="275"/>
      <c r="D1231" s="241" t="s">
        <v>291</v>
      </c>
      <c r="E1231" s="276" t="s">
        <v>1</v>
      </c>
      <c r="F1231" s="277" t="s">
        <v>1179</v>
      </c>
      <c r="G1231" s="275"/>
      <c r="H1231" s="276" t="s">
        <v>1</v>
      </c>
      <c r="I1231" s="278"/>
      <c r="J1231" s="275"/>
      <c r="K1231" s="275"/>
      <c r="L1231" s="279"/>
      <c r="M1231" s="280"/>
      <c r="N1231" s="281"/>
      <c r="O1231" s="281"/>
      <c r="P1231" s="281"/>
      <c r="Q1231" s="281"/>
      <c r="R1231" s="281"/>
      <c r="S1231" s="281"/>
      <c r="T1231" s="282"/>
      <c r="U1231" s="15"/>
      <c r="V1231" s="15"/>
      <c r="W1231" s="15"/>
      <c r="X1231" s="15"/>
      <c r="Y1231" s="15"/>
      <c r="Z1231" s="15"/>
      <c r="AA1231" s="15"/>
      <c r="AB1231" s="15"/>
      <c r="AC1231" s="15"/>
      <c r="AD1231" s="15"/>
      <c r="AE1231" s="15"/>
      <c r="AT1231" s="283" t="s">
        <v>291</v>
      </c>
      <c r="AU1231" s="283" t="s">
        <v>86</v>
      </c>
      <c r="AV1231" s="15" t="s">
        <v>84</v>
      </c>
      <c r="AW1231" s="15" t="s">
        <v>32</v>
      </c>
      <c r="AX1231" s="15" t="s">
        <v>77</v>
      </c>
      <c r="AY1231" s="283" t="s">
        <v>168</v>
      </c>
    </row>
    <row r="1232" spans="1:51" s="13" customFormat="1" ht="12">
      <c r="A1232" s="13"/>
      <c r="B1232" s="252"/>
      <c r="C1232" s="253"/>
      <c r="D1232" s="241" t="s">
        <v>291</v>
      </c>
      <c r="E1232" s="254" t="s">
        <v>1</v>
      </c>
      <c r="F1232" s="255" t="s">
        <v>2208</v>
      </c>
      <c r="G1232" s="253"/>
      <c r="H1232" s="256">
        <v>855</v>
      </c>
      <c r="I1232" s="257"/>
      <c r="J1232" s="253"/>
      <c r="K1232" s="253"/>
      <c r="L1232" s="258"/>
      <c r="M1232" s="259"/>
      <c r="N1232" s="260"/>
      <c r="O1232" s="260"/>
      <c r="P1232" s="260"/>
      <c r="Q1232" s="260"/>
      <c r="R1232" s="260"/>
      <c r="S1232" s="260"/>
      <c r="T1232" s="261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62" t="s">
        <v>291</v>
      </c>
      <c r="AU1232" s="262" t="s">
        <v>86</v>
      </c>
      <c r="AV1232" s="13" t="s">
        <v>86</v>
      </c>
      <c r="AW1232" s="13" t="s">
        <v>32</v>
      </c>
      <c r="AX1232" s="13" t="s">
        <v>84</v>
      </c>
      <c r="AY1232" s="262" t="s">
        <v>168</v>
      </c>
    </row>
    <row r="1233" spans="1:65" s="2" customFormat="1" ht="24.15" customHeight="1">
      <c r="A1233" s="39"/>
      <c r="B1233" s="40"/>
      <c r="C1233" s="298" t="s">
        <v>2209</v>
      </c>
      <c r="D1233" s="298" t="s">
        <v>1306</v>
      </c>
      <c r="E1233" s="299" t="s">
        <v>2210</v>
      </c>
      <c r="F1233" s="300" t="s">
        <v>2211</v>
      </c>
      <c r="G1233" s="301" t="s">
        <v>416</v>
      </c>
      <c r="H1233" s="302">
        <v>940.5</v>
      </c>
      <c r="I1233" s="303"/>
      <c r="J1233" s="304">
        <f>ROUND(I1233*H1233,2)</f>
        <v>0</v>
      </c>
      <c r="K1233" s="300" t="s">
        <v>175</v>
      </c>
      <c r="L1233" s="305"/>
      <c r="M1233" s="306" t="s">
        <v>1</v>
      </c>
      <c r="N1233" s="307" t="s">
        <v>42</v>
      </c>
      <c r="O1233" s="92"/>
      <c r="P1233" s="237">
        <f>O1233*H1233</f>
        <v>0</v>
      </c>
      <c r="Q1233" s="237">
        <v>5E-05</v>
      </c>
      <c r="R1233" s="237">
        <f>Q1233*H1233</f>
        <v>0.047025000000000004</v>
      </c>
      <c r="S1233" s="237">
        <v>0</v>
      </c>
      <c r="T1233" s="238">
        <f>S1233*H1233</f>
        <v>0</v>
      </c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R1233" s="239" t="s">
        <v>352</v>
      </c>
      <c r="AT1233" s="239" t="s">
        <v>1306</v>
      </c>
      <c r="AU1233" s="239" t="s">
        <v>86</v>
      </c>
      <c r="AY1233" s="18" t="s">
        <v>168</v>
      </c>
      <c r="BE1233" s="240">
        <f>IF(N1233="základní",J1233,0)</f>
        <v>0</v>
      </c>
      <c r="BF1233" s="240">
        <f>IF(N1233="snížená",J1233,0)</f>
        <v>0</v>
      </c>
      <c r="BG1233" s="240">
        <f>IF(N1233="zákl. přenesená",J1233,0)</f>
        <v>0</v>
      </c>
      <c r="BH1233" s="240">
        <f>IF(N1233="sníž. přenesená",J1233,0)</f>
        <v>0</v>
      </c>
      <c r="BI1233" s="240">
        <f>IF(N1233="nulová",J1233,0)</f>
        <v>0</v>
      </c>
      <c r="BJ1233" s="18" t="s">
        <v>84</v>
      </c>
      <c r="BK1233" s="240">
        <f>ROUND(I1233*H1233,2)</f>
        <v>0</v>
      </c>
      <c r="BL1233" s="18" t="s">
        <v>437</v>
      </c>
      <c r="BM1233" s="239" t="s">
        <v>2212</v>
      </c>
    </row>
    <row r="1234" spans="1:51" s="13" customFormat="1" ht="12">
      <c r="A1234" s="13"/>
      <c r="B1234" s="252"/>
      <c r="C1234" s="253"/>
      <c r="D1234" s="241" t="s">
        <v>291</v>
      </c>
      <c r="E1234" s="254" t="s">
        <v>1</v>
      </c>
      <c r="F1234" s="255" t="s">
        <v>2213</v>
      </c>
      <c r="G1234" s="253"/>
      <c r="H1234" s="256">
        <v>940.5</v>
      </c>
      <c r="I1234" s="257"/>
      <c r="J1234" s="253"/>
      <c r="K1234" s="253"/>
      <c r="L1234" s="258"/>
      <c r="M1234" s="259"/>
      <c r="N1234" s="260"/>
      <c r="O1234" s="260"/>
      <c r="P1234" s="260"/>
      <c r="Q1234" s="260"/>
      <c r="R1234" s="260"/>
      <c r="S1234" s="260"/>
      <c r="T1234" s="261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62" t="s">
        <v>291</v>
      </c>
      <c r="AU1234" s="262" t="s">
        <v>86</v>
      </c>
      <c r="AV1234" s="13" t="s">
        <v>86</v>
      </c>
      <c r="AW1234" s="13" t="s">
        <v>32</v>
      </c>
      <c r="AX1234" s="13" t="s">
        <v>84</v>
      </c>
      <c r="AY1234" s="262" t="s">
        <v>168</v>
      </c>
    </row>
    <row r="1235" spans="1:65" s="2" customFormat="1" ht="24.15" customHeight="1">
      <c r="A1235" s="39"/>
      <c r="B1235" s="40"/>
      <c r="C1235" s="228" t="s">
        <v>2214</v>
      </c>
      <c r="D1235" s="228" t="s">
        <v>171</v>
      </c>
      <c r="E1235" s="229" t="s">
        <v>2215</v>
      </c>
      <c r="F1235" s="230" t="s">
        <v>2216</v>
      </c>
      <c r="G1235" s="231" t="s">
        <v>203</v>
      </c>
      <c r="H1235" s="232">
        <v>98.875</v>
      </c>
      <c r="I1235" s="233"/>
      <c r="J1235" s="234">
        <f>ROUND(I1235*H1235,2)</f>
        <v>0</v>
      </c>
      <c r="K1235" s="230" t="s">
        <v>175</v>
      </c>
      <c r="L1235" s="45"/>
      <c r="M1235" s="235" t="s">
        <v>1</v>
      </c>
      <c r="N1235" s="236" t="s">
        <v>42</v>
      </c>
      <c r="O1235" s="92"/>
      <c r="P1235" s="237">
        <f>O1235*H1235</f>
        <v>0</v>
      </c>
      <c r="Q1235" s="237">
        <v>0.006</v>
      </c>
      <c r="R1235" s="237">
        <f>Q1235*H1235</f>
        <v>0.59325</v>
      </c>
      <c r="S1235" s="237">
        <v>0</v>
      </c>
      <c r="T1235" s="238">
        <f>S1235*H1235</f>
        <v>0</v>
      </c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R1235" s="239" t="s">
        <v>437</v>
      </c>
      <c r="AT1235" s="239" t="s">
        <v>171</v>
      </c>
      <c r="AU1235" s="239" t="s">
        <v>86</v>
      </c>
      <c r="AY1235" s="18" t="s">
        <v>168</v>
      </c>
      <c r="BE1235" s="240">
        <f>IF(N1235="základní",J1235,0)</f>
        <v>0</v>
      </c>
      <c r="BF1235" s="240">
        <f>IF(N1235="snížená",J1235,0)</f>
        <v>0</v>
      </c>
      <c r="BG1235" s="240">
        <f>IF(N1235="zákl. přenesená",J1235,0)</f>
        <v>0</v>
      </c>
      <c r="BH1235" s="240">
        <f>IF(N1235="sníž. přenesená",J1235,0)</f>
        <v>0</v>
      </c>
      <c r="BI1235" s="240">
        <f>IF(N1235="nulová",J1235,0)</f>
        <v>0</v>
      </c>
      <c r="BJ1235" s="18" t="s">
        <v>84</v>
      </c>
      <c r="BK1235" s="240">
        <f>ROUND(I1235*H1235,2)</f>
        <v>0</v>
      </c>
      <c r="BL1235" s="18" t="s">
        <v>437</v>
      </c>
      <c r="BM1235" s="239" t="s">
        <v>2217</v>
      </c>
    </row>
    <row r="1236" spans="1:51" s="15" customFormat="1" ht="12">
      <c r="A1236" s="15"/>
      <c r="B1236" s="274"/>
      <c r="C1236" s="275"/>
      <c r="D1236" s="241" t="s">
        <v>291</v>
      </c>
      <c r="E1236" s="276" t="s">
        <v>1</v>
      </c>
      <c r="F1236" s="277" t="s">
        <v>1179</v>
      </c>
      <c r="G1236" s="275"/>
      <c r="H1236" s="276" t="s">
        <v>1</v>
      </c>
      <c r="I1236" s="278"/>
      <c r="J1236" s="275"/>
      <c r="K1236" s="275"/>
      <c r="L1236" s="279"/>
      <c r="M1236" s="280"/>
      <c r="N1236" s="281"/>
      <c r="O1236" s="281"/>
      <c r="P1236" s="281"/>
      <c r="Q1236" s="281"/>
      <c r="R1236" s="281"/>
      <c r="S1236" s="281"/>
      <c r="T1236" s="282"/>
      <c r="U1236" s="15"/>
      <c r="V1236" s="15"/>
      <c r="W1236" s="15"/>
      <c r="X1236" s="15"/>
      <c r="Y1236" s="15"/>
      <c r="Z1236" s="15"/>
      <c r="AA1236" s="15"/>
      <c r="AB1236" s="15"/>
      <c r="AC1236" s="15"/>
      <c r="AD1236" s="15"/>
      <c r="AE1236" s="15"/>
      <c r="AT1236" s="283" t="s">
        <v>291</v>
      </c>
      <c r="AU1236" s="283" t="s">
        <v>86</v>
      </c>
      <c r="AV1236" s="15" t="s">
        <v>84</v>
      </c>
      <c r="AW1236" s="15" t="s">
        <v>32</v>
      </c>
      <c r="AX1236" s="15" t="s">
        <v>77</v>
      </c>
      <c r="AY1236" s="283" t="s">
        <v>168</v>
      </c>
    </row>
    <row r="1237" spans="1:51" s="13" customFormat="1" ht="12">
      <c r="A1237" s="13"/>
      <c r="B1237" s="252"/>
      <c r="C1237" s="253"/>
      <c r="D1237" s="241" t="s">
        <v>291</v>
      </c>
      <c r="E1237" s="254" t="s">
        <v>1</v>
      </c>
      <c r="F1237" s="255" t="s">
        <v>2047</v>
      </c>
      <c r="G1237" s="253"/>
      <c r="H1237" s="256">
        <v>68.25</v>
      </c>
      <c r="I1237" s="257"/>
      <c r="J1237" s="253"/>
      <c r="K1237" s="253"/>
      <c r="L1237" s="258"/>
      <c r="M1237" s="259"/>
      <c r="N1237" s="260"/>
      <c r="O1237" s="260"/>
      <c r="P1237" s="260"/>
      <c r="Q1237" s="260"/>
      <c r="R1237" s="260"/>
      <c r="S1237" s="260"/>
      <c r="T1237" s="261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62" t="s">
        <v>291</v>
      </c>
      <c r="AU1237" s="262" t="s">
        <v>86</v>
      </c>
      <c r="AV1237" s="13" t="s">
        <v>86</v>
      </c>
      <c r="AW1237" s="13" t="s">
        <v>32</v>
      </c>
      <c r="AX1237" s="13" t="s">
        <v>77</v>
      </c>
      <c r="AY1237" s="262" t="s">
        <v>168</v>
      </c>
    </row>
    <row r="1238" spans="1:51" s="16" customFormat="1" ht="12">
      <c r="A1238" s="16"/>
      <c r="B1238" s="287"/>
      <c r="C1238" s="288"/>
      <c r="D1238" s="241" t="s">
        <v>291</v>
      </c>
      <c r="E1238" s="289" t="s">
        <v>1</v>
      </c>
      <c r="F1238" s="290" t="s">
        <v>1109</v>
      </c>
      <c r="G1238" s="288"/>
      <c r="H1238" s="291">
        <v>68.25</v>
      </c>
      <c r="I1238" s="292"/>
      <c r="J1238" s="288"/>
      <c r="K1238" s="288"/>
      <c r="L1238" s="293"/>
      <c r="M1238" s="294"/>
      <c r="N1238" s="295"/>
      <c r="O1238" s="295"/>
      <c r="P1238" s="295"/>
      <c r="Q1238" s="295"/>
      <c r="R1238" s="295"/>
      <c r="S1238" s="295"/>
      <c r="T1238" s="296"/>
      <c r="U1238" s="16"/>
      <c r="V1238" s="16"/>
      <c r="W1238" s="16"/>
      <c r="X1238" s="16"/>
      <c r="Y1238" s="16"/>
      <c r="Z1238" s="16"/>
      <c r="AA1238" s="16"/>
      <c r="AB1238" s="16"/>
      <c r="AC1238" s="16"/>
      <c r="AD1238" s="16"/>
      <c r="AE1238" s="16"/>
      <c r="AT1238" s="297" t="s">
        <v>291</v>
      </c>
      <c r="AU1238" s="297" t="s">
        <v>86</v>
      </c>
      <c r="AV1238" s="16" t="s">
        <v>106</v>
      </c>
      <c r="AW1238" s="16" t="s">
        <v>32</v>
      </c>
      <c r="AX1238" s="16" t="s">
        <v>77</v>
      </c>
      <c r="AY1238" s="297" t="s">
        <v>168</v>
      </c>
    </row>
    <row r="1239" spans="1:51" s="13" customFormat="1" ht="12">
      <c r="A1239" s="13"/>
      <c r="B1239" s="252"/>
      <c r="C1239" s="253"/>
      <c r="D1239" s="241" t="s">
        <v>291</v>
      </c>
      <c r="E1239" s="254" t="s">
        <v>1</v>
      </c>
      <c r="F1239" s="255" t="s">
        <v>2048</v>
      </c>
      <c r="G1239" s="253"/>
      <c r="H1239" s="256">
        <v>30.625</v>
      </c>
      <c r="I1239" s="257"/>
      <c r="J1239" s="253"/>
      <c r="K1239" s="253"/>
      <c r="L1239" s="258"/>
      <c r="M1239" s="259"/>
      <c r="N1239" s="260"/>
      <c r="O1239" s="260"/>
      <c r="P1239" s="260"/>
      <c r="Q1239" s="260"/>
      <c r="R1239" s="260"/>
      <c r="S1239" s="260"/>
      <c r="T1239" s="261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62" t="s">
        <v>291</v>
      </c>
      <c r="AU1239" s="262" t="s">
        <v>86</v>
      </c>
      <c r="AV1239" s="13" t="s">
        <v>86</v>
      </c>
      <c r="AW1239" s="13" t="s">
        <v>32</v>
      </c>
      <c r="AX1239" s="13" t="s">
        <v>77</v>
      </c>
      <c r="AY1239" s="262" t="s">
        <v>168</v>
      </c>
    </row>
    <row r="1240" spans="1:51" s="16" customFormat="1" ht="12">
      <c r="A1240" s="16"/>
      <c r="B1240" s="287"/>
      <c r="C1240" s="288"/>
      <c r="D1240" s="241" t="s">
        <v>291</v>
      </c>
      <c r="E1240" s="289" t="s">
        <v>1</v>
      </c>
      <c r="F1240" s="290" t="s">
        <v>1109</v>
      </c>
      <c r="G1240" s="288"/>
      <c r="H1240" s="291">
        <v>30.625</v>
      </c>
      <c r="I1240" s="292"/>
      <c r="J1240" s="288"/>
      <c r="K1240" s="288"/>
      <c r="L1240" s="293"/>
      <c r="M1240" s="294"/>
      <c r="N1240" s="295"/>
      <c r="O1240" s="295"/>
      <c r="P1240" s="295"/>
      <c r="Q1240" s="295"/>
      <c r="R1240" s="295"/>
      <c r="S1240" s="295"/>
      <c r="T1240" s="296"/>
      <c r="U1240" s="16"/>
      <c r="V1240" s="16"/>
      <c r="W1240" s="16"/>
      <c r="X1240" s="16"/>
      <c r="Y1240" s="16"/>
      <c r="Z1240" s="16"/>
      <c r="AA1240" s="16"/>
      <c r="AB1240" s="16"/>
      <c r="AC1240" s="16"/>
      <c r="AD1240" s="16"/>
      <c r="AE1240" s="16"/>
      <c r="AT1240" s="297" t="s">
        <v>291</v>
      </c>
      <c r="AU1240" s="297" t="s">
        <v>86</v>
      </c>
      <c r="AV1240" s="16" t="s">
        <v>106</v>
      </c>
      <c r="AW1240" s="16" t="s">
        <v>32</v>
      </c>
      <c r="AX1240" s="16" t="s">
        <v>77</v>
      </c>
      <c r="AY1240" s="297" t="s">
        <v>168</v>
      </c>
    </row>
    <row r="1241" spans="1:51" s="14" customFormat="1" ht="12">
      <c r="A1241" s="14"/>
      <c r="B1241" s="263"/>
      <c r="C1241" s="264"/>
      <c r="D1241" s="241" t="s">
        <v>291</v>
      </c>
      <c r="E1241" s="265" t="s">
        <v>1</v>
      </c>
      <c r="F1241" s="266" t="s">
        <v>295</v>
      </c>
      <c r="G1241" s="264"/>
      <c r="H1241" s="267">
        <v>98.875</v>
      </c>
      <c r="I1241" s="268"/>
      <c r="J1241" s="264"/>
      <c r="K1241" s="264"/>
      <c r="L1241" s="269"/>
      <c r="M1241" s="270"/>
      <c r="N1241" s="271"/>
      <c r="O1241" s="271"/>
      <c r="P1241" s="271"/>
      <c r="Q1241" s="271"/>
      <c r="R1241" s="271"/>
      <c r="S1241" s="271"/>
      <c r="T1241" s="272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73" t="s">
        <v>291</v>
      </c>
      <c r="AU1241" s="273" t="s">
        <v>86</v>
      </c>
      <c r="AV1241" s="14" t="s">
        <v>189</v>
      </c>
      <c r="AW1241" s="14" t="s">
        <v>32</v>
      </c>
      <c r="AX1241" s="14" t="s">
        <v>84</v>
      </c>
      <c r="AY1241" s="273" t="s">
        <v>168</v>
      </c>
    </row>
    <row r="1242" spans="1:65" s="2" customFormat="1" ht="24.15" customHeight="1">
      <c r="A1242" s="39"/>
      <c r="B1242" s="40"/>
      <c r="C1242" s="298" t="s">
        <v>2218</v>
      </c>
      <c r="D1242" s="298" t="s">
        <v>1306</v>
      </c>
      <c r="E1242" s="299" t="s">
        <v>2219</v>
      </c>
      <c r="F1242" s="300" t="s">
        <v>2220</v>
      </c>
      <c r="G1242" s="301" t="s">
        <v>203</v>
      </c>
      <c r="H1242" s="302">
        <v>71.663</v>
      </c>
      <c r="I1242" s="303"/>
      <c r="J1242" s="304">
        <f>ROUND(I1242*H1242,2)</f>
        <v>0</v>
      </c>
      <c r="K1242" s="300" t="s">
        <v>175</v>
      </c>
      <c r="L1242" s="305"/>
      <c r="M1242" s="306" t="s">
        <v>1</v>
      </c>
      <c r="N1242" s="307" t="s">
        <v>42</v>
      </c>
      <c r="O1242" s="92"/>
      <c r="P1242" s="237">
        <f>O1242*H1242</f>
        <v>0</v>
      </c>
      <c r="Q1242" s="237">
        <v>0.003</v>
      </c>
      <c r="R1242" s="237">
        <f>Q1242*H1242</f>
        <v>0.21498899999999999</v>
      </c>
      <c r="S1242" s="237">
        <v>0</v>
      </c>
      <c r="T1242" s="238">
        <f>S1242*H1242</f>
        <v>0</v>
      </c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R1242" s="239" t="s">
        <v>352</v>
      </c>
      <c r="AT1242" s="239" t="s">
        <v>1306</v>
      </c>
      <c r="AU1242" s="239" t="s">
        <v>86</v>
      </c>
      <c r="AY1242" s="18" t="s">
        <v>168</v>
      </c>
      <c r="BE1242" s="240">
        <f>IF(N1242="základní",J1242,0)</f>
        <v>0</v>
      </c>
      <c r="BF1242" s="240">
        <f>IF(N1242="snížená",J1242,0)</f>
        <v>0</v>
      </c>
      <c r="BG1242" s="240">
        <f>IF(N1242="zákl. přenesená",J1242,0)</f>
        <v>0</v>
      </c>
      <c r="BH1242" s="240">
        <f>IF(N1242="sníž. přenesená",J1242,0)</f>
        <v>0</v>
      </c>
      <c r="BI1242" s="240">
        <f>IF(N1242="nulová",J1242,0)</f>
        <v>0</v>
      </c>
      <c r="BJ1242" s="18" t="s">
        <v>84</v>
      </c>
      <c r="BK1242" s="240">
        <f>ROUND(I1242*H1242,2)</f>
        <v>0</v>
      </c>
      <c r="BL1242" s="18" t="s">
        <v>437</v>
      </c>
      <c r="BM1242" s="239" t="s">
        <v>2221</v>
      </c>
    </row>
    <row r="1243" spans="1:51" s="13" customFormat="1" ht="12">
      <c r="A1243" s="13"/>
      <c r="B1243" s="252"/>
      <c r="C1243" s="253"/>
      <c r="D1243" s="241" t="s">
        <v>291</v>
      </c>
      <c r="E1243" s="254" t="s">
        <v>1</v>
      </c>
      <c r="F1243" s="255" t="s">
        <v>2222</v>
      </c>
      <c r="G1243" s="253"/>
      <c r="H1243" s="256">
        <v>71.663</v>
      </c>
      <c r="I1243" s="257"/>
      <c r="J1243" s="253"/>
      <c r="K1243" s="253"/>
      <c r="L1243" s="258"/>
      <c r="M1243" s="259"/>
      <c r="N1243" s="260"/>
      <c r="O1243" s="260"/>
      <c r="P1243" s="260"/>
      <c r="Q1243" s="260"/>
      <c r="R1243" s="260"/>
      <c r="S1243" s="260"/>
      <c r="T1243" s="261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62" t="s">
        <v>291</v>
      </c>
      <c r="AU1243" s="262" t="s">
        <v>86</v>
      </c>
      <c r="AV1243" s="13" t="s">
        <v>86</v>
      </c>
      <c r="AW1243" s="13" t="s">
        <v>32</v>
      </c>
      <c r="AX1243" s="13" t="s">
        <v>84</v>
      </c>
      <c r="AY1243" s="262" t="s">
        <v>168</v>
      </c>
    </row>
    <row r="1244" spans="1:65" s="2" customFormat="1" ht="24.15" customHeight="1">
      <c r="A1244" s="39"/>
      <c r="B1244" s="40"/>
      <c r="C1244" s="298" t="s">
        <v>2223</v>
      </c>
      <c r="D1244" s="298" t="s">
        <v>1306</v>
      </c>
      <c r="E1244" s="299" t="s">
        <v>2224</v>
      </c>
      <c r="F1244" s="300" t="s">
        <v>2225</v>
      </c>
      <c r="G1244" s="301" t="s">
        <v>203</v>
      </c>
      <c r="H1244" s="302">
        <v>32.156</v>
      </c>
      <c r="I1244" s="303"/>
      <c r="J1244" s="304">
        <f>ROUND(I1244*H1244,2)</f>
        <v>0</v>
      </c>
      <c r="K1244" s="300" t="s">
        <v>175</v>
      </c>
      <c r="L1244" s="305"/>
      <c r="M1244" s="306" t="s">
        <v>1</v>
      </c>
      <c r="N1244" s="307" t="s">
        <v>42</v>
      </c>
      <c r="O1244" s="92"/>
      <c r="P1244" s="237">
        <f>O1244*H1244</f>
        <v>0</v>
      </c>
      <c r="Q1244" s="237">
        <v>0.0036</v>
      </c>
      <c r="R1244" s="237">
        <f>Q1244*H1244</f>
        <v>0.11576159999999999</v>
      </c>
      <c r="S1244" s="237">
        <v>0</v>
      </c>
      <c r="T1244" s="238">
        <f>S1244*H1244</f>
        <v>0</v>
      </c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R1244" s="239" t="s">
        <v>352</v>
      </c>
      <c r="AT1244" s="239" t="s">
        <v>1306</v>
      </c>
      <c r="AU1244" s="239" t="s">
        <v>86</v>
      </c>
      <c r="AY1244" s="18" t="s">
        <v>168</v>
      </c>
      <c r="BE1244" s="240">
        <f>IF(N1244="základní",J1244,0)</f>
        <v>0</v>
      </c>
      <c r="BF1244" s="240">
        <f>IF(N1244="snížená",J1244,0)</f>
        <v>0</v>
      </c>
      <c r="BG1244" s="240">
        <f>IF(N1244="zákl. přenesená",J1244,0)</f>
        <v>0</v>
      </c>
      <c r="BH1244" s="240">
        <f>IF(N1244="sníž. přenesená",J1244,0)</f>
        <v>0</v>
      </c>
      <c r="BI1244" s="240">
        <f>IF(N1244="nulová",J1244,0)</f>
        <v>0</v>
      </c>
      <c r="BJ1244" s="18" t="s">
        <v>84</v>
      </c>
      <c r="BK1244" s="240">
        <f>ROUND(I1244*H1244,2)</f>
        <v>0</v>
      </c>
      <c r="BL1244" s="18" t="s">
        <v>437</v>
      </c>
      <c r="BM1244" s="239" t="s">
        <v>2226</v>
      </c>
    </row>
    <row r="1245" spans="1:51" s="13" customFormat="1" ht="12">
      <c r="A1245" s="13"/>
      <c r="B1245" s="252"/>
      <c r="C1245" s="253"/>
      <c r="D1245" s="241" t="s">
        <v>291</v>
      </c>
      <c r="E1245" s="254" t="s">
        <v>1</v>
      </c>
      <c r="F1245" s="255" t="s">
        <v>2227</v>
      </c>
      <c r="G1245" s="253"/>
      <c r="H1245" s="256">
        <v>32.156</v>
      </c>
      <c r="I1245" s="257"/>
      <c r="J1245" s="253"/>
      <c r="K1245" s="253"/>
      <c r="L1245" s="258"/>
      <c r="M1245" s="259"/>
      <c r="N1245" s="260"/>
      <c r="O1245" s="260"/>
      <c r="P1245" s="260"/>
      <c r="Q1245" s="260"/>
      <c r="R1245" s="260"/>
      <c r="S1245" s="260"/>
      <c r="T1245" s="261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62" t="s">
        <v>291</v>
      </c>
      <c r="AU1245" s="262" t="s">
        <v>86</v>
      </c>
      <c r="AV1245" s="13" t="s">
        <v>86</v>
      </c>
      <c r="AW1245" s="13" t="s">
        <v>32</v>
      </c>
      <c r="AX1245" s="13" t="s">
        <v>84</v>
      </c>
      <c r="AY1245" s="262" t="s">
        <v>168</v>
      </c>
    </row>
    <row r="1246" spans="1:65" s="2" customFormat="1" ht="24.15" customHeight="1">
      <c r="A1246" s="39"/>
      <c r="B1246" s="40"/>
      <c r="C1246" s="228" t="s">
        <v>2228</v>
      </c>
      <c r="D1246" s="228" t="s">
        <v>171</v>
      </c>
      <c r="E1246" s="229" t="s">
        <v>2229</v>
      </c>
      <c r="F1246" s="230" t="s">
        <v>2230</v>
      </c>
      <c r="G1246" s="231" t="s">
        <v>203</v>
      </c>
      <c r="H1246" s="232">
        <v>5.5</v>
      </c>
      <c r="I1246" s="233"/>
      <c r="J1246" s="234">
        <f>ROUND(I1246*H1246,2)</f>
        <v>0</v>
      </c>
      <c r="K1246" s="230" t="s">
        <v>175</v>
      </c>
      <c r="L1246" s="45"/>
      <c r="M1246" s="235" t="s">
        <v>1</v>
      </c>
      <c r="N1246" s="236" t="s">
        <v>42</v>
      </c>
      <c r="O1246" s="92"/>
      <c r="P1246" s="237">
        <f>O1246*H1246</f>
        <v>0</v>
      </c>
      <c r="Q1246" s="237">
        <v>0</v>
      </c>
      <c r="R1246" s="237">
        <f>Q1246*H1246</f>
        <v>0</v>
      </c>
      <c r="S1246" s="237">
        <v>0</v>
      </c>
      <c r="T1246" s="238">
        <f>S1246*H1246</f>
        <v>0</v>
      </c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R1246" s="239" t="s">
        <v>437</v>
      </c>
      <c r="AT1246" s="239" t="s">
        <v>171</v>
      </c>
      <c r="AU1246" s="239" t="s">
        <v>86</v>
      </c>
      <c r="AY1246" s="18" t="s">
        <v>168</v>
      </c>
      <c r="BE1246" s="240">
        <f>IF(N1246="základní",J1246,0)</f>
        <v>0</v>
      </c>
      <c r="BF1246" s="240">
        <f>IF(N1246="snížená",J1246,0)</f>
        <v>0</v>
      </c>
      <c r="BG1246" s="240">
        <f>IF(N1246="zákl. přenesená",J1246,0)</f>
        <v>0</v>
      </c>
      <c r="BH1246" s="240">
        <f>IF(N1246="sníž. přenesená",J1246,0)</f>
        <v>0</v>
      </c>
      <c r="BI1246" s="240">
        <f>IF(N1246="nulová",J1246,0)</f>
        <v>0</v>
      </c>
      <c r="BJ1246" s="18" t="s">
        <v>84</v>
      </c>
      <c r="BK1246" s="240">
        <f>ROUND(I1246*H1246,2)</f>
        <v>0</v>
      </c>
      <c r="BL1246" s="18" t="s">
        <v>437</v>
      </c>
      <c r="BM1246" s="239" t="s">
        <v>2231</v>
      </c>
    </row>
    <row r="1247" spans="1:51" s="13" customFormat="1" ht="12">
      <c r="A1247" s="13"/>
      <c r="B1247" s="252"/>
      <c r="C1247" s="253"/>
      <c r="D1247" s="241" t="s">
        <v>291</v>
      </c>
      <c r="E1247" s="254" t="s">
        <v>1</v>
      </c>
      <c r="F1247" s="255" t="s">
        <v>902</v>
      </c>
      <c r="G1247" s="253"/>
      <c r="H1247" s="256">
        <v>5.5</v>
      </c>
      <c r="I1247" s="257"/>
      <c r="J1247" s="253"/>
      <c r="K1247" s="253"/>
      <c r="L1247" s="258"/>
      <c r="M1247" s="259"/>
      <c r="N1247" s="260"/>
      <c r="O1247" s="260"/>
      <c r="P1247" s="260"/>
      <c r="Q1247" s="260"/>
      <c r="R1247" s="260"/>
      <c r="S1247" s="260"/>
      <c r="T1247" s="261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62" t="s">
        <v>291</v>
      </c>
      <c r="AU1247" s="262" t="s">
        <v>86</v>
      </c>
      <c r="AV1247" s="13" t="s">
        <v>86</v>
      </c>
      <c r="AW1247" s="13" t="s">
        <v>32</v>
      </c>
      <c r="AX1247" s="13" t="s">
        <v>84</v>
      </c>
      <c r="AY1247" s="262" t="s">
        <v>168</v>
      </c>
    </row>
    <row r="1248" spans="1:65" s="2" customFormat="1" ht="24.15" customHeight="1">
      <c r="A1248" s="39"/>
      <c r="B1248" s="40"/>
      <c r="C1248" s="298" t="s">
        <v>2232</v>
      </c>
      <c r="D1248" s="298" t="s">
        <v>1306</v>
      </c>
      <c r="E1248" s="299" t="s">
        <v>2233</v>
      </c>
      <c r="F1248" s="300" t="s">
        <v>2234</v>
      </c>
      <c r="G1248" s="301" t="s">
        <v>203</v>
      </c>
      <c r="H1248" s="302">
        <v>5.61</v>
      </c>
      <c r="I1248" s="303"/>
      <c r="J1248" s="304">
        <f>ROUND(I1248*H1248,2)</f>
        <v>0</v>
      </c>
      <c r="K1248" s="300" t="s">
        <v>175</v>
      </c>
      <c r="L1248" s="305"/>
      <c r="M1248" s="306" t="s">
        <v>1</v>
      </c>
      <c r="N1248" s="307" t="s">
        <v>42</v>
      </c>
      <c r="O1248" s="92"/>
      <c r="P1248" s="237">
        <f>O1248*H1248</f>
        <v>0</v>
      </c>
      <c r="Q1248" s="237">
        <v>0.0048</v>
      </c>
      <c r="R1248" s="237">
        <f>Q1248*H1248</f>
        <v>0.026928</v>
      </c>
      <c r="S1248" s="237">
        <v>0</v>
      </c>
      <c r="T1248" s="238">
        <f>S1248*H1248</f>
        <v>0</v>
      </c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R1248" s="239" t="s">
        <v>352</v>
      </c>
      <c r="AT1248" s="239" t="s">
        <v>1306</v>
      </c>
      <c r="AU1248" s="239" t="s">
        <v>86</v>
      </c>
      <c r="AY1248" s="18" t="s">
        <v>168</v>
      </c>
      <c r="BE1248" s="240">
        <f>IF(N1248="základní",J1248,0)</f>
        <v>0</v>
      </c>
      <c r="BF1248" s="240">
        <f>IF(N1248="snížená",J1248,0)</f>
        <v>0</v>
      </c>
      <c r="BG1248" s="240">
        <f>IF(N1248="zákl. přenesená",J1248,0)</f>
        <v>0</v>
      </c>
      <c r="BH1248" s="240">
        <f>IF(N1248="sníž. přenesená",J1248,0)</f>
        <v>0</v>
      </c>
      <c r="BI1248" s="240">
        <f>IF(N1248="nulová",J1248,0)</f>
        <v>0</v>
      </c>
      <c r="BJ1248" s="18" t="s">
        <v>84</v>
      </c>
      <c r="BK1248" s="240">
        <f>ROUND(I1248*H1248,2)</f>
        <v>0</v>
      </c>
      <c r="BL1248" s="18" t="s">
        <v>437</v>
      </c>
      <c r="BM1248" s="239" t="s">
        <v>2235</v>
      </c>
    </row>
    <row r="1249" spans="1:51" s="13" customFormat="1" ht="12">
      <c r="A1249" s="13"/>
      <c r="B1249" s="252"/>
      <c r="C1249" s="253"/>
      <c r="D1249" s="241" t="s">
        <v>291</v>
      </c>
      <c r="E1249" s="254" t="s">
        <v>1</v>
      </c>
      <c r="F1249" s="255" t="s">
        <v>2236</v>
      </c>
      <c r="G1249" s="253"/>
      <c r="H1249" s="256">
        <v>5.61</v>
      </c>
      <c r="I1249" s="257"/>
      <c r="J1249" s="253"/>
      <c r="K1249" s="253"/>
      <c r="L1249" s="258"/>
      <c r="M1249" s="259"/>
      <c r="N1249" s="260"/>
      <c r="O1249" s="260"/>
      <c r="P1249" s="260"/>
      <c r="Q1249" s="260"/>
      <c r="R1249" s="260"/>
      <c r="S1249" s="260"/>
      <c r="T1249" s="261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62" t="s">
        <v>291</v>
      </c>
      <c r="AU1249" s="262" t="s">
        <v>86</v>
      </c>
      <c r="AV1249" s="13" t="s">
        <v>86</v>
      </c>
      <c r="AW1249" s="13" t="s">
        <v>32</v>
      </c>
      <c r="AX1249" s="13" t="s">
        <v>84</v>
      </c>
      <c r="AY1249" s="262" t="s">
        <v>168</v>
      </c>
    </row>
    <row r="1250" spans="1:65" s="2" customFormat="1" ht="24.15" customHeight="1">
      <c r="A1250" s="39"/>
      <c r="B1250" s="40"/>
      <c r="C1250" s="228" t="s">
        <v>2237</v>
      </c>
      <c r="D1250" s="228" t="s">
        <v>171</v>
      </c>
      <c r="E1250" s="229" t="s">
        <v>2238</v>
      </c>
      <c r="F1250" s="230" t="s">
        <v>2239</v>
      </c>
      <c r="G1250" s="231" t="s">
        <v>2104</v>
      </c>
      <c r="H1250" s="308"/>
      <c r="I1250" s="233"/>
      <c r="J1250" s="234">
        <f>ROUND(I1250*H1250,2)</f>
        <v>0</v>
      </c>
      <c r="K1250" s="230" t="s">
        <v>175</v>
      </c>
      <c r="L1250" s="45"/>
      <c r="M1250" s="235" t="s">
        <v>1</v>
      </c>
      <c r="N1250" s="236" t="s">
        <v>42</v>
      </c>
      <c r="O1250" s="92"/>
      <c r="P1250" s="237">
        <f>O1250*H1250</f>
        <v>0</v>
      </c>
      <c r="Q1250" s="237">
        <v>0</v>
      </c>
      <c r="R1250" s="237">
        <f>Q1250*H1250</f>
        <v>0</v>
      </c>
      <c r="S1250" s="237">
        <v>0</v>
      </c>
      <c r="T1250" s="238">
        <f>S1250*H1250</f>
        <v>0</v>
      </c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R1250" s="239" t="s">
        <v>437</v>
      </c>
      <c r="AT1250" s="239" t="s">
        <v>171</v>
      </c>
      <c r="AU1250" s="239" t="s">
        <v>86</v>
      </c>
      <c r="AY1250" s="18" t="s">
        <v>168</v>
      </c>
      <c r="BE1250" s="240">
        <f>IF(N1250="základní",J1250,0)</f>
        <v>0</v>
      </c>
      <c r="BF1250" s="240">
        <f>IF(N1250="snížená",J1250,0)</f>
        <v>0</v>
      </c>
      <c r="BG1250" s="240">
        <f>IF(N1250="zákl. přenesená",J1250,0)</f>
        <v>0</v>
      </c>
      <c r="BH1250" s="240">
        <f>IF(N1250="sníž. přenesená",J1250,0)</f>
        <v>0</v>
      </c>
      <c r="BI1250" s="240">
        <f>IF(N1250="nulová",J1250,0)</f>
        <v>0</v>
      </c>
      <c r="BJ1250" s="18" t="s">
        <v>84</v>
      </c>
      <c r="BK1250" s="240">
        <f>ROUND(I1250*H1250,2)</f>
        <v>0</v>
      </c>
      <c r="BL1250" s="18" t="s">
        <v>437</v>
      </c>
      <c r="BM1250" s="239" t="s">
        <v>2240</v>
      </c>
    </row>
    <row r="1251" spans="1:63" s="12" customFormat="1" ht="22.8" customHeight="1">
      <c r="A1251" s="12"/>
      <c r="B1251" s="212"/>
      <c r="C1251" s="213"/>
      <c r="D1251" s="214" t="s">
        <v>76</v>
      </c>
      <c r="E1251" s="226" t="s">
        <v>703</v>
      </c>
      <c r="F1251" s="226" t="s">
        <v>704</v>
      </c>
      <c r="G1251" s="213"/>
      <c r="H1251" s="213"/>
      <c r="I1251" s="216"/>
      <c r="J1251" s="227">
        <f>BK1251</f>
        <v>0</v>
      </c>
      <c r="K1251" s="213"/>
      <c r="L1251" s="218"/>
      <c r="M1251" s="219"/>
      <c r="N1251" s="220"/>
      <c r="O1251" s="220"/>
      <c r="P1251" s="221">
        <f>SUM(P1252:P1297)</f>
        <v>0</v>
      </c>
      <c r="Q1251" s="220"/>
      <c r="R1251" s="221">
        <f>SUM(R1252:R1297)</f>
        <v>3.13458655</v>
      </c>
      <c r="S1251" s="220"/>
      <c r="T1251" s="222">
        <f>SUM(T1252:T1297)</f>
        <v>1.7185000000000001</v>
      </c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R1251" s="223" t="s">
        <v>86</v>
      </c>
      <c r="AT1251" s="224" t="s">
        <v>76</v>
      </c>
      <c r="AU1251" s="224" t="s">
        <v>84</v>
      </c>
      <c r="AY1251" s="223" t="s">
        <v>168</v>
      </c>
      <c r="BK1251" s="225">
        <f>SUM(BK1252:BK1297)</f>
        <v>0</v>
      </c>
    </row>
    <row r="1252" spans="1:65" s="2" customFormat="1" ht="21.75" customHeight="1">
      <c r="A1252" s="39"/>
      <c r="B1252" s="40"/>
      <c r="C1252" s="228" t="s">
        <v>2241</v>
      </c>
      <c r="D1252" s="228" t="s">
        <v>171</v>
      </c>
      <c r="E1252" s="229" t="s">
        <v>2242</v>
      </c>
      <c r="F1252" s="230" t="s">
        <v>2243</v>
      </c>
      <c r="G1252" s="231" t="s">
        <v>798</v>
      </c>
      <c r="H1252" s="232">
        <v>45</v>
      </c>
      <c r="I1252" s="233"/>
      <c r="J1252" s="234">
        <f>ROUND(I1252*H1252,2)</f>
        <v>0</v>
      </c>
      <c r="K1252" s="230" t="s">
        <v>175</v>
      </c>
      <c r="L1252" s="45"/>
      <c r="M1252" s="235" t="s">
        <v>1</v>
      </c>
      <c r="N1252" s="236" t="s">
        <v>42</v>
      </c>
      <c r="O1252" s="92"/>
      <c r="P1252" s="237">
        <f>O1252*H1252</f>
        <v>0</v>
      </c>
      <c r="Q1252" s="237">
        <v>0</v>
      </c>
      <c r="R1252" s="237">
        <f>Q1252*H1252</f>
        <v>0</v>
      </c>
      <c r="S1252" s="237">
        <v>0</v>
      </c>
      <c r="T1252" s="238">
        <f>S1252*H1252</f>
        <v>0</v>
      </c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R1252" s="239" t="s">
        <v>437</v>
      </c>
      <c r="AT1252" s="239" t="s">
        <v>171</v>
      </c>
      <c r="AU1252" s="239" t="s">
        <v>86</v>
      </c>
      <c r="AY1252" s="18" t="s">
        <v>168</v>
      </c>
      <c r="BE1252" s="240">
        <f>IF(N1252="základní",J1252,0)</f>
        <v>0</v>
      </c>
      <c r="BF1252" s="240">
        <f>IF(N1252="snížená",J1252,0)</f>
        <v>0</v>
      </c>
      <c r="BG1252" s="240">
        <f>IF(N1252="zákl. přenesená",J1252,0)</f>
        <v>0</v>
      </c>
      <c r="BH1252" s="240">
        <f>IF(N1252="sníž. přenesená",J1252,0)</f>
        <v>0</v>
      </c>
      <c r="BI1252" s="240">
        <f>IF(N1252="nulová",J1252,0)</f>
        <v>0</v>
      </c>
      <c r="BJ1252" s="18" t="s">
        <v>84</v>
      </c>
      <c r="BK1252" s="240">
        <f>ROUND(I1252*H1252,2)</f>
        <v>0</v>
      </c>
      <c r="BL1252" s="18" t="s">
        <v>437</v>
      </c>
      <c r="BM1252" s="239" t="s">
        <v>2244</v>
      </c>
    </row>
    <row r="1253" spans="1:51" s="13" customFormat="1" ht="12">
      <c r="A1253" s="13"/>
      <c r="B1253" s="252"/>
      <c r="C1253" s="253"/>
      <c r="D1253" s="241" t="s">
        <v>291</v>
      </c>
      <c r="E1253" s="254" t="s">
        <v>1</v>
      </c>
      <c r="F1253" s="255" t="s">
        <v>2245</v>
      </c>
      <c r="G1253" s="253"/>
      <c r="H1253" s="256">
        <v>45</v>
      </c>
      <c r="I1253" s="257"/>
      <c r="J1253" s="253"/>
      <c r="K1253" s="253"/>
      <c r="L1253" s="258"/>
      <c r="M1253" s="259"/>
      <c r="N1253" s="260"/>
      <c r="O1253" s="260"/>
      <c r="P1253" s="260"/>
      <c r="Q1253" s="260"/>
      <c r="R1253" s="260"/>
      <c r="S1253" s="260"/>
      <c r="T1253" s="261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62" t="s">
        <v>291</v>
      </c>
      <c r="AU1253" s="262" t="s">
        <v>86</v>
      </c>
      <c r="AV1253" s="13" t="s">
        <v>86</v>
      </c>
      <c r="AW1253" s="13" t="s">
        <v>32</v>
      </c>
      <c r="AX1253" s="13" t="s">
        <v>84</v>
      </c>
      <c r="AY1253" s="262" t="s">
        <v>168</v>
      </c>
    </row>
    <row r="1254" spans="1:65" s="2" customFormat="1" ht="16.5" customHeight="1">
      <c r="A1254" s="39"/>
      <c r="B1254" s="40"/>
      <c r="C1254" s="298" t="s">
        <v>2246</v>
      </c>
      <c r="D1254" s="298" t="s">
        <v>1306</v>
      </c>
      <c r="E1254" s="299" t="s">
        <v>2247</v>
      </c>
      <c r="F1254" s="300" t="s">
        <v>2248</v>
      </c>
      <c r="G1254" s="301" t="s">
        <v>1933</v>
      </c>
      <c r="H1254" s="302">
        <v>45</v>
      </c>
      <c r="I1254" s="303"/>
      <c r="J1254" s="304">
        <f>ROUND(I1254*H1254,2)</f>
        <v>0</v>
      </c>
      <c r="K1254" s="300" t="s">
        <v>1</v>
      </c>
      <c r="L1254" s="305"/>
      <c r="M1254" s="306" t="s">
        <v>1</v>
      </c>
      <c r="N1254" s="307" t="s">
        <v>42</v>
      </c>
      <c r="O1254" s="92"/>
      <c r="P1254" s="237">
        <f>O1254*H1254</f>
        <v>0</v>
      </c>
      <c r="Q1254" s="237">
        <v>0</v>
      </c>
      <c r="R1254" s="237">
        <f>Q1254*H1254</f>
        <v>0</v>
      </c>
      <c r="S1254" s="237">
        <v>0</v>
      </c>
      <c r="T1254" s="238">
        <f>S1254*H1254</f>
        <v>0</v>
      </c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R1254" s="239" t="s">
        <v>352</v>
      </c>
      <c r="AT1254" s="239" t="s">
        <v>1306</v>
      </c>
      <c r="AU1254" s="239" t="s">
        <v>86</v>
      </c>
      <c r="AY1254" s="18" t="s">
        <v>168</v>
      </c>
      <c r="BE1254" s="240">
        <f>IF(N1254="základní",J1254,0)</f>
        <v>0</v>
      </c>
      <c r="BF1254" s="240">
        <f>IF(N1254="snížená",J1254,0)</f>
        <v>0</v>
      </c>
      <c r="BG1254" s="240">
        <f>IF(N1254="zákl. přenesená",J1254,0)</f>
        <v>0</v>
      </c>
      <c r="BH1254" s="240">
        <f>IF(N1254="sníž. přenesená",J1254,0)</f>
        <v>0</v>
      </c>
      <c r="BI1254" s="240">
        <f>IF(N1254="nulová",J1254,0)</f>
        <v>0</v>
      </c>
      <c r="BJ1254" s="18" t="s">
        <v>84</v>
      </c>
      <c r="BK1254" s="240">
        <f>ROUND(I1254*H1254,2)</f>
        <v>0</v>
      </c>
      <c r="BL1254" s="18" t="s">
        <v>437</v>
      </c>
      <c r="BM1254" s="239" t="s">
        <v>2249</v>
      </c>
    </row>
    <row r="1255" spans="1:65" s="2" customFormat="1" ht="24.15" customHeight="1">
      <c r="A1255" s="39"/>
      <c r="B1255" s="40"/>
      <c r="C1255" s="228" t="s">
        <v>2250</v>
      </c>
      <c r="D1255" s="228" t="s">
        <v>171</v>
      </c>
      <c r="E1255" s="229" t="s">
        <v>2251</v>
      </c>
      <c r="F1255" s="230" t="s">
        <v>2252</v>
      </c>
      <c r="G1255" s="231" t="s">
        <v>416</v>
      </c>
      <c r="H1255" s="232">
        <v>20</v>
      </c>
      <c r="I1255" s="233"/>
      <c r="J1255" s="234">
        <f>ROUND(I1255*H1255,2)</f>
        <v>0</v>
      </c>
      <c r="K1255" s="230" t="s">
        <v>175</v>
      </c>
      <c r="L1255" s="45"/>
      <c r="M1255" s="235" t="s">
        <v>1</v>
      </c>
      <c r="N1255" s="236" t="s">
        <v>42</v>
      </c>
      <c r="O1255" s="92"/>
      <c r="P1255" s="237">
        <f>O1255*H1255</f>
        <v>0</v>
      </c>
      <c r="Q1255" s="237">
        <v>0</v>
      </c>
      <c r="R1255" s="237">
        <f>Q1255*H1255</f>
        <v>0</v>
      </c>
      <c r="S1255" s="237">
        <v>0.01232</v>
      </c>
      <c r="T1255" s="238">
        <f>S1255*H1255</f>
        <v>0.24639999999999998</v>
      </c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R1255" s="239" t="s">
        <v>437</v>
      </c>
      <c r="AT1255" s="239" t="s">
        <v>171</v>
      </c>
      <c r="AU1255" s="239" t="s">
        <v>86</v>
      </c>
      <c r="AY1255" s="18" t="s">
        <v>168</v>
      </c>
      <c r="BE1255" s="240">
        <f>IF(N1255="základní",J1255,0)</f>
        <v>0</v>
      </c>
      <c r="BF1255" s="240">
        <f>IF(N1255="snížená",J1255,0)</f>
        <v>0</v>
      </c>
      <c r="BG1255" s="240">
        <f>IF(N1255="zákl. přenesená",J1255,0)</f>
        <v>0</v>
      </c>
      <c r="BH1255" s="240">
        <f>IF(N1255="sníž. přenesená",J1255,0)</f>
        <v>0</v>
      </c>
      <c r="BI1255" s="240">
        <f>IF(N1255="nulová",J1255,0)</f>
        <v>0</v>
      </c>
      <c r="BJ1255" s="18" t="s">
        <v>84</v>
      </c>
      <c r="BK1255" s="240">
        <f>ROUND(I1255*H1255,2)</f>
        <v>0</v>
      </c>
      <c r="BL1255" s="18" t="s">
        <v>437</v>
      </c>
      <c r="BM1255" s="239" t="s">
        <v>2253</v>
      </c>
    </row>
    <row r="1256" spans="1:51" s="13" customFormat="1" ht="12">
      <c r="A1256" s="13"/>
      <c r="B1256" s="252"/>
      <c r="C1256" s="253"/>
      <c r="D1256" s="241" t="s">
        <v>291</v>
      </c>
      <c r="E1256" s="254" t="s">
        <v>1</v>
      </c>
      <c r="F1256" s="255" t="s">
        <v>2254</v>
      </c>
      <c r="G1256" s="253"/>
      <c r="H1256" s="256">
        <v>20</v>
      </c>
      <c r="I1256" s="257"/>
      <c r="J1256" s="253"/>
      <c r="K1256" s="253"/>
      <c r="L1256" s="258"/>
      <c r="M1256" s="259"/>
      <c r="N1256" s="260"/>
      <c r="O1256" s="260"/>
      <c r="P1256" s="260"/>
      <c r="Q1256" s="260"/>
      <c r="R1256" s="260"/>
      <c r="S1256" s="260"/>
      <c r="T1256" s="261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62" t="s">
        <v>291</v>
      </c>
      <c r="AU1256" s="262" t="s">
        <v>86</v>
      </c>
      <c r="AV1256" s="13" t="s">
        <v>86</v>
      </c>
      <c r="AW1256" s="13" t="s">
        <v>32</v>
      </c>
      <c r="AX1256" s="13" t="s">
        <v>84</v>
      </c>
      <c r="AY1256" s="262" t="s">
        <v>168</v>
      </c>
    </row>
    <row r="1257" spans="1:65" s="2" customFormat="1" ht="24.15" customHeight="1">
      <c r="A1257" s="39"/>
      <c r="B1257" s="40"/>
      <c r="C1257" s="228" t="s">
        <v>2255</v>
      </c>
      <c r="D1257" s="228" t="s">
        <v>171</v>
      </c>
      <c r="E1257" s="229" t="s">
        <v>2256</v>
      </c>
      <c r="F1257" s="230" t="s">
        <v>2257</v>
      </c>
      <c r="G1257" s="231" t="s">
        <v>416</v>
      </c>
      <c r="H1257" s="232">
        <v>50</v>
      </c>
      <c r="I1257" s="233"/>
      <c r="J1257" s="234">
        <f>ROUND(I1257*H1257,2)</f>
        <v>0</v>
      </c>
      <c r="K1257" s="230" t="s">
        <v>175</v>
      </c>
      <c r="L1257" s="45"/>
      <c r="M1257" s="235" t="s">
        <v>1</v>
      </c>
      <c r="N1257" s="236" t="s">
        <v>42</v>
      </c>
      <c r="O1257" s="92"/>
      <c r="P1257" s="237">
        <f>O1257*H1257</f>
        <v>0</v>
      </c>
      <c r="Q1257" s="237">
        <v>0</v>
      </c>
      <c r="R1257" s="237">
        <f>Q1257*H1257</f>
        <v>0</v>
      </c>
      <c r="S1257" s="237">
        <v>0.02475</v>
      </c>
      <c r="T1257" s="238">
        <f>S1257*H1257</f>
        <v>1.2375</v>
      </c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R1257" s="239" t="s">
        <v>437</v>
      </c>
      <c r="AT1257" s="239" t="s">
        <v>171</v>
      </c>
      <c r="AU1257" s="239" t="s">
        <v>86</v>
      </c>
      <c r="AY1257" s="18" t="s">
        <v>168</v>
      </c>
      <c r="BE1257" s="240">
        <f>IF(N1257="základní",J1257,0)</f>
        <v>0</v>
      </c>
      <c r="BF1257" s="240">
        <f>IF(N1257="snížená",J1257,0)</f>
        <v>0</v>
      </c>
      <c r="BG1257" s="240">
        <f>IF(N1257="zákl. přenesená",J1257,0)</f>
        <v>0</v>
      </c>
      <c r="BH1257" s="240">
        <f>IF(N1257="sníž. přenesená",J1257,0)</f>
        <v>0</v>
      </c>
      <c r="BI1257" s="240">
        <f>IF(N1257="nulová",J1257,0)</f>
        <v>0</v>
      </c>
      <c r="BJ1257" s="18" t="s">
        <v>84</v>
      </c>
      <c r="BK1257" s="240">
        <f>ROUND(I1257*H1257,2)</f>
        <v>0</v>
      </c>
      <c r="BL1257" s="18" t="s">
        <v>437</v>
      </c>
      <c r="BM1257" s="239" t="s">
        <v>2258</v>
      </c>
    </row>
    <row r="1258" spans="1:51" s="15" customFormat="1" ht="12">
      <c r="A1258" s="15"/>
      <c r="B1258" s="274"/>
      <c r="C1258" s="275"/>
      <c r="D1258" s="241" t="s">
        <v>291</v>
      </c>
      <c r="E1258" s="276" t="s">
        <v>1</v>
      </c>
      <c r="F1258" s="277" t="s">
        <v>2259</v>
      </c>
      <c r="G1258" s="275"/>
      <c r="H1258" s="276" t="s">
        <v>1</v>
      </c>
      <c r="I1258" s="278"/>
      <c r="J1258" s="275"/>
      <c r="K1258" s="275"/>
      <c r="L1258" s="279"/>
      <c r="M1258" s="280"/>
      <c r="N1258" s="281"/>
      <c r="O1258" s="281"/>
      <c r="P1258" s="281"/>
      <c r="Q1258" s="281"/>
      <c r="R1258" s="281"/>
      <c r="S1258" s="281"/>
      <c r="T1258" s="282"/>
      <c r="U1258" s="15"/>
      <c r="V1258" s="15"/>
      <c r="W1258" s="15"/>
      <c r="X1258" s="15"/>
      <c r="Y1258" s="15"/>
      <c r="Z1258" s="15"/>
      <c r="AA1258" s="15"/>
      <c r="AB1258" s="15"/>
      <c r="AC1258" s="15"/>
      <c r="AD1258" s="15"/>
      <c r="AE1258" s="15"/>
      <c r="AT1258" s="283" t="s">
        <v>291</v>
      </c>
      <c r="AU1258" s="283" t="s">
        <v>86</v>
      </c>
      <c r="AV1258" s="15" t="s">
        <v>84</v>
      </c>
      <c r="AW1258" s="15" t="s">
        <v>32</v>
      </c>
      <c r="AX1258" s="15" t="s">
        <v>77</v>
      </c>
      <c r="AY1258" s="283" t="s">
        <v>168</v>
      </c>
    </row>
    <row r="1259" spans="1:51" s="13" customFormat="1" ht="12">
      <c r="A1259" s="13"/>
      <c r="B1259" s="252"/>
      <c r="C1259" s="253"/>
      <c r="D1259" s="241" t="s">
        <v>291</v>
      </c>
      <c r="E1259" s="254" t="s">
        <v>1</v>
      </c>
      <c r="F1259" s="255" t="s">
        <v>2260</v>
      </c>
      <c r="G1259" s="253"/>
      <c r="H1259" s="256">
        <v>50</v>
      </c>
      <c r="I1259" s="257"/>
      <c r="J1259" s="253"/>
      <c r="K1259" s="253"/>
      <c r="L1259" s="258"/>
      <c r="M1259" s="259"/>
      <c r="N1259" s="260"/>
      <c r="O1259" s="260"/>
      <c r="P1259" s="260"/>
      <c r="Q1259" s="260"/>
      <c r="R1259" s="260"/>
      <c r="S1259" s="260"/>
      <c r="T1259" s="261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T1259" s="262" t="s">
        <v>291</v>
      </c>
      <c r="AU1259" s="262" t="s">
        <v>86</v>
      </c>
      <c r="AV1259" s="13" t="s">
        <v>86</v>
      </c>
      <c r="AW1259" s="13" t="s">
        <v>32</v>
      </c>
      <c r="AX1259" s="13" t="s">
        <v>84</v>
      </c>
      <c r="AY1259" s="262" t="s">
        <v>168</v>
      </c>
    </row>
    <row r="1260" spans="1:65" s="2" customFormat="1" ht="33" customHeight="1">
      <c r="A1260" s="39"/>
      <c r="B1260" s="40"/>
      <c r="C1260" s="228" t="s">
        <v>2261</v>
      </c>
      <c r="D1260" s="228" t="s">
        <v>171</v>
      </c>
      <c r="E1260" s="229" t="s">
        <v>2262</v>
      </c>
      <c r="F1260" s="230" t="s">
        <v>2263</v>
      </c>
      <c r="G1260" s="231" t="s">
        <v>416</v>
      </c>
      <c r="H1260" s="232">
        <v>11.9</v>
      </c>
      <c r="I1260" s="233"/>
      <c r="J1260" s="234">
        <f>ROUND(I1260*H1260,2)</f>
        <v>0</v>
      </c>
      <c r="K1260" s="230" t="s">
        <v>175</v>
      </c>
      <c r="L1260" s="45"/>
      <c r="M1260" s="235" t="s">
        <v>1</v>
      </c>
      <c r="N1260" s="236" t="s">
        <v>42</v>
      </c>
      <c r="O1260" s="92"/>
      <c r="P1260" s="237">
        <f>O1260*H1260</f>
        <v>0</v>
      </c>
      <c r="Q1260" s="237">
        <v>0</v>
      </c>
      <c r="R1260" s="237">
        <f>Q1260*H1260</f>
        <v>0</v>
      </c>
      <c r="S1260" s="237">
        <v>0</v>
      </c>
      <c r="T1260" s="238">
        <f>S1260*H1260</f>
        <v>0</v>
      </c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R1260" s="239" t="s">
        <v>437</v>
      </c>
      <c r="AT1260" s="239" t="s">
        <v>171</v>
      </c>
      <c r="AU1260" s="239" t="s">
        <v>86</v>
      </c>
      <c r="AY1260" s="18" t="s">
        <v>168</v>
      </c>
      <c r="BE1260" s="240">
        <f>IF(N1260="základní",J1260,0)</f>
        <v>0</v>
      </c>
      <c r="BF1260" s="240">
        <f>IF(N1260="snížená",J1260,0)</f>
        <v>0</v>
      </c>
      <c r="BG1260" s="240">
        <f>IF(N1260="zákl. přenesená",J1260,0)</f>
        <v>0</v>
      </c>
      <c r="BH1260" s="240">
        <f>IF(N1260="sníž. přenesená",J1260,0)</f>
        <v>0</v>
      </c>
      <c r="BI1260" s="240">
        <f>IF(N1260="nulová",J1260,0)</f>
        <v>0</v>
      </c>
      <c r="BJ1260" s="18" t="s">
        <v>84</v>
      </c>
      <c r="BK1260" s="240">
        <f>ROUND(I1260*H1260,2)</f>
        <v>0</v>
      </c>
      <c r="BL1260" s="18" t="s">
        <v>437</v>
      </c>
      <c r="BM1260" s="239" t="s">
        <v>2264</v>
      </c>
    </row>
    <row r="1261" spans="1:51" s="13" customFormat="1" ht="12">
      <c r="A1261" s="13"/>
      <c r="B1261" s="252"/>
      <c r="C1261" s="253"/>
      <c r="D1261" s="241" t="s">
        <v>291</v>
      </c>
      <c r="E1261" s="254" t="s">
        <v>1</v>
      </c>
      <c r="F1261" s="255" t="s">
        <v>2265</v>
      </c>
      <c r="G1261" s="253"/>
      <c r="H1261" s="256">
        <v>7.5</v>
      </c>
      <c r="I1261" s="257"/>
      <c r="J1261" s="253"/>
      <c r="K1261" s="253"/>
      <c r="L1261" s="258"/>
      <c r="M1261" s="259"/>
      <c r="N1261" s="260"/>
      <c r="O1261" s="260"/>
      <c r="P1261" s="260"/>
      <c r="Q1261" s="260"/>
      <c r="R1261" s="260"/>
      <c r="S1261" s="260"/>
      <c r="T1261" s="261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62" t="s">
        <v>291</v>
      </c>
      <c r="AU1261" s="262" t="s">
        <v>86</v>
      </c>
      <c r="AV1261" s="13" t="s">
        <v>86</v>
      </c>
      <c r="AW1261" s="13" t="s">
        <v>32</v>
      </c>
      <c r="AX1261" s="13" t="s">
        <v>77</v>
      </c>
      <c r="AY1261" s="262" t="s">
        <v>168</v>
      </c>
    </row>
    <row r="1262" spans="1:51" s="13" customFormat="1" ht="12">
      <c r="A1262" s="13"/>
      <c r="B1262" s="252"/>
      <c r="C1262" s="253"/>
      <c r="D1262" s="241" t="s">
        <v>291</v>
      </c>
      <c r="E1262" s="254" t="s">
        <v>1</v>
      </c>
      <c r="F1262" s="255" t="s">
        <v>2266</v>
      </c>
      <c r="G1262" s="253"/>
      <c r="H1262" s="256">
        <v>4.4</v>
      </c>
      <c r="I1262" s="257"/>
      <c r="J1262" s="253"/>
      <c r="K1262" s="253"/>
      <c r="L1262" s="258"/>
      <c r="M1262" s="259"/>
      <c r="N1262" s="260"/>
      <c r="O1262" s="260"/>
      <c r="P1262" s="260"/>
      <c r="Q1262" s="260"/>
      <c r="R1262" s="260"/>
      <c r="S1262" s="260"/>
      <c r="T1262" s="261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62" t="s">
        <v>291</v>
      </c>
      <c r="AU1262" s="262" t="s">
        <v>86</v>
      </c>
      <c r="AV1262" s="13" t="s">
        <v>86</v>
      </c>
      <c r="AW1262" s="13" t="s">
        <v>32</v>
      </c>
      <c r="AX1262" s="13" t="s">
        <v>77</v>
      </c>
      <c r="AY1262" s="262" t="s">
        <v>168</v>
      </c>
    </row>
    <row r="1263" spans="1:51" s="14" customFormat="1" ht="12">
      <c r="A1263" s="14"/>
      <c r="B1263" s="263"/>
      <c r="C1263" s="264"/>
      <c r="D1263" s="241" t="s">
        <v>291</v>
      </c>
      <c r="E1263" s="265" t="s">
        <v>1</v>
      </c>
      <c r="F1263" s="266" t="s">
        <v>295</v>
      </c>
      <c r="G1263" s="264"/>
      <c r="H1263" s="267">
        <v>11.9</v>
      </c>
      <c r="I1263" s="268"/>
      <c r="J1263" s="264"/>
      <c r="K1263" s="264"/>
      <c r="L1263" s="269"/>
      <c r="M1263" s="270"/>
      <c r="N1263" s="271"/>
      <c r="O1263" s="271"/>
      <c r="P1263" s="271"/>
      <c r="Q1263" s="271"/>
      <c r="R1263" s="271"/>
      <c r="S1263" s="271"/>
      <c r="T1263" s="272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73" t="s">
        <v>291</v>
      </c>
      <c r="AU1263" s="273" t="s">
        <v>86</v>
      </c>
      <c r="AV1263" s="14" t="s">
        <v>189</v>
      </c>
      <c r="AW1263" s="14" t="s">
        <v>32</v>
      </c>
      <c r="AX1263" s="14" t="s">
        <v>84</v>
      </c>
      <c r="AY1263" s="273" t="s">
        <v>168</v>
      </c>
    </row>
    <row r="1264" spans="1:65" s="2" customFormat="1" ht="21.75" customHeight="1">
      <c r="A1264" s="39"/>
      <c r="B1264" s="40"/>
      <c r="C1264" s="298" t="s">
        <v>2267</v>
      </c>
      <c r="D1264" s="298" t="s">
        <v>1306</v>
      </c>
      <c r="E1264" s="299" t="s">
        <v>2268</v>
      </c>
      <c r="F1264" s="300" t="s">
        <v>2269</v>
      </c>
      <c r="G1264" s="301" t="s">
        <v>289</v>
      </c>
      <c r="H1264" s="302">
        <v>0.235</v>
      </c>
      <c r="I1264" s="303"/>
      <c r="J1264" s="304">
        <f>ROUND(I1264*H1264,2)</f>
        <v>0</v>
      </c>
      <c r="K1264" s="300" t="s">
        <v>175</v>
      </c>
      <c r="L1264" s="305"/>
      <c r="M1264" s="306" t="s">
        <v>1</v>
      </c>
      <c r="N1264" s="307" t="s">
        <v>42</v>
      </c>
      <c r="O1264" s="92"/>
      <c r="P1264" s="237">
        <f>O1264*H1264</f>
        <v>0</v>
      </c>
      <c r="Q1264" s="237">
        <v>0.55</v>
      </c>
      <c r="R1264" s="237">
        <f>Q1264*H1264</f>
        <v>0.12925</v>
      </c>
      <c r="S1264" s="237">
        <v>0</v>
      </c>
      <c r="T1264" s="238">
        <f>S1264*H1264</f>
        <v>0</v>
      </c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R1264" s="239" t="s">
        <v>352</v>
      </c>
      <c r="AT1264" s="239" t="s">
        <v>1306</v>
      </c>
      <c r="AU1264" s="239" t="s">
        <v>86</v>
      </c>
      <c r="AY1264" s="18" t="s">
        <v>168</v>
      </c>
      <c r="BE1264" s="240">
        <f>IF(N1264="základní",J1264,0)</f>
        <v>0</v>
      </c>
      <c r="BF1264" s="240">
        <f>IF(N1264="snížená",J1264,0)</f>
        <v>0</v>
      </c>
      <c r="BG1264" s="240">
        <f>IF(N1264="zákl. přenesená",J1264,0)</f>
        <v>0</v>
      </c>
      <c r="BH1264" s="240">
        <f>IF(N1264="sníž. přenesená",J1264,0)</f>
        <v>0</v>
      </c>
      <c r="BI1264" s="240">
        <f>IF(N1264="nulová",J1264,0)</f>
        <v>0</v>
      </c>
      <c r="BJ1264" s="18" t="s">
        <v>84</v>
      </c>
      <c r="BK1264" s="240">
        <f>ROUND(I1264*H1264,2)</f>
        <v>0</v>
      </c>
      <c r="BL1264" s="18" t="s">
        <v>437</v>
      </c>
      <c r="BM1264" s="239" t="s">
        <v>2270</v>
      </c>
    </row>
    <row r="1265" spans="1:51" s="13" customFormat="1" ht="12">
      <c r="A1265" s="13"/>
      <c r="B1265" s="252"/>
      <c r="C1265" s="253"/>
      <c r="D1265" s="241" t="s">
        <v>291</v>
      </c>
      <c r="E1265" s="254" t="s">
        <v>1</v>
      </c>
      <c r="F1265" s="255" t="s">
        <v>2271</v>
      </c>
      <c r="G1265" s="253"/>
      <c r="H1265" s="256">
        <v>0.144</v>
      </c>
      <c r="I1265" s="257"/>
      <c r="J1265" s="253"/>
      <c r="K1265" s="253"/>
      <c r="L1265" s="258"/>
      <c r="M1265" s="259"/>
      <c r="N1265" s="260"/>
      <c r="O1265" s="260"/>
      <c r="P1265" s="260"/>
      <c r="Q1265" s="260"/>
      <c r="R1265" s="260"/>
      <c r="S1265" s="260"/>
      <c r="T1265" s="261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62" t="s">
        <v>291</v>
      </c>
      <c r="AU1265" s="262" t="s">
        <v>86</v>
      </c>
      <c r="AV1265" s="13" t="s">
        <v>86</v>
      </c>
      <c r="AW1265" s="13" t="s">
        <v>32</v>
      </c>
      <c r="AX1265" s="13" t="s">
        <v>77</v>
      </c>
      <c r="AY1265" s="262" t="s">
        <v>168</v>
      </c>
    </row>
    <row r="1266" spans="1:51" s="13" customFormat="1" ht="12">
      <c r="A1266" s="13"/>
      <c r="B1266" s="252"/>
      <c r="C1266" s="253"/>
      <c r="D1266" s="241" t="s">
        <v>291</v>
      </c>
      <c r="E1266" s="254" t="s">
        <v>1</v>
      </c>
      <c r="F1266" s="255" t="s">
        <v>2272</v>
      </c>
      <c r="G1266" s="253"/>
      <c r="H1266" s="256">
        <v>0.07</v>
      </c>
      <c r="I1266" s="257"/>
      <c r="J1266" s="253"/>
      <c r="K1266" s="253"/>
      <c r="L1266" s="258"/>
      <c r="M1266" s="259"/>
      <c r="N1266" s="260"/>
      <c r="O1266" s="260"/>
      <c r="P1266" s="260"/>
      <c r="Q1266" s="260"/>
      <c r="R1266" s="260"/>
      <c r="S1266" s="260"/>
      <c r="T1266" s="261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62" t="s">
        <v>291</v>
      </c>
      <c r="AU1266" s="262" t="s">
        <v>86</v>
      </c>
      <c r="AV1266" s="13" t="s">
        <v>86</v>
      </c>
      <c r="AW1266" s="13" t="s">
        <v>32</v>
      </c>
      <c r="AX1266" s="13" t="s">
        <v>77</v>
      </c>
      <c r="AY1266" s="262" t="s">
        <v>168</v>
      </c>
    </row>
    <row r="1267" spans="1:51" s="14" customFormat="1" ht="12">
      <c r="A1267" s="14"/>
      <c r="B1267" s="263"/>
      <c r="C1267" s="264"/>
      <c r="D1267" s="241" t="s">
        <v>291</v>
      </c>
      <c r="E1267" s="265" t="s">
        <v>900</v>
      </c>
      <c r="F1267" s="266" t="s">
        <v>295</v>
      </c>
      <c r="G1267" s="264"/>
      <c r="H1267" s="267">
        <v>0.214</v>
      </c>
      <c r="I1267" s="268"/>
      <c r="J1267" s="264"/>
      <c r="K1267" s="264"/>
      <c r="L1267" s="269"/>
      <c r="M1267" s="270"/>
      <c r="N1267" s="271"/>
      <c r="O1267" s="271"/>
      <c r="P1267" s="271"/>
      <c r="Q1267" s="271"/>
      <c r="R1267" s="271"/>
      <c r="S1267" s="271"/>
      <c r="T1267" s="272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T1267" s="273" t="s">
        <v>291</v>
      </c>
      <c r="AU1267" s="273" t="s">
        <v>86</v>
      </c>
      <c r="AV1267" s="14" t="s">
        <v>189</v>
      </c>
      <c r="AW1267" s="14" t="s">
        <v>32</v>
      </c>
      <c r="AX1267" s="14" t="s">
        <v>77</v>
      </c>
      <c r="AY1267" s="273" t="s">
        <v>168</v>
      </c>
    </row>
    <row r="1268" spans="1:51" s="13" customFormat="1" ht="12">
      <c r="A1268" s="13"/>
      <c r="B1268" s="252"/>
      <c r="C1268" s="253"/>
      <c r="D1268" s="241" t="s">
        <v>291</v>
      </c>
      <c r="E1268" s="254" t="s">
        <v>1</v>
      </c>
      <c r="F1268" s="255" t="s">
        <v>2273</v>
      </c>
      <c r="G1268" s="253"/>
      <c r="H1268" s="256">
        <v>0.235</v>
      </c>
      <c r="I1268" s="257"/>
      <c r="J1268" s="253"/>
      <c r="K1268" s="253"/>
      <c r="L1268" s="258"/>
      <c r="M1268" s="259"/>
      <c r="N1268" s="260"/>
      <c r="O1268" s="260"/>
      <c r="P1268" s="260"/>
      <c r="Q1268" s="260"/>
      <c r="R1268" s="260"/>
      <c r="S1268" s="260"/>
      <c r="T1268" s="261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62" t="s">
        <v>291</v>
      </c>
      <c r="AU1268" s="262" t="s">
        <v>86</v>
      </c>
      <c r="AV1268" s="13" t="s">
        <v>86</v>
      </c>
      <c r="AW1268" s="13" t="s">
        <v>32</v>
      </c>
      <c r="AX1268" s="13" t="s">
        <v>84</v>
      </c>
      <c r="AY1268" s="262" t="s">
        <v>168</v>
      </c>
    </row>
    <row r="1269" spans="1:65" s="2" customFormat="1" ht="24.15" customHeight="1">
      <c r="A1269" s="39"/>
      <c r="B1269" s="40"/>
      <c r="C1269" s="228" t="s">
        <v>2274</v>
      </c>
      <c r="D1269" s="228" t="s">
        <v>171</v>
      </c>
      <c r="E1269" s="229" t="s">
        <v>2275</v>
      </c>
      <c r="F1269" s="230" t="s">
        <v>2276</v>
      </c>
      <c r="G1269" s="231" t="s">
        <v>416</v>
      </c>
      <c r="H1269" s="232">
        <v>35</v>
      </c>
      <c r="I1269" s="233"/>
      <c r="J1269" s="234">
        <f>ROUND(I1269*H1269,2)</f>
        <v>0</v>
      </c>
      <c r="K1269" s="230" t="s">
        <v>175</v>
      </c>
      <c r="L1269" s="45"/>
      <c r="M1269" s="235" t="s">
        <v>1</v>
      </c>
      <c r="N1269" s="236" t="s">
        <v>42</v>
      </c>
      <c r="O1269" s="92"/>
      <c r="P1269" s="237">
        <f>O1269*H1269</f>
        <v>0</v>
      </c>
      <c r="Q1269" s="237">
        <v>0.00732</v>
      </c>
      <c r="R1269" s="237">
        <f>Q1269*H1269</f>
        <v>0.2562</v>
      </c>
      <c r="S1269" s="237">
        <v>0</v>
      </c>
      <c r="T1269" s="238">
        <f>S1269*H1269</f>
        <v>0</v>
      </c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R1269" s="239" t="s">
        <v>437</v>
      </c>
      <c r="AT1269" s="239" t="s">
        <v>171</v>
      </c>
      <c r="AU1269" s="239" t="s">
        <v>86</v>
      </c>
      <c r="AY1269" s="18" t="s">
        <v>168</v>
      </c>
      <c r="BE1269" s="240">
        <f>IF(N1269="základní",J1269,0)</f>
        <v>0</v>
      </c>
      <c r="BF1269" s="240">
        <f>IF(N1269="snížená",J1269,0)</f>
        <v>0</v>
      </c>
      <c r="BG1269" s="240">
        <f>IF(N1269="zákl. přenesená",J1269,0)</f>
        <v>0</v>
      </c>
      <c r="BH1269" s="240">
        <f>IF(N1269="sníž. přenesená",J1269,0)</f>
        <v>0</v>
      </c>
      <c r="BI1269" s="240">
        <f>IF(N1269="nulová",J1269,0)</f>
        <v>0</v>
      </c>
      <c r="BJ1269" s="18" t="s">
        <v>84</v>
      </c>
      <c r="BK1269" s="240">
        <f>ROUND(I1269*H1269,2)</f>
        <v>0</v>
      </c>
      <c r="BL1269" s="18" t="s">
        <v>437</v>
      </c>
      <c r="BM1269" s="239" t="s">
        <v>2277</v>
      </c>
    </row>
    <row r="1270" spans="1:51" s="15" customFormat="1" ht="12">
      <c r="A1270" s="15"/>
      <c r="B1270" s="274"/>
      <c r="C1270" s="275"/>
      <c r="D1270" s="241" t="s">
        <v>291</v>
      </c>
      <c r="E1270" s="276" t="s">
        <v>1</v>
      </c>
      <c r="F1270" s="277" t="s">
        <v>2278</v>
      </c>
      <c r="G1270" s="275"/>
      <c r="H1270" s="276" t="s">
        <v>1</v>
      </c>
      <c r="I1270" s="278"/>
      <c r="J1270" s="275"/>
      <c r="K1270" s="275"/>
      <c r="L1270" s="279"/>
      <c r="M1270" s="280"/>
      <c r="N1270" s="281"/>
      <c r="O1270" s="281"/>
      <c r="P1270" s="281"/>
      <c r="Q1270" s="281"/>
      <c r="R1270" s="281"/>
      <c r="S1270" s="281"/>
      <c r="T1270" s="282"/>
      <c r="U1270" s="15"/>
      <c r="V1270" s="15"/>
      <c r="W1270" s="15"/>
      <c r="X1270" s="15"/>
      <c r="Y1270" s="15"/>
      <c r="Z1270" s="15"/>
      <c r="AA1270" s="15"/>
      <c r="AB1270" s="15"/>
      <c r="AC1270" s="15"/>
      <c r="AD1270" s="15"/>
      <c r="AE1270" s="15"/>
      <c r="AT1270" s="283" t="s">
        <v>291</v>
      </c>
      <c r="AU1270" s="283" t="s">
        <v>86</v>
      </c>
      <c r="AV1270" s="15" t="s">
        <v>84</v>
      </c>
      <c r="AW1270" s="15" t="s">
        <v>32</v>
      </c>
      <c r="AX1270" s="15" t="s">
        <v>77</v>
      </c>
      <c r="AY1270" s="283" t="s">
        <v>168</v>
      </c>
    </row>
    <row r="1271" spans="1:51" s="13" customFormat="1" ht="12">
      <c r="A1271" s="13"/>
      <c r="B1271" s="252"/>
      <c r="C1271" s="253"/>
      <c r="D1271" s="241" t="s">
        <v>291</v>
      </c>
      <c r="E1271" s="254" t="s">
        <v>1</v>
      </c>
      <c r="F1271" s="255" t="s">
        <v>2279</v>
      </c>
      <c r="G1271" s="253"/>
      <c r="H1271" s="256">
        <v>35</v>
      </c>
      <c r="I1271" s="257"/>
      <c r="J1271" s="253"/>
      <c r="K1271" s="253"/>
      <c r="L1271" s="258"/>
      <c r="M1271" s="259"/>
      <c r="N1271" s="260"/>
      <c r="O1271" s="260"/>
      <c r="P1271" s="260"/>
      <c r="Q1271" s="260"/>
      <c r="R1271" s="260"/>
      <c r="S1271" s="260"/>
      <c r="T1271" s="261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62" t="s">
        <v>291</v>
      </c>
      <c r="AU1271" s="262" t="s">
        <v>86</v>
      </c>
      <c r="AV1271" s="13" t="s">
        <v>86</v>
      </c>
      <c r="AW1271" s="13" t="s">
        <v>32</v>
      </c>
      <c r="AX1271" s="13" t="s">
        <v>84</v>
      </c>
      <c r="AY1271" s="262" t="s">
        <v>168</v>
      </c>
    </row>
    <row r="1272" spans="1:65" s="2" customFormat="1" ht="24.15" customHeight="1">
      <c r="A1272" s="39"/>
      <c r="B1272" s="40"/>
      <c r="C1272" s="228" t="s">
        <v>2280</v>
      </c>
      <c r="D1272" s="228" t="s">
        <v>171</v>
      </c>
      <c r="E1272" s="229" t="s">
        <v>2281</v>
      </c>
      <c r="F1272" s="230" t="s">
        <v>2282</v>
      </c>
      <c r="G1272" s="231" t="s">
        <v>416</v>
      </c>
      <c r="H1272" s="232">
        <v>33.25</v>
      </c>
      <c r="I1272" s="233"/>
      <c r="J1272" s="234">
        <f>ROUND(I1272*H1272,2)</f>
        <v>0</v>
      </c>
      <c r="K1272" s="230" t="s">
        <v>175</v>
      </c>
      <c r="L1272" s="45"/>
      <c r="M1272" s="235" t="s">
        <v>1</v>
      </c>
      <c r="N1272" s="236" t="s">
        <v>42</v>
      </c>
      <c r="O1272" s="92"/>
      <c r="P1272" s="237">
        <f>O1272*H1272</f>
        <v>0</v>
      </c>
      <c r="Q1272" s="237">
        <v>0.01363</v>
      </c>
      <c r="R1272" s="237">
        <f>Q1272*H1272</f>
        <v>0.4531975</v>
      </c>
      <c r="S1272" s="237">
        <v>0</v>
      </c>
      <c r="T1272" s="238">
        <f>S1272*H1272</f>
        <v>0</v>
      </c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R1272" s="239" t="s">
        <v>437</v>
      </c>
      <c r="AT1272" s="239" t="s">
        <v>171</v>
      </c>
      <c r="AU1272" s="239" t="s">
        <v>86</v>
      </c>
      <c r="AY1272" s="18" t="s">
        <v>168</v>
      </c>
      <c r="BE1272" s="240">
        <f>IF(N1272="základní",J1272,0)</f>
        <v>0</v>
      </c>
      <c r="BF1272" s="240">
        <f>IF(N1272="snížená",J1272,0)</f>
        <v>0</v>
      </c>
      <c r="BG1272" s="240">
        <f>IF(N1272="zákl. přenesená",J1272,0)</f>
        <v>0</v>
      </c>
      <c r="BH1272" s="240">
        <f>IF(N1272="sníž. přenesená",J1272,0)</f>
        <v>0</v>
      </c>
      <c r="BI1272" s="240">
        <f>IF(N1272="nulová",J1272,0)</f>
        <v>0</v>
      </c>
      <c r="BJ1272" s="18" t="s">
        <v>84</v>
      </c>
      <c r="BK1272" s="240">
        <f>ROUND(I1272*H1272,2)</f>
        <v>0</v>
      </c>
      <c r="BL1272" s="18" t="s">
        <v>437</v>
      </c>
      <c r="BM1272" s="239" t="s">
        <v>2283</v>
      </c>
    </row>
    <row r="1273" spans="1:51" s="15" customFormat="1" ht="12">
      <c r="A1273" s="15"/>
      <c r="B1273" s="274"/>
      <c r="C1273" s="275"/>
      <c r="D1273" s="241" t="s">
        <v>291</v>
      </c>
      <c r="E1273" s="276" t="s">
        <v>1</v>
      </c>
      <c r="F1273" s="277" t="s">
        <v>2278</v>
      </c>
      <c r="G1273" s="275"/>
      <c r="H1273" s="276" t="s">
        <v>1</v>
      </c>
      <c r="I1273" s="278"/>
      <c r="J1273" s="275"/>
      <c r="K1273" s="275"/>
      <c r="L1273" s="279"/>
      <c r="M1273" s="280"/>
      <c r="N1273" s="281"/>
      <c r="O1273" s="281"/>
      <c r="P1273" s="281"/>
      <c r="Q1273" s="281"/>
      <c r="R1273" s="281"/>
      <c r="S1273" s="281"/>
      <c r="T1273" s="282"/>
      <c r="U1273" s="15"/>
      <c r="V1273" s="15"/>
      <c r="W1273" s="15"/>
      <c r="X1273" s="15"/>
      <c r="Y1273" s="15"/>
      <c r="Z1273" s="15"/>
      <c r="AA1273" s="15"/>
      <c r="AB1273" s="15"/>
      <c r="AC1273" s="15"/>
      <c r="AD1273" s="15"/>
      <c r="AE1273" s="15"/>
      <c r="AT1273" s="283" t="s">
        <v>291</v>
      </c>
      <c r="AU1273" s="283" t="s">
        <v>86</v>
      </c>
      <c r="AV1273" s="15" t="s">
        <v>84</v>
      </c>
      <c r="AW1273" s="15" t="s">
        <v>32</v>
      </c>
      <c r="AX1273" s="15" t="s">
        <v>77</v>
      </c>
      <c r="AY1273" s="283" t="s">
        <v>168</v>
      </c>
    </row>
    <row r="1274" spans="1:51" s="13" customFormat="1" ht="12">
      <c r="A1274" s="13"/>
      <c r="B1274" s="252"/>
      <c r="C1274" s="253"/>
      <c r="D1274" s="241" t="s">
        <v>291</v>
      </c>
      <c r="E1274" s="254" t="s">
        <v>1</v>
      </c>
      <c r="F1274" s="255" t="s">
        <v>2284</v>
      </c>
      <c r="G1274" s="253"/>
      <c r="H1274" s="256">
        <v>13.25</v>
      </c>
      <c r="I1274" s="257"/>
      <c r="J1274" s="253"/>
      <c r="K1274" s="253"/>
      <c r="L1274" s="258"/>
      <c r="M1274" s="259"/>
      <c r="N1274" s="260"/>
      <c r="O1274" s="260"/>
      <c r="P1274" s="260"/>
      <c r="Q1274" s="260"/>
      <c r="R1274" s="260"/>
      <c r="S1274" s="260"/>
      <c r="T1274" s="261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62" t="s">
        <v>291</v>
      </c>
      <c r="AU1274" s="262" t="s">
        <v>86</v>
      </c>
      <c r="AV1274" s="13" t="s">
        <v>86</v>
      </c>
      <c r="AW1274" s="13" t="s">
        <v>32</v>
      </c>
      <c r="AX1274" s="13" t="s">
        <v>77</v>
      </c>
      <c r="AY1274" s="262" t="s">
        <v>168</v>
      </c>
    </row>
    <row r="1275" spans="1:51" s="13" customFormat="1" ht="12">
      <c r="A1275" s="13"/>
      <c r="B1275" s="252"/>
      <c r="C1275" s="253"/>
      <c r="D1275" s="241" t="s">
        <v>291</v>
      </c>
      <c r="E1275" s="254" t="s">
        <v>1</v>
      </c>
      <c r="F1275" s="255" t="s">
        <v>2254</v>
      </c>
      <c r="G1275" s="253"/>
      <c r="H1275" s="256">
        <v>20</v>
      </c>
      <c r="I1275" s="257"/>
      <c r="J1275" s="253"/>
      <c r="K1275" s="253"/>
      <c r="L1275" s="258"/>
      <c r="M1275" s="259"/>
      <c r="N1275" s="260"/>
      <c r="O1275" s="260"/>
      <c r="P1275" s="260"/>
      <c r="Q1275" s="260"/>
      <c r="R1275" s="260"/>
      <c r="S1275" s="260"/>
      <c r="T1275" s="261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62" t="s">
        <v>291</v>
      </c>
      <c r="AU1275" s="262" t="s">
        <v>86</v>
      </c>
      <c r="AV1275" s="13" t="s">
        <v>86</v>
      </c>
      <c r="AW1275" s="13" t="s">
        <v>32</v>
      </c>
      <c r="AX1275" s="13" t="s">
        <v>77</v>
      </c>
      <c r="AY1275" s="262" t="s">
        <v>168</v>
      </c>
    </row>
    <row r="1276" spans="1:51" s="14" customFormat="1" ht="12">
      <c r="A1276" s="14"/>
      <c r="B1276" s="263"/>
      <c r="C1276" s="264"/>
      <c r="D1276" s="241" t="s">
        <v>291</v>
      </c>
      <c r="E1276" s="265" t="s">
        <v>1</v>
      </c>
      <c r="F1276" s="266" t="s">
        <v>295</v>
      </c>
      <c r="G1276" s="264"/>
      <c r="H1276" s="267">
        <v>33.25</v>
      </c>
      <c r="I1276" s="268"/>
      <c r="J1276" s="264"/>
      <c r="K1276" s="264"/>
      <c r="L1276" s="269"/>
      <c r="M1276" s="270"/>
      <c r="N1276" s="271"/>
      <c r="O1276" s="271"/>
      <c r="P1276" s="271"/>
      <c r="Q1276" s="271"/>
      <c r="R1276" s="271"/>
      <c r="S1276" s="271"/>
      <c r="T1276" s="272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T1276" s="273" t="s">
        <v>291</v>
      </c>
      <c r="AU1276" s="273" t="s">
        <v>86</v>
      </c>
      <c r="AV1276" s="14" t="s">
        <v>189</v>
      </c>
      <c r="AW1276" s="14" t="s">
        <v>32</v>
      </c>
      <c r="AX1276" s="14" t="s">
        <v>84</v>
      </c>
      <c r="AY1276" s="273" t="s">
        <v>168</v>
      </c>
    </row>
    <row r="1277" spans="1:65" s="2" customFormat="1" ht="24.15" customHeight="1">
      <c r="A1277" s="39"/>
      <c r="B1277" s="40"/>
      <c r="C1277" s="228" t="s">
        <v>2285</v>
      </c>
      <c r="D1277" s="228" t="s">
        <v>171</v>
      </c>
      <c r="E1277" s="229" t="s">
        <v>2286</v>
      </c>
      <c r="F1277" s="230" t="s">
        <v>2287</v>
      </c>
      <c r="G1277" s="231" t="s">
        <v>416</v>
      </c>
      <c r="H1277" s="232">
        <v>50</v>
      </c>
      <c r="I1277" s="233"/>
      <c r="J1277" s="234">
        <f>ROUND(I1277*H1277,2)</f>
        <v>0</v>
      </c>
      <c r="K1277" s="230" t="s">
        <v>175</v>
      </c>
      <c r="L1277" s="45"/>
      <c r="M1277" s="235" t="s">
        <v>1</v>
      </c>
      <c r="N1277" s="236" t="s">
        <v>42</v>
      </c>
      <c r="O1277" s="92"/>
      <c r="P1277" s="237">
        <f>O1277*H1277</f>
        <v>0</v>
      </c>
      <c r="Q1277" s="237">
        <v>0.02733</v>
      </c>
      <c r="R1277" s="237">
        <f>Q1277*H1277</f>
        <v>1.3665</v>
      </c>
      <c r="S1277" s="237">
        <v>0</v>
      </c>
      <c r="T1277" s="238">
        <f>S1277*H1277</f>
        <v>0</v>
      </c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R1277" s="239" t="s">
        <v>437</v>
      </c>
      <c r="AT1277" s="239" t="s">
        <v>171</v>
      </c>
      <c r="AU1277" s="239" t="s">
        <v>86</v>
      </c>
      <c r="AY1277" s="18" t="s">
        <v>168</v>
      </c>
      <c r="BE1277" s="240">
        <f>IF(N1277="základní",J1277,0)</f>
        <v>0</v>
      </c>
      <c r="BF1277" s="240">
        <f>IF(N1277="snížená",J1277,0)</f>
        <v>0</v>
      </c>
      <c r="BG1277" s="240">
        <f>IF(N1277="zákl. přenesená",J1277,0)</f>
        <v>0</v>
      </c>
      <c r="BH1277" s="240">
        <f>IF(N1277="sníž. přenesená",J1277,0)</f>
        <v>0</v>
      </c>
      <c r="BI1277" s="240">
        <f>IF(N1277="nulová",J1277,0)</f>
        <v>0</v>
      </c>
      <c r="BJ1277" s="18" t="s">
        <v>84</v>
      </c>
      <c r="BK1277" s="240">
        <f>ROUND(I1277*H1277,2)</f>
        <v>0</v>
      </c>
      <c r="BL1277" s="18" t="s">
        <v>437</v>
      </c>
      <c r="BM1277" s="239" t="s">
        <v>2288</v>
      </c>
    </row>
    <row r="1278" spans="1:51" s="15" customFormat="1" ht="12">
      <c r="A1278" s="15"/>
      <c r="B1278" s="274"/>
      <c r="C1278" s="275"/>
      <c r="D1278" s="241" t="s">
        <v>291</v>
      </c>
      <c r="E1278" s="276" t="s">
        <v>1</v>
      </c>
      <c r="F1278" s="277" t="s">
        <v>2289</v>
      </c>
      <c r="G1278" s="275"/>
      <c r="H1278" s="276" t="s">
        <v>1</v>
      </c>
      <c r="I1278" s="278"/>
      <c r="J1278" s="275"/>
      <c r="K1278" s="275"/>
      <c r="L1278" s="279"/>
      <c r="M1278" s="280"/>
      <c r="N1278" s="281"/>
      <c r="O1278" s="281"/>
      <c r="P1278" s="281"/>
      <c r="Q1278" s="281"/>
      <c r="R1278" s="281"/>
      <c r="S1278" s="281"/>
      <c r="T1278" s="282"/>
      <c r="U1278" s="15"/>
      <c r="V1278" s="15"/>
      <c r="W1278" s="15"/>
      <c r="X1278" s="15"/>
      <c r="Y1278" s="15"/>
      <c r="Z1278" s="15"/>
      <c r="AA1278" s="15"/>
      <c r="AB1278" s="15"/>
      <c r="AC1278" s="15"/>
      <c r="AD1278" s="15"/>
      <c r="AE1278" s="15"/>
      <c r="AT1278" s="283" t="s">
        <v>291</v>
      </c>
      <c r="AU1278" s="283" t="s">
        <v>86</v>
      </c>
      <c r="AV1278" s="15" t="s">
        <v>84</v>
      </c>
      <c r="AW1278" s="15" t="s">
        <v>32</v>
      </c>
      <c r="AX1278" s="15" t="s">
        <v>77</v>
      </c>
      <c r="AY1278" s="283" t="s">
        <v>168</v>
      </c>
    </row>
    <row r="1279" spans="1:51" s="13" customFormat="1" ht="12">
      <c r="A1279" s="13"/>
      <c r="B1279" s="252"/>
      <c r="C1279" s="253"/>
      <c r="D1279" s="241" t="s">
        <v>291</v>
      </c>
      <c r="E1279" s="254" t="s">
        <v>1</v>
      </c>
      <c r="F1279" s="255" t="s">
        <v>2260</v>
      </c>
      <c r="G1279" s="253"/>
      <c r="H1279" s="256">
        <v>50</v>
      </c>
      <c r="I1279" s="257"/>
      <c r="J1279" s="253"/>
      <c r="K1279" s="253"/>
      <c r="L1279" s="258"/>
      <c r="M1279" s="259"/>
      <c r="N1279" s="260"/>
      <c r="O1279" s="260"/>
      <c r="P1279" s="260"/>
      <c r="Q1279" s="260"/>
      <c r="R1279" s="260"/>
      <c r="S1279" s="260"/>
      <c r="T1279" s="261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62" t="s">
        <v>291</v>
      </c>
      <c r="AU1279" s="262" t="s">
        <v>86</v>
      </c>
      <c r="AV1279" s="13" t="s">
        <v>86</v>
      </c>
      <c r="AW1279" s="13" t="s">
        <v>32</v>
      </c>
      <c r="AX1279" s="13" t="s">
        <v>84</v>
      </c>
      <c r="AY1279" s="262" t="s">
        <v>168</v>
      </c>
    </row>
    <row r="1280" spans="1:65" s="2" customFormat="1" ht="24.15" customHeight="1">
      <c r="A1280" s="39"/>
      <c r="B1280" s="40"/>
      <c r="C1280" s="228" t="s">
        <v>2290</v>
      </c>
      <c r="D1280" s="228" t="s">
        <v>171</v>
      </c>
      <c r="E1280" s="229" t="s">
        <v>2291</v>
      </c>
      <c r="F1280" s="230" t="s">
        <v>2292</v>
      </c>
      <c r="G1280" s="231" t="s">
        <v>203</v>
      </c>
      <c r="H1280" s="232">
        <v>38.7</v>
      </c>
      <c r="I1280" s="233"/>
      <c r="J1280" s="234">
        <f>ROUND(I1280*H1280,2)</f>
        <v>0</v>
      </c>
      <c r="K1280" s="230" t="s">
        <v>175</v>
      </c>
      <c r="L1280" s="45"/>
      <c r="M1280" s="235" t="s">
        <v>1</v>
      </c>
      <c r="N1280" s="236" t="s">
        <v>42</v>
      </c>
      <c r="O1280" s="92"/>
      <c r="P1280" s="237">
        <f>O1280*H1280</f>
        <v>0</v>
      </c>
      <c r="Q1280" s="237">
        <v>0</v>
      </c>
      <c r="R1280" s="237">
        <f>Q1280*H1280</f>
        <v>0</v>
      </c>
      <c r="S1280" s="237">
        <v>0</v>
      </c>
      <c r="T1280" s="238">
        <f>S1280*H1280</f>
        <v>0</v>
      </c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R1280" s="239" t="s">
        <v>437</v>
      </c>
      <c r="AT1280" s="239" t="s">
        <v>171</v>
      </c>
      <c r="AU1280" s="239" t="s">
        <v>86</v>
      </c>
      <c r="AY1280" s="18" t="s">
        <v>168</v>
      </c>
      <c r="BE1280" s="240">
        <f>IF(N1280="základní",J1280,0)</f>
        <v>0</v>
      </c>
      <c r="BF1280" s="240">
        <f>IF(N1280="snížená",J1280,0)</f>
        <v>0</v>
      </c>
      <c r="BG1280" s="240">
        <f>IF(N1280="zákl. přenesená",J1280,0)</f>
        <v>0</v>
      </c>
      <c r="BH1280" s="240">
        <f>IF(N1280="sníž. přenesená",J1280,0)</f>
        <v>0</v>
      </c>
      <c r="BI1280" s="240">
        <f>IF(N1280="nulová",J1280,0)</f>
        <v>0</v>
      </c>
      <c r="BJ1280" s="18" t="s">
        <v>84</v>
      </c>
      <c r="BK1280" s="240">
        <f>ROUND(I1280*H1280,2)</f>
        <v>0</v>
      </c>
      <c r="BL1280" s="18" t="s">
        <v>437</v>
      </c>
      <c r="BM1280" s="239" t="s">
        <v>2293</v>
      </c>
    </row>
    <row r="1281" spans="1:51" s="13" customFormat="1" ht="12">
      <c r="A1281" s="13"/>
      <c r="B1281" s="252"/>
      <c r="C1281" s="253"/>
      <c r="D1281" s="241" t="s">
        <v>291</v>
      </c>
      <c r="E1281" s="254" t="s">
        <v>1</v>
      </c>
      <c r="F1281" s="255" t="s">
        <v>2111</v>
      </c>
      <c r="G1281" s="253"/>
      <c r="H1281" s="256">
        <v>25.2</v>
      </c>
      <c r="I1281" s="257"/>
      <c r="J1281" s="253"/>
      <c r="K1281" s="253"/>
      <c r="L1281" s="258"/>
      <c r="M1281" s="259"/>
      <c r="N1281" s="260"/>
      <c r="O1281" s="260"/>
      <c r="P1281" s="260"/>
      <c r="Q1281" s="260"/>
      <c r="R1281" s="260"/>
      <c r="S1281" s="260"/>
      <c r="T1281" s="261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62" t="s">
        <v>291</v>
      </c>
      <c r="AU1281" s="262" t="s">
        <v>86</v>
      </c>
      <c r="AV1281" s="13" t="s">
        <v>86</v>
      </c>
      <c r="AW1281" s="13" t="s">
        <v>32</v>
      </c>
      <c r="AX1281" s="13" t="s">
        <v>77</v>
      </c>
      <c r="AY1281" s="262" t="s">
        <v>168</v>
      </c>
    </row>
    <row r="1282" spans="1:51" s="13" customFormat="1" ht="12">
      <c r="A1282" s="13"/>
      <c r="B1282" s="252"/>
      <c r="C1282" s="253"/>
      <c r="D1282" s="241" t="s">
        <v>291</v>
      </c>
      <c r="E1282" s="254" t="s">
        <v>1</v>
      </c>
      <c r="F1282" s="255" t="s">
        <v>2294</v>
      </c>
      <c r="G1282" s="253"/>
      <c r="H1282" s="256">
        <v>8</v>
      </c>
      <c r="I1282" s="257"/>
      <c r="J1282" s="253"/>
      <c r="K1282" s="253"/>
      <c r="L1282" s="258"/>
      <c r="M1282" s="259"/>
      <c r="N1282" s="260"/>
      <c r="O1282" s="260"/>
      <c r="P1282" s="260"/>
      <c r="Q1282" s="260"/>
      <c r="R1282" s="260"/>
      <c r="S1282" s="260"/>
      <c r="T1282" s="261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62" t="s">
        <v>291</v>
      </c>
      <c r="AU1282" s="262" t="s">
        <v>86</v>
      </c>
      <c r="AV1282" s="13" t="s">
        <v>86</v>
      </c>
      <c r="AW1282" s="13" t="s">
        <v>32</v>
      </c>
      <c r="AX1282" s="13" t="s">
        <v>77</v>
      </c>
      <c r="AY1282" s="262" t="s">
        <v>168</v>
      </c>
    </row>
    <row r="1283" spans="1:51" s="13" customFormat="1" ht="12">
      <c r="A1283" s="13"/>
      <c r="B1283" s="252"/>
      <c r="C1283" s="253"/>
      <c r="D1283" s="241" t="s">
        <v>291</v>
      </c>
      <c r="E1283" s="254" t="s">
        <v>1</v>
      </c>
      <c r="F1283" s="255" t="s">
        <v>2295</v>
      </c>
      <c r="G1283" s="253"/>
      <c r="H1283" s="256">
        <v>5.5</v>
      </c>
      <c r="I1283" s="257"/>
      <c r="J1283" s="253"/>
      <c r="K1283" s="253"/>
      <c r="L1283" s="258"/>
      <c r="M1283" s="259"/>
      <c r="N1283" s="260"/>
      <c r="O1283" s="260"/>
      <c r="P1283" s="260"/>
      <c r="Q1283" s="260"/>
      <c r="R1283" s="260"/>
      <c r="S1283" s="260"/>
      <c r="T1283" s="261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62" t="s">
        <v>291</v>
      </c>
      <c r="AU1283" s="262" t="s">
        <v>86</v>
      </c>
      <c r="AV1283" s="13" t="s">
        <v>86</v>
      </c>
      <c r="AW1283" s="13" t="s">
        <v>32</v>
      </c>
      <c r="AX1283" s="13" t="s">
        <v>77</v>
      </c>
      <c r="AY1283" s="262" t="s">
        <v>168</v>
      </c>
    </row>
    <row r="1284" spans="1:51" s="14" customFormat="1" ht="12">
      <c r="A1284" s="14"/>
      <c r="B1284" s="263"/>
      <c r="C1284" s="264"/>
      <c r="D1284" s="241" t="s">
        <v>291</v>
      </c>
      <c r="E1284" s="265" t="s">
        <v>843</v>
      </c>
      <c r="F1284" s="266" t="s">
        <v>295</v>
      </c>
      <c r="G1284" s="264"/>
      <c r="H1284" s="267">
        <v>38.7</v>
      </c>
      <c r="I1284" s="268"/>
      <c r="J1284" s="264"/>
      <c r="K1284" s="264"/>
      <c r="L1284" s="269"/>
      <c r="M1284" s="270"/>
      <c r="N1284" s="271"/>
      <c r="O1284" s="271"/>
      <c r="P1284" s="271"/>
      <c r="Q1284" s="271"/>
      <c r="R1284" s="271"/>
      <c r="S1284" s="271"/>
      <c r="T1284" s="272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T1284" s="273" t="s">
        <v>291</v>
      </c>
      <c r="AU1284" s="273" t="s">
        <v>86</v>
      </c>
      <c r="AV1284" s="14" t="s">
        <v>189</v>
      </c>
      <c r="AW1284" s="14" t="s">
        <v>32</v>
      </c>
      <c r="AX1284" s="14" t="s">
        <v>84</v>
      </c>
      <c r="AY1284" s="273" t="s">
        <v>168</v>
      </c>
    </row>
    <row r="1285" spans="1:65" s="2" customFormat="1" ht="16.5" customHeight="1">
      <c r="A1285" s="39"/>
      <c r="B1285" s="40"/>
      <c r="C1285" s="298" t="s">
        <v>2296</v>
      </c>
      <c r="D1285" s="298" t="s">
        <v>1306</v>
      </c>
      <c r="E1285" s="299" t="s">
        <v>2297</v>
      </c>
      <c r="F1285" s="300" t="s">
        <v>2298</v>
      </c>
      <c r="G1285" s="301" t="s">
        <v>289</v>
      </c>
      <c r="H1285" s="302">
        <v>0.937</v>
      </c>
      <c r="I1285" s="303"/>
      <c r="J1285" s="304">
        <f>ROUND(I1285*H1285,2)</f>
        <v>0</v>
      </c>
      <c r="K1285" s="300" t="s">
        <v>175</v>
      </c>
      <c r="L1285" s="305"/>
      <c r="M1285" s="306" t="s">
        <v>1</v>
      </c>
      <c r="N1285" s="307" t="s">
        <v>42</v>
      </c>
      <c r="O1285" s="92"/>
      <c r="P1285" s="237">
        <f>O1285*H1285</f>
        <v>0</v>
      </c>
      <c r="Q1285" s="237">
        <v>0.55</v>
      </c>
      <c r="R1285" s="237">
        <f>Q1285*H1285</f>
        <v>0.5153500000000001</v>
      </c>
      <c r="S1285" s="237">
        <v>0</v>
      </c>
      <c r="T1285" s="238">
        <f>S1285*H1285</f>
        <v>0</v>
      </c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R1285" s="239" t="s">
        <v>352</v>
      </c>
      <c r="AT1285" s="239" t="s">
        <v>1306</v>
      </c>
      <c r="AU1285" s="239" t="s">
        <v>86</v>
      </c>
      <c r="AY1285" s="18" t="s">
        <v>168</v>
      </c>
      <c r="BE1285" s="240">
        <f>IF(N1285="základní",J1285,0)</f>
        <v>0</v>
      </c>
      <c r="BF1285" s="240">
        <f>IF(N1285="snížená",J1285,0)</f>
        <v>0</v>
      </c>
      <c r="BG1285" s="240">
        <f>IF(N1285="zákl. přenesená",J1285,0)</f>
        <v>0</v>
      </c>
      <c r="BH1285" s="240">
        <f>IF(N1285="sníž. přenesená",J1285,0)</f>
        <v>0</v>
      </c>
      <c r="BI1285" s="240">
        <f>IF(N1285="nulová",J1285,0)</f>
        <v>0</v>
      </c>
      <c r="BJ1285" s="18" t="s">
        <v>84</v>
      </c>
      <c r="BK1285" s="240">
        <f>ROUND(I1285*H1285,2)</f>
        <v>0</v>
      </c>
      <c r="BL1285" s="18" t="s">
        <v>437</v>
      </c>
      <c r="BM1285" s="239" t="s">
        <v>2299</v>
      </c>
    </row>
    <row r="1286" spans="1:51" s="13" customFormat="1" ht="12">
      <c r="A1286" s="13"/>
      <c r="B1286" s="252"/>
      <c r="C1286" s="253"/>
      <c r="D1286" s="241" t="s">
        <v>291</v>
      </c>
      <c r="E1286" s="254" t="s">
        <v>1</v>
      </c>
      <c r="F1286" s="255" t="s">
        <v>2300</v>
      </c>
      <c r="G1286" s="253"/>
      <c r="H1286" s="256">
        <v>0.937</v>
      </c>
      <c r="I1286" s="257"/>
      <c r="J1286" s="253"/>
      <c r="K1286" s="253"/>
      <c r="L1286" s="258"/>
      <c r="M1286" s="259"/>
      <c r="N1286" s="260"/>
      <c r="O1286" s="260"/>
      <c r="P1286" s="260"/>
      <c r="Q1286" s="260"/>
      <c r="R1286" s="260"/>
      <c r="S1286" s="260"/>
      <c r="T1286" s="261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62" t="s">
        <v>291</v>
      </c>
      <c r="AU1286" s="262" t="s">
        <v>86</v>
      </c>
      <c r="AV1286" s="13" t="s">
        <v>86</v>
      </c>
      <c r="AW1286" s="13" t="s">
        <v>32</v>
      </c>
      <c r="AX1286" s="13" t="s">
        <v>84</v>
      </c>
      <c r="AY1286" s="262" t="s">
        <v>168</v>
      </c>
    </row>
    <row r="1287" spans="1:65" s="2" customFormat="1" ht="24.15" customHeight="1">
      <c r="A1287" s="39"/>
      <c r="B1287" s="40"/>
      <c r="C1287" s="228" t="s">
        <v>2301</v>
      </c>
      <c r="D1287" s="228" t="s">
        <v>171</v>
      </c>
      <c r="E1287" s="229" t="s">
        <v>2302</v>
      </c>
      <c r="F1287" s="230" t="s">
        <v>2303</v>
      </c>
      <c r="G1287" s="231" t="s">
        <v>416</v>
      </c>
      <c r="H1287" s="232">
        <v>20</v>
      </c>
      <c r="I1287" s="233"/>
      <c r="J1287" s="234">
        <f>ROUND(I1287*H1287,2)</f>
        <v>0</v>
      </c>
      <c r="K1287" s="230" t="s">
        <v>175</v>
      </c>
      <c r="L1287" s="45"/>
      <c r="M1287" s="235" t="s">
        <v>1</v>
      </c>
      <c r="N1287" s="236" t="s">
        <v>42</v>
      </c>
      <c r="O1287" s="92"/>
      <c r="P1287" s="237">
        <f>O1287*H1287</f>
        <v>0</v>
      </c>
      <c r="Q1287" s="237">
        <v>0</v>
      </c>
      <c r="R1287" s="237">
        <f>Q1287*H1287</f>
        <v>0</v>
      </c>
      <c r="S1287" s="237">
        <v>0.01173</v>
      </c>
      <c r="T1287" s="238">
        <f>S1287*H1287</f>
        <v>0.23460000000000003</v>
      </c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R1287" s="239" t="s">
        <v>437</v>
      </c>
      <c r="AT1287" s="239" t="s">
        <v>171</v>
      </c>
      <c r="AU1287" s="239" t="s">
        <v>86</v>
      </c>
      <c r="AY1287" s="18" t="s">
        <v>168</v>
      </c>
      <c r="BE1287" s="240">
        <f>IF(N1287="základní",J1287,0)</f>
        <v>0</v>
      </c>
      <c r="BF1287" s="240">
        <f>IF(N1287="snížená",J1287,0)</f>
        <v>0</v>
      </c>
      <c r="BG1287" s="240">
        <f>IF(N1287="zákl. přenesená",J1287,0)</f>
        <v>0</v>
      </c>
      <c r="BH1287" s="240">
        <f>IF(N1287="sníž. přenesená",J1287,0)</f>
        <v>0</v>
      </c>
      <c r="BI1287" s="240">
        <f>IF(N1287="nulová",J1287,0)</f>
        <v>0</v>
      </c>
      <c r="BJ1287" s="18" t="s">
        <v>84</v>
      </c>
      <c r="BK1287" s="240">
        <f>ROUND(I1287*H1287,2)</f>
        <v>0</v>
      </c>
      <c r="BL1287" s="18" t="s">
        <v>437</v>
      </c>
      <c r="BM1287" s="239" t="s">
        <v>2304</v>
      </c>
    </row>
    <row r="1288" spans="1:51" s="15" customFormat="1" ht="12">
      <c r="A1288" s="15"/>
      <c r="B1288" s="274"/>
      <c r="C1288" s="275"/>
      <c r="D1288" s="241" t="s">
        <v>291</v>
      </c>
      <c r="E1288" s="276" t="s">
        <v>1</v>
      </c>
      <c r="F1288" s="277" t="s">
        <v>2305</v>
      </c>
      <c r="G1288" s="275"/>
      <c r="H1288" s="276" t="s">
        <v>1</v>
      </c>
      <c r="I1288" s="278"/>
      <c r="J1288" s="275"/>
      <c r="K1288" s="275"/>
      <c r="L1288" s="279"/>
      <c r="M1288" s="280"/>
      <c r="N1288" s="281"/>
      <c r="O1288" s="281"/>
      <c r="P1288" s="281"/>
      <c r="Q1288" s="281"/>
      <c r="R1288" s="281"/>
      <c r="S1288" s="281"/>
      <c r="T1288" s="282"/>
      <c r="U1288" s="15"/>
      <c r="V1288" s="15"/>
      <c r="W1288" s="15"/>
      <c r="X1288" s="15"/>
      <c r="Y1288" s="15"/>
      <c r="Z1288" s="15"/>
      <c r="AA1288" s="15"/>
      <c r="AB1288" s="15"/>
      <c r="AC1288" s="15"/>
      <c r="AD1288" s="15"/>
      <c r="AE1288" s="15"/>
      <c r="AT1288" s="283" t="s">
        <v>291</v>
      </c>
      <c r="AU1288" s="283" t="s">
        <v>86</v>
      </c>
      <c r="AV1288" s="15" t="s">
        <v>84</v>
      </c>
      <c r="AW1288" s="15" t="s">
        <v>32</v>
      </c>
      <c r="AX1288" s="15" t="s">
        <v>77</v>
      </c>
      <c r="AY1288" s="283" t="s">
        <v>168</v>
      </c>
    </row>
    <row r="1289" spans="1:51" s="13" customFormat="1" ht="12">
      <c r="A1289" s="13"/>
      <c r="B1289" s="252"/>
      <c r="C1289" s="253"/>
      <c r="D1289" s="241" t="s">
        <v>291</v>
      </c>
      <c r="E1289" s="254" t="s">
        <v>1</v>
      </c>
      <c r="F1289" s="255" t="s">
        <v>468</v>
      </c>
      <c r="G1289" s="253"/>
      <c r="H1289" s="256">
        <v>20</v>
      </c>
      <c r="I1289" s="257"/>
      <c r="J1289" s="253"/>
      <c r="K1289" s="253"/>
      <c r="L1289" s="258"/>
      <c r="M1289" s="259"/>
      <c r="N1289" s="260"/>
      <c r="O1289" s="260"/>
      <c r="P1289" s="260"/>
      <c r="Q1289" s="260"/>
      <c r="R1289" s="260"/>
      <c r="S1289" s="260"/>
      <c r="T1289" s="261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62" t="s">
        <v>291</v>
      </c>
      <c r="AU1289" s="262" t="s">
        <v>86</v>
      </c>
      <c r="AV1289" s="13" t="s">
        <v>86</v>
      </c>
      <c r="AW1289" s="13" t="s">
        <v>32</v>
      </c>
      <c r="AX1289" s="13" t="s">
        <v>84</v>
      </c>
      <c r="AY1289" s="262" t="s">
        <v>168</v>
      </c>
    </row>
    <row r="1290" spans="1:65" s="2" customFormat="1" ht="24.15" customHeight="1">
      <c r="A1290" s="39"/>
      <c r="B1290" s="40"/>
      <c r="C1290" s="228" t="s">
        <v>2306</v>
      </c>
      <c r="D1290" s="228" t="s">
        <v>171</v>
      </c>
      <c r="E1290" s="229" t="s">
        <v>2307</v>
      </c>
      <c r="F1290" s="230" t="s">
        <v>2308</v>
      </c>
      <c r="G1290" s="231" t="s">
        <v>203</v>
      </c>
      <c r="H1290" s="232">
        <v>20</v>
      </c>
      <c r="I1290" s="233"/>
      <c r="J1290" s="234">
        <f>ROUND(I1290*H1290,2)</f>
        <v>0</v>
      </c>
      <c r="K1290" s="230" t="s">
        <v>175</v>
      </c>
      <c r="L1290" s="45"/>
      <c r="M1290" s="235" t="s">
        <v>1</v>
      </c>
      <c r="N1290" s="236" t="s">
        <v>42</v>
      </c>
      <c r="O1290" s="92"/>
      <c r="P1290" s="237">
        <f>O1290*H1290</f>
        <v>0</v>
      </c>
      <c r="Q1290" s="237">
        <v>0.01946</v>
      </c>
      <c r="R1290" s="237">
        <f>Q1290*H1290</f>
        <v>0.38920000000000005</v>
      </c>
      <c r="S1290" s="237">
        <v>0</v>
      </c>
      <c r="T1290" s="238">
        <f>S1290*H1290</f>
        <v>0</v>
      </c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R1290" s="239" t="s">
        <v>437</v>
      </c>
      <c r="AT1290" s="239" t="s">
        <v>171</v>
      </c>
      <c r="AU1290" s="239" t="s">
        <v>86</v>
      </c>
      <c r="AY1290" s="18" t="s">
        <v>168</v>
      </c>
      <c r="BE1290" s="240">
        <f>IF(N1290="základní",J1290,0)</f>
        <v>0</v>
      </c>
      <c r="BF1290" s="240">
        <f>IF(N1290="snížená",J1290,0)</f>
        <v>0</v>
      </c>
      <c r="BG1290" s="240">
        <f>IF(N1290="zákl. přenesená",J1290,0)</f>
        <v>0</v>
      </c>
      <c r="BH1290" s="240">
        <f>IF(N1290="sníž. přenesená",J1290,0)</f>
        <v>0</v>
      </c>
      <c r="BI1290" s="240">
        <f>IF(N1290="nulová",J1290,0)</f>
        <v>0</v>
      </c>
      <c r="BJ1290" s="18" t="s">
        <v>84</v>
      </c>
      <c r="BK1290" s="240">
        <f>ROUND(I1290*H1290,2)</f>
        <v>0</v>
      </c>
      <c r="BL1290" s="18" t="s">
        <v>437</v>
      </c>
      <c r="BM1290" s="239" t="s">
        <v>2309</v>
      </c>
    </row>
    <row r="1291" spans="1:51" s="15" customFormat="1" ht="12">
      <c r="A1291" s="15"/>
      <c r="B1291" s="274"/>
      <c r="C1291" s="275"/>
      <c r="D1291" s="241" t="s">
        <v>291</v>
      </c>
      <c r="E1291" s="276" t="s">
        <v>1</v>
      </c>
      <c r="F1291" s="277" t="s">
        <v>2305</v>
      </c>
      <c r="G1291" s="275"/>
      <c r="H1291" s="276" t="s">
        <v>1</v>
      </c>
      <c r="I1291" s="278"/>
      <c r="J1291" s="275"/>
      <c r="K1291" s="275"/>
      <c r="L1291" s="279"/>
      <c r="M1291" s="280"/>
      <c r="N1291" s="281"/>
      <c r="O1291" s="281"/>
      <c r="P1291" s="281"/>
      <c r="Q1291" s="281"/>
      <c r="R1291" s="281"/>
      <c r="S1291" s="281"/>
      <c r="T1291" s="282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T1291" s="283" t="s">
        <v>291</v>
      </c>
      <c r="AU1291" s="283" t="s">
        <v>86</v>
      </c>
      <c r="AV1291" s="15" t="s">
        <v>84</v>
      </c>
      <c r="AW1291" s="15" t="s">
        <v>32</v>
      </c>
      <c r="AX1291" s="15" t="s">
        <v>77</v>
      </c>
      <c r="AY1291" s="283" t="s">
        <v>168</v>
      </c>
    </row>
    <row r="1292" spans="1:51" s="13" customFormat="1" ht="12">
      <c r="A1292" s="13"/>
      <c r="B1292" s="252"/>
      <c r="C1292" s="253"/>
      <c r="D1292" s="241" t="s">
        <v>291</v>
      </c>
      <c r="E1292" s="254" t="s">
        <v>1</v>
      </c>
      <c r="F1292" s="255" t="s">
        <v>468</v>
      </c>
      <c r="G1292" s="253"/>
      <c r="H1292" s="256">
        <v>20</v>
      </c>
      <c r="I1292" s="257"/>
      <c r="J1292" s="253"/>
      <c r="K1292" s="253"/>
      <c r="L1292" s="258"/>
      <c r="M1292" s="259"/>
      <c r="N1292" s="260"/>
      <c r="O1292" s="260"/>
      <c r="P1292" s="260"/>
      <c r="Q1292" s="260"/>
      <c r="R1292" s="260"/>
      <c r="S1292" s="260"/>
      <c r="T1292" s="261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62" t="s">
        <v>291</v>
      </c>
      <c r="AU1292" s="262" t="s">
        <v>86</v>
      </c>
      <c r="AV1292" s="13" t="s">
        <v>86</v>
      </c>
      <c r="AW1292" s="13" t="s">
        <v>32</v>
      </c>
      <c r="AX1292" s="13" t="s">
        <v>84</v>
      </c>
      <c r="AY1292" s="262" t="s">
        <v>168</v>
      </c>
    </row>
    <row r="1293" spans="1:65" s="2" customFormat="1" ht="24.15" customHeight="1">
      <c r="A1293" s="39"/>
      <c r="B1293" s="40"/>
      <c r="C1293" s="228" t="s">
        <v>2310</v>
      </c>
      <c r="D1293" s="228" t="s">
        <v>171</v>
      </c>
      <c r="E1293" s="229" t="s">
        <v>2311</v>
      </c>
      <c r="F1293" s="230" t="s">
        <v>2312</v>
      </c>
      <c r="G1293" s="231" t="s">
        <v>289</v>
      </c>
      <c r="H1293" s="232">
        <v>1.065</v>
      </c>
      <c r="I1293" s="233"/>
      <c r="J1293" s="234">
        <f>ROUND(I1293*H1293,2)</f>
        <v>0</v>
      </c>
      <c r="K1293" s="230" t="s">
        <v>175</v>
      </c>
      <c r="L1293" s="45"/>
      <c r="M1293" s="235" t="s">
        <v>1</v>
      </c>
      <c r="N1293" s="236" t="s">
        <v>42</v>
      </c>
      <c r="O1293" s="92"/>
      <c r="P1293" s="237">
        <f>O1293*H1293</f>
        <v>0</v>
      </c>
      <c r="Q1293" s="237">
        <v>0.02337</v>
      </c>
      <c r="R1293" s="237">
        <f>Q1293*H1293</f>
        <v>0.024889049999999996</v>
      </c>
      <c r="S1293" s="237">
        <v>0</v>
      </c>
      <c r="T1293" s="238">
        <f>S1293*H1293</f>
        <v>0</v>
      </c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R1293" s="239" t="s">
        <v>437</v>
      </c>
      <c r="AT1293" s="239" t="s">
        <v>171</v>
      </c>
      <c r="AU1293" s="239" t="s">
        <v>86</v>
      </c>
      <c r="AY1293" s="18" t="s">
        <v>168</v>
      </c>
      <c r="BE1293" s="240">
        <f>IF(N1293="základní",J1293,0)</f>
        <v>0</v>
      </c>
      <c r="BF1293" s="240">
        <f>IF(N1293="snížená",J1293,0)</f>
        <v>0</v>
      </c>
      <c r="BG1293" s="240">
        <f>IF(N1293="zákl. přenesená",J1293,0)</f>
        <v>0</v>
      </c>
      <c r="BH1293" s="240">
        <f>IF(N1293="sníž. přenesená",J1293,0)</f>
        <v>0</v>
      </c>
      <c r="BI1293" s="240">
        <f>IF(N1293="nulová",J1293,0)</f>
        <v>0</v>
      </c>
      <c r="BJ1293" s="18" t="s">
        <v>84</v>
      </c>
      <c r="BK1293" s="240">
        <f>ROUND(I1293*H1293,2)</f>
        <v>0</v>
      </c>
      <c r="BL1293" s="18" t="s">
        <v>437</v>
      </c>
      <c r="BM1293" s="239" t="s">
        <v>2313</v>
      </c>
    </row>
    <row r="1294" spans="1:51" s="13" customFormat="1" ht="12">
      <c r="A1294" s="13"/>
      <c r="B1294" s="252"/>
      <c r="C1294" s="253"/>
      <c r="D1294" s="241" t="s">
        <v>291</v>
      </c>
      <c r="E1294" s="254" t="s">
        <v>1</v>
      </c>
      <c r="F1294" s="255" t="s">
        <v>2314</v>
      </c>
      <c r="G1294" s="253"/>
      <c r="H1294" s="256">
        <v>0.851</v>
      </c>
      <c r="I1294" s="257"/>
      <c r="J1294" s="253"/>
      <c r="K1294" s="253"/>
      <c r="L1294" s="258"/>
      <c r="M1294" s="259"/>
      <c r="N1294" s="260"/>
      <c r="O1294" s="260"/>
      <c r="P1294" s="260"/>
      <c r="Q1294" s="260"/>
      <c r="R1294" s="260"/>
      <c r="S1294" s="260"/>
      <c r="T1294" s="261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62" t="s">
        <v>291</v>
      </c>
      <c r="AU1294" s="262" t="s">
        <v>86</v>
      </c>
      <c r="AV1294" s="13" t="s">
        <v>86</v>
      </c>
      <c r="AW1294" s="13" t="s">
        <v>32</v>
      </c>
      <c r="AX1294" s="13" t="s">
        <v>77</v>
      </c>
      <c r="AY1294" s="262" t="s">
        <v>168</v>
      </c>
    </row>
    <row r="1295" spans="1:51" s="13" customFormat="1" ht="12">
      <c r="A1295" s="13"/>
      <c r="B1295" s="252"/>
      <c r="C1295" s="253"/>
      <c r="D1295" s="241" t="s">
        <v>291</v>
      </c>
      <c r="E1295" s="254" t="s">
        <v>1</v>
      </c>
      <c r="F1295" s="255" t="s">
        <v>900</v>
      </c>
      <c r="G1295" s="253"/>
      <c r="H1295" s="256">
        <v>0.214</v>
      </c>
      <c r="I1295" s="257"/>
      <c r="J1295" s="253"/>
      <c r="K1295" s="253"/>
      <c r="L1295" s="258"/>
      <c r="M1295" s="259"/>
      <c r="N1295" s="260"/>
      <c r="O1295" s="260"/>
      <c r="P1295" s="260"/>
      <c r="Q1295" s="260"/>
      <c r="R1295" s="260"/>
      <c r="S1295" s="260"/>
      <c r="T1295" s="261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62" t="s">
        <v>291</v>
      </c>
      <c r="AU1295" s="262" t="s">
        <v>86</v>
      </c>
      <c r="AV1295" s="13" t="s">
        <v>86</v>
      </c>
      <c r="AW1295" s="13" t="s">
        <v>32</v>
      </c>
      <c r="AX1295" s="13" t="s">
        <v>77</v>
      </c>
      <c r="AY1295" s="262" t="s">
        <v>168</v>
      </c>
    </row>
    <row r="1296" spans="1:51" s="14" customFormat="1" ht="12">
      <c r="A1296" s="14"/>
      <c r="B1296" s="263"/>
      <c r="C1296" s="264"/>
      <c r="D1296" s="241" t="s">
        <v>291</v>
      </c>
      <c r="E1296" s="265" t="s">
        <v>1</v>
      </c>
      <c r="F1296" s="266" t="s">
        <v>295</v>
      </c>
      <c r="G1296" s="264"/>
      <c r="H1296" s="267">
        <v>1.065</v>
      </c>
      <c r="I1296" s="268"/>
      <c r="J1296" s="264"/>
      <c r="K1296" s="264"/>
      <c r="L1296" s="269"/>
      <c r="M1296" s="270"/>
      <c r="N1296" s="271"/>
      <c r="O1296" s="271"/>
      <c r="P1296" s="271"/>
      <c r="Q1296" s="271"/>
      <c r="R1296" s="271"/>
      <c r="S1296" s="271"/>
      <c r="T1296" s="272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T1296" s="273" t="s">
        <v>291</v>
      </c>
      <c r="AU1296" s="273" t="s">
        <v>86</v>
      </c>
      <c r="AV1296" s="14" t="s">
        <v>189</v>
      </c>
      <c r="AW1296" s="14" t="s">
        <v>32</v>
      </c>
      <c r="AX1296" s="14" t="s">
        <v>84</v>
      </c>
      <c r="AY1296" s="273" t="s">
        <v>168</v>
      </c>
    </row>
    <row r="1297" spans="1:65" s="2" customFormat="1" ht="24.15" customHeight="1">
      <c r="A1297" s="39"/>
      <c r="B1297" s="40"/>
      <c r="C1297" s="228" t="s">
        <v>2315</v>
      </c>
      <c r="D1297" s="228" t="s">
        <v>171</v>
      </c>
      <c r="E1297" s="229" t="s">
        <v>2316</v>
      </c>
      <c r="F1297" s="230" t="s">
        <v>2317</v>
      </c>
      <c r="G1297" s="231" t="s">
        <v>2104</v>
      </c>
      <c r="H1297" s="308"/>
      <c r="I1297" s="233"/>
      <c r="J1297" s="234">
        <f>ROUND(I1297*H1297,2)</f>
        <v>0</v>
      </c>
      <c r="K1297" s="230" t="s">
        <v>175</v>
      </c>
      <c r="L1297" s="45"/>
      <c r="M1297" s="235" t="s">
        <v>1</v>
      </c>
      <c r="N1297" s="236" t="s">
        <v>42</v>
      </c>
      <c r="O1297" s="92"/>
      <c r="P1297" s="237">
        <f>O1297*H1297</f>
        <v>0</v>
      </c>
      <c r="Q1297" s="237">
        <v>0</v>
      </c>
      <c r="R1297" s="237">
        <f>Q1297*H1297</f>
        <v>0</v>
      </c>
      <c r="S1297" s="237">
        <v>0</v>
      </c>
      <c r="T1297" s="238">
        <f>S1297*H1297</f>
        <v>0</v>
      </c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R1297" s="239" t="s">
        <v>437</v>
      </c>
      <c r="AT1297" s="239" t="s">
        <v>171</v>
      </c>
      <c r="AU1297" s="239" t="s">
        <v>86</v>
      </c>
      <c r="AY1297" s="18" t="s">
        <v>168</v>
      </c>
      <c r="BE1297" s="240">
        <f>IF(N1297="základní",J1297,0)</f>
        <v>0</v>
      </c>
      <c r="BF1297" s="240">
        <f>IF(N1297="snížená",J1297,0)</f>
        <v>0</v>
      </c>
      <c r="BG1297" s="240">
        <f>IF(N1297="zákl. přenesená",J1297,0)</f>
        <v>0</v>
      </c>
      <c r="BH1297" s="240">
        <f>IF(N1297="sníž. přenesená",J1297,0)</f>
        <v>0</v>
      </c>
      <c r="BI1297" s="240">
        <f>IF(N1297="nulová",J1297,0)</f>
        <v>0</v>
      </c>
      <c r="BJ1297" s="18" t="s">
        <v>84</v>
      </c>
      <c r="BK1297" s="240">
        <f>ROUND(I1297*H1297,2)</f>
        <v>0</v>
      </c>
      <c r="BL1297" s="18" t="s">
        <v>437</v>
      </c>
      <c r="BM1297" s="239" t="s">
        <v>2318</v>
      </c>
    </row>
    <row r="1298" spans="1:63" s="12" customFormat="1" ht="22.8" customHeight="1">
      <c r="A1298" s="12"/>
      <c r="B1298" s="212"/>
      <c r="C1298" s="213"/>
      <c r="D1298" s="214" t="s">
        <v>76</v>
      </c>
      <c r="E1298" s="226" t="s">
        <v>745</v>
      </c>
      <c r="F1298" s="226" t="s">
        <v>746</v>
      </c>
      <c r="G1298" s="213"/>
      <c r="H1298" s="213"/>
      <c r="I1298" s="216"/>
      <c r="J1298" s="227">
        <f>BK1298</f>
        <v>0</v>
      </c>
      <c r="K1298" s="213"/>
      <c r="L1298" s="218"/>
      <c r="M1298" s="219"/>
      <c r="N1298" s="220"/>
      <c r="O1298" s="220"/>
      <c r="P1298" s="221">
        <f>SUM(P1299:P1381)</f>
        <v>0</v>
      </c>
      <c r="Q1298" s="220"/>
      <c r="R1298" s="221">
        <f>SUM(R1299:R1381)</f>
        <v>32.4967782888</v>
      </c>
      <c r="S1298" s="220"/>
      <c r="T1298" s="222">
        <f>SUM(T1299:T1381)</f>
        <v>0</v>
      </c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R1298" s="223" t="s">
        <v>86</v>
      </c>
      <c r="AT1298" s="224" t="s">
        <v>76</v>
      </c>
      <c r="AU1298" s="224" t="s">
        <v>84</v>
      </c>
      <c r="AY1298" s="223" t="s">
        <v>168</v>
      </c>
      <c r="BK1298" s="225">
        <f>SUM(BK1299:BK1381)</f>
        <v>0</v>
      </c>
    </row>
    <row r="1299" spans="1:65" s="2" customFormat="1" ht="16.5" customHeight="1">
      <c r="A1299" s="39"/>
      <c r="B1299" s="40"/>
      <c r="C1299" s="228" t="s">
        <v>2319</v>
      </c>
      <c r="D1299" s="228" t="s">
        <v>171</v>
      </c>
      <c r="E1299" s="229" t="s">
        <v>2320</v>
      </c>
      <c r="F1299" s="230" t="s">
        <v>2321</v>
      </c>
      <c r="G1299" s="231" t="s">
        <v>203</v>
      </c>
      <c r="H1299" s="232">
        <v>408.394</v>
      </c>
      <c r="I1299" s="233"/>
      <c r="J1299" s="234">
        <f>ROUND(I1299*H1299,2)</f>
        <v>0</v>
      </c>
      <c r="K1299" s="230" t="s">
        <v>1</v>
      </c>
      <c r="L1299" s="45"/>
      <c r="M1299" s="235" t="s">
        <v>1</v>
      </c>
      <c r="N1299" s="236" t="s">
        <v>42</v>
      </c>
      <c r="O1299" s="92"/>
      <c r="P1299" s="237">
        <f>O1299*H1299</f>
        <v>0</v>
      </c>
      <c r="Q1299" s="237">
        <v>0.04621</v>
      </c>
      <c r="R1299" s="237">
        <f>Q1299*H1299</f>
        <v>18.87188674</v>
      </c>
      <c r="S1299" s="237">
        <v>0</v>
      </c>
      <c r="T1299" s="238">
        <f>S1299*H1299</f>
        <v>0</v>
      </c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R1299" s="239" t="s">
        <v>437</v>
      </c>
      <c r="AT1299" s="239" t="s">
        <v>171</v>
      </c>
      <c r="AU1299" s="239" t="s">
        <v>86</v>
      </c>
      <c r="AY1299" s="18" t="s">
        <v>168</v>
      </c>
      <c r="BE1299" s="240">
        <f>IF(N1299="základní",J1299,0)</f>
        <v>0</v>
      </c>
      <c r="BF1299" s="240">
        <f>IF(N1299="snížená",J1299,0)</f>
        <v>0</v>
      </c>
      <c r="BG1299" s="240">
        <f>IF(N1299="zákl. přenesená",J1299,0)</f>
        <v>0</v>
      </c>
      <c r="BH1299" s="240">
        <f>IF(N1299="sníž. přenesená",J1299,0)</f>
        <v>0</v>
      </c>
      <c r="BI1299" s="240">
        <f>IF(N1299="nulová",J1299,0)</f>
        <v>0</v>
      </c>
      <c r="BJ1299" s="18" t="s">
        <v>84</v>
      </c>
      <c r="BK1299" s="240">
        <f>ROUND(I1299*H1299,2)</f>
        <v>0</v>
      </c>
      <c r="BL1299" s="18" t="s">
        <v>437</v>
      </c>
      <c r="BM1299" s="239" t="s">
        <v>2322</v>
      </c>
    </row>
    <row r="1300" spans="1:47" s="2" customFormat="1" ht="12">
      <c r="A1300" s="39"/>
      <c r="B1300" s="40"/>
      <c r="C1300" s="41"/>
      <c r="D1300" s="241" t="s">
        <v>178</v>
      </c>
      <c r="E1300" s="41"/>
      <c r="F1300" s="242" t="s">
        <v>2323</v>
      </c>
      <c r="G1300" s="41"/>
      <c r="H1300" s="41"/>
      <c r="I1300" s="243"/>
      <c r="J1300" s="41"/>
      <c r="K1300" s="41"/>
      <c r="L1300" s="45"/>
      <c r="M1300" s="244"/>
      <c r="N1300" s="245"/>
      <c r="O1300" s="92"/>
      <c r="P1300" s="92"/>
      <c r="Q1300" s="92"/>
      <c r="R1300" s="92"/>
      <c r="S1300" s="92"/>
      <c r="T1300" s="93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T1300" s="18" t="s">
        <v>178</v>
      </c>
      <c r="AU1300" s="18" t="s">
        <v>86</v>
      </c>
    </row>
    <row r="1301" spans="1:51" s="15" customFormat="1" ht="12">
      <c r="A1301" s="15"/>
      <c r="B1301" s="274"/>
      <c r="C1301" s="275"/>
      <c r="D1301" s="241" t="s">
        <v>291</v>
      </c>
      <c r="E1301" s="276" t="s">
        <v>1</v>
      </c>
      <c r="F1301" s="277" t="s">
        <v>1179</v>
      </c>
      <c r="G1301" s="275"/>
      <c r="H1301" s="276" t="s">
        <v>1</v>
      </c>
      <c r="I1301" s="278"/>
      <c r="J1301" s="275"/>
      <c r="K1301" s="275"/>
      <c r="L1301" s="279"/>
      <c r="M1301" s="280"/>
      <c r="N1301" s="281"/>
      <c r="O1301" s="281"/>
      <c r="P1301" s="281"/>
      <c r="Q1301" s="281"/>
      <c r="R1301" s="281"/>
      <c r="S1301" s="281"/>
      <c r="T1301" s="282"/>
      <c r="U1301" s="15"/>
      <c r="V1301" s="15"/>
      <c r="W1301" s="15"/>
      <c r="X1301" s="15"/>
      <c r="Y1301" s="15"/>
      <c r="Z1301" s="15"/>
      <c r="AA1301" s="15"/>
      <c r="AB1301" s="15"/>
      <c r="AC1301" s="15"/>
      <c r="AD1301" s="15"/>
      <c r="AE1301" s="15"/>
      <c r="AT1301" s="283" t="s">
        <v>291</v>
      </c>
      <c r="AU1301" s="283" t="s">
        <v>86</v>
      </c>
      <c r="AV1301" s="15" t="s">
        <v>84</v>
      </c>
      <c r="AW1301" s="15" t="s">
        <v>32</v>
      </c>
      <c r="AX1301" s="15" t="s">
        <v>77</v>
      </c>
      <c r="AY1301" s="283" t="s">
        <v>168</v>
      </c>
    </row>
    <row r="1302" spans="1:51" s="15" customFormat="1" ht="12">
      <c r="A1302" s="15"/>
      <c r="B1302" s="274"/>
      <c r="C1302" s="275"/>
      <c r="D1302" s="241" t="s">
        <v>291</v>
      </c>
      <c r="E1302" s="276" t="s">
        <v>1</v>
      </c>
      <c r="F1302" s="277" t="s">
        <v>2033</v>
      </c>
      <c r="G1302" s="275"/>
      <c r="H1302" s="276" t="s">
        <v>1</v>
      </c>
      <c r="I1302" s="278"/>
      <c r="J1302" s="275"/>
      <c r="K1302" s="275"/>
      <c r="L1302" s="279"/>
      <c r="M1302" s="280"/>
      <c r="N1302" s="281"/>
      <c r="O1302" s="281"/>
      <c r="P1302" s="281"/>
      <c r="Q1302" s="281"/>
      <c r="R1302" s="281"/>
      <c r="S1302" s="281"/>
      <c r="T1302" s="282"/>
      <c r="U1302" s="15"/>
      <c r="V1302" s="15"/>
      <c r="W1302" s="15"/>
      <c r="X1302" s="15"/>
      <c r="Y1302" s="15"/>
      <c r="Z1302" s="15"/>
      <c r="AA1302" s="15"/>
      <c r="AB1302" s="15"/>
      <c r="AC1302" s="15"/>
      <c r="AD1302" s="15"/>
      <c r="AE1302" s="15"/>
      <c r="AT1302" s="283" t="s">
        <v>291</v>
      </c>
      <c r="AU1302" s="283" t="s">
        <v>86</v>
      </c>
      <c r="AV1302" s="15" t="s">
        <v>84</v>
      </c>
      <c r="AW1302" s="15" t="s">
        <v>32</v>
      </c>
      <c r="AX1302" s="15" t="s">
        <v>77</v>
      </c>
      <c r="AY1302" s="283" t="s">
        <v>168</v>
      </c>
    </row>
    <row r="1303" spans="1:51" s="13" customFormat="1" ht="12">
      <c r="A1303" s="13"/>
      <c r="B1303" s="252"/>
      <c r="C1303" s="253"/>
      <c r="D1303" s="241" t="s">
        <v>291</v>
      </c>
      <c r="E1303" s="254" t="s">
        <v>1</v>
      </c>
      <c r="F1303" s="255" t="s">
        <v>2324</v>
      </c>
      <c r="G1303" s="253"/>
      <c r="H1303" s="256">
        <v>57.127</v>
      </c>
      <c r="I1303" s="257"/>
      <c r="J1303" s="253"/>
      <c r="K1303" s="253"/>
      <c r="L1303" s="258"/>
      <c r="M1303" s="259"/>
      <c r="N1303" s="260"/>
      <c r="O1303" s="260"/>
      <c r="P1303" s="260"/>
      <c r="Q1303" s="260"/>
      <c r="R1303" s="260"/>
      <c r="S1303" s="260"/>
      <c r="T1303" s="261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62" t="s">
        <v>291</v>
      </c>
      <c r="AU1303" s="262" t="s">
        <v>86</v>
      </c>
      <c r="AV1303" s="13" t="s">
        <v>86</v>
      </c>
      <c r="AW1303" s="13" t="s">
        <v>32</v>
      </c>
      <c r="AX1303" s="13" t="s">
        <v>77</v>
      </c>
      <c r="AY1303" s="262" t="s">
        <v>168</v>
      </c>
    </row>
    <row r="1304" spans="1:51" s="13" customFormat="1" ht="12">
      <c r="A1304" s="13"/>
      <c r="B1304" s="252"/>
      <c r="C1304" s="253"/>
      <c r="D1304" s="241" t="s">
        <v>291</v>
      </c>
      <c r="E1304" s="254" t="s">
        <v>1</v>
      </c>
      <c r="F1304" s="255" t="s">
        <v>2325</v>
      </c>
      <c r="G1304" s="253"/>
      <c r="H1304" s="256">
        <v>146.667</v>
      </c>
      <c r="I1304" s="257"/>
      <c r="J1304" s="253"/>
      <c r="K1304" s="253"/>
      <c r="L1304" s="258"/>
      <c r="M1304" s="259"/>
      <c r="N1304" s="260"/>
      <c r="O1304" s="260"/>
      <c r="P1304" s="260"/>
      <c r="Q1304" s="260"/>
      <c r="R1304" s="260"/>
      <c r="S1304" s="260"/>
      <c r="T1304" s="261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62" t="s">
        <v>291</v>
      </c>
      <c r="AU1304" s="262" t="s">
        <v>86</v>
      </c>
      <c r="AV1304" s="13" t="s">
        <v>86</v>
      </c>
      <c r="AW1304" s="13" t="s">
        <v>32</v>
      </c>
      <c r="AX1304" s="13" t="s">
        <v>77</v>
      </c>
      <c r="AY1304" s="262" t="s">
        <v>168</v>
      </c>
    </row>
    <row r="1305" spans="1:51" s="13" customFormat="1" ht="12">
      <c r="A1305" s="13"/>
      <c r="B1305" s="252"/>
      <c r="C1305" s="253"/>
      <c r="D1305" s="241" t="s">
        <v>291</v>
      </c>
      <c r="E1305" s="254" t="s">
        <v>1</v>
      </c>
      <c r="F1305" s="255" t="s">
        <v>2326</v>
      </c>
      <c r="G1305" s="253"/>
      <c r="H1305" s="256">
        <v>115.133</v>
      </c>
      <c r="I1305" s="257"/>
      <c r="J1305" s="253"/>
      <c r="K1305" s="253"/>
      <c r="L1305" s="258"/>
      <c r="M1305" s="259"/>
      <c r="N1305" s="260"/>
      <c r="O1305" s="260"/>
      <c r="P1305" s="260"/>
      <c r="Q1305" s="260"/>
      <c r="R1305" s="260"/>
      <c r="S1305" s="260"/>
      <c r="T1305" s="261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62" t="s">
        <v>291</v>
      </c>
      <c r="AU1305" s="262" t="s">
        <v>86</v>
      </c>
      <c r="AV1305" s="13" t="s">
        <v>86</v>
      </c>
      <c r="AW1305" s="13" t="s">
        <v>32</v>
      </c>
      <c r="AX1305" s="13" t="s">
        <v>77</v>
      </c>
      <c r="AY1305" s="262" t="s">
        <v>168</v>
      </c>
    </row>
    <row r="1306" spans="1:51" s="15" customFormat="1" ht="12">
      <c r="A1306" s="15"/>
      <c r="B1306" s="274"/>
      <c r="C1306" s="275"/>
      <c r="D1306" s="241" t="s">
        <v>291</v>
      </c>
      <c r="E1306" s="276" t="s">
        <v>1</v>
      </c>
      <c r="F1306" s="277" t="s">
        <v>1045</v>
      </c>
      <c r="G1306" s="275"/>
      <c r="H1306" s="276" t="s">
        <v>1</v>
      </c>
      <c r="I1306" s="278"/>
      <c r="J1306" s="275"/>
      <c r="K1306" s="275"/>
      <c r="L1306" s="279"/>
      <c r="M1306" s="280"/>
      <c r="N1306" s="281"/>
      <c r="O1306" s="281"/>
      <c r="P1306" s="281"/>
      <c r="Q1306" s="281"/>
      <c r="R1306" s="281"/>
      <c r="S1306" s="281"/>
      <c r="T1306" s="282"/>
      <c r="U1306" s="15"/>
      <c r="V1306" s="15"/>
      <c r="W1306" s="15"/>
      <c r="X1306" s="15"/>
      <c r="Y1306" s="15"/>
      <c r="Z1306" s="15"/>
      <c r="AA1306" s="15"/>
      <c r="AB1306" s="15"/>
      <c r="AC1306" s="15"/>
      <c r="AD1306" s="15"/>
      <c r="AE1306" s="15"/>
      <c r="AT1306" s="283" t="s">
        <v>291</v>
      </c>
      <c r="AU1306" s="283" t="s">
        <v>86</v>
      </c>
      <c r="AV1306" s="15" t="s">
        <v>84</v>
      </c>
      <c r="AW1306" s="15" t="s">
        <v>32</v>
      </c>
      <c r="AX1306" s="15" t="s">
        <v>77</v>
      </c>
      <c r="AY1306" s="283" t="s">
        <v>168</v>
      </c>
    </row>
    <row r="1307" spans="1:51" s="13" customFormat="1" ht="12">
      <c r="A1307" s="13"/>
      <c r="B1307" s="252"/>
      <c r="C1307" s="253"/>
      <c r="D1307" s="241" t="s">
        <v>291</v>
      </c>
      <c r="E1307" s="254" t="s">
        <v>1</v>
      </c>
      <c r="F1307" s="255" t="s">
        <v>2327</v>
      </c>
      <c r="G1307" s="253"/>
      <c r="H1307" s="256">
        <v>89.467</v>
      </c>
      <c r="I1307" s="257"/>
      <c r="J1307" s="253"/>
      <c r="K1307" s="253"/>
      <c r="L1307" s="258"/>
      <c r="M1307" s="259"/>
      <c r="N1307" s="260"/>
      <c r="O1307" s="260"/>
      <c r="P1307" s="260"/>
      <c r="Q1307" s="260"/>
      <c r="R1307" s="260"/>
      <c r="S1307" s="260"/>
      <c r="T1307" s="261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62" t="s">
        <v>291</v>
      </c>
      <c r="AU1307" s="262" t="s">
        <v>86</v>
      </c>
      <c r="AV1307" s="13" t="s">
        <v>86</v>
      </c>
      <c r="AW1307" s="13" t="s">
        <v>32</v>
      </c>
      <c r="AX1307" s="13" t="s">
        <v>77</v>
      </c>
      <c r="AY1307" s="262" t="s">
        <v>168</v>
      </c>
    </row>
    <row r="1308" spans="1:51" s="14" customFormat="1" ht="12">
      <c r="A1308" s="14"/>
      <c r="B1308" s="263"/>
      <c r="C1308" s="264"/>
      <c r="D1308" s="241" t="s">
        <v>291</v>
      </c>
      <c r="E1308" s="265" t="s">
        <v>1</v>
      </c>
      <c r="F1308" s="266" t="s">
        <v>295</v>
      </c>
      <c r="G1308" s="264"/>
      <c r="H1308" s="267">
        <v>408.394</v>
      </c>
      <c r="I1308" s="268"/>
      <c r="J1308" s="264"/>
      <c r="K1308" s="264"/>
      <c r="L1308" s="269"/>
      <c r="M1308" s="270"/>
      <c r="N1308" s="271"/>
      <c r="O1308" s="271"/>
      <c r="P1308" s="271"/>
      <c r="Q1308" s="271"/>
      <c r="R1308" s="271"/>
      <c r="S1308" s="271"/>
      <c r="T1308" s="272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73" t="s">
        <v>291</v>
      </c>
      <c r="AU1308" s="273" t="s">
        <v>86</v>
      </c>
      <c r="AV1308" s="14" t="s">
        <v>189</v>
      </c>
      <c r="AW1308" s="14" t="s">
        <v>32</v>
      </c>
      <c r="AX1308" s="14" t="s">
        <v>84</v>
      </c>
      <c r="AY1308" s="273" t="s">
        <v>168</v>
      </c>
    </row>
    <row r="1309" spans="1:65" s="2" customFormat="1" ht="16.5" customHeight="1">
      <c r="A1309" s="39"/>
      <c r="B1309" s="40"/>
      <c r="C1309" s="228" t="s">
        <v>2328</v>
      </c>
      <c r="D1309" s="228" t="s">
        <v>171</v>
      </c>
      <c r="E1309" s="229" t="s">
        <v>2329</v>
      </c>
      <c r="F1309" s="230" t="s">
        <v>2330</v>
      </c>
      <c r="G1309" s="231" t="s">
        <v>203</v>
      </c>
      <c r="H1309" s="232">
        <v>119.768</v>
      </c>
      <c r="I1309" s="233"/>
      <c r="J1309" s="234">
        <f>ROUND(I1309*H1309,2)</f>
        <v>0</v>
      </c>
      <c r="K1309" s="230" t="s">
        <v>1</v>
      </c>
      <c r="L1309" s="45"/>
      <c r="M1309" s="235" t="s">
        <v>1</v>
      </c>
      <c r="N1309" s="236" t="s">
        <v>42</v>
      </c>
      <c r="O1309" s="92"/>
      <c r="P1309" s="237">
        <f>O1309*H1309</f>
        <v>0</v>
      </c>
      <c r="Q1309" s="237">
        <v>0.04629</v>
      </c>
      <c r="R1309" s="237">
        <f>Q1309*H1309</f>
        <v>5.54406072</v>
      </c>
      <c r="S1309" s="237">
        <v>0</v>
      </c>
      <c r="T1309" s="238">
        <f>S1309*H1309</f>
        <v>0</v>
      </c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R1309" s="239" t="s">
        <v>437</v>
      </c>
      <c r="AT1309" s="239" t="s">
        <v>171</v>
      </c>
      <c r="AU1309" s="239" t="s">
        <v>86</v>
      </c>
      <c r="AY1309" s="18" t="s">
        <v>168</v>
      </c>
      <c r="BE1309" s="240">
        <f>IF(N1309="základní",J1309,0)</f>
        <v>0</v>
      </c>
      <c r="BF1309" s="240">
        <f>IF(N1309="snížená",J1309,0)</f>
        <v>0</v>
      </c>
      <c r="BG1309" s="240">
        <f>IF(N1309="zákl. přenesená",J1309,0)</f>
        <v>0</v>
      </c>
      <c r="BH1309" s="240">
        <f>IF(N1309="sníž. přenesená",J1309,0)</f>
        <v>0</v>
      </c>
      <c r="BI1309" s="240">
        <f>IF(N1309="nulová",J1309,0)</f>
        <v>0</v>
      </c>
      <c r="BJ1309" s="18" t="s">
        <v>84</v>
      </c>
      <c r="BK1309" s="240">
        <f>ROUND(I1309*H1309,2)</f>
        <v>0</v>
      </c>
      <c r="BL1309" s="18" t="s">
        <v>437</v>
      </c>
      <c r="BM1309" s="239" t="s">
        <v>2331</v>
      </c>
    </row>
    <row r="1310" spans="1:47" s="2" customFormat="1" ht="12">
      <c r="A1310" s="39"/>
      <c r="B1310" s="40"/>
      <c r="C1310" s="41"/>
      <c r="D1310" s="241" t="s">
        <v>178</v>
      </c>
      <c r="E1310" s="41"/>
      <c r="F1310" s="242" t="s">
        <v>2323</v>
      </c>
      <c r="G1310" s="41"/>
      <c r="H1310" s="41"/>
      <c r="I1310" s="243"/>
      <c r="J1310" s="41"/>
      <c r="K1310" s="41"/>
      <c r="L1310" s="45"/>
      <c r="M1310" s="244"/>
      <c r="N1310" s="245"/>
      <c r="O1310" s="92"/>
      <c r="P1310" s="92"/>
      <c r="Q1310" s="92"/>
      <c r="R1310" s="92"/>
      <c r="S1310" s="92"/>
      <c r="T1310" s="93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T1310" s="18" t="s">
        <v>178</v>
      </c>
      <c r="AU1310" s="18" t="s">
        <v>86</v>
      </c>
    </row>
    <row r="1311" spans="1:51" s="15" customFormat="1" ht="12">
      <c r="A1311" s="15"/>
      <c r="B1311" s="274"/>
      <c r="C1311" s="275"/>
      <c r="D1311" s="241" t="s">
        <v>291</v>
      </c>
      <c r="E1311" s="276" t="s">
        <v>1</v>
      </c>
      <c r="F1311" s="277" t="s">
        <v>1179</v>
      </c>
      <c r="G1311" s="275"/>
      <c r="H1311" s="276" t="s">
        <v>1</v>
      </c>
      <c r="I1311" s="278"/>
      <c r="J1311" s="275"/>
      <c r="K1311" s="275"/>
      <c r="L1311" s="279"/>
      <c r="M1311" s="280"/>
      <c r="N1311" s="281"/>
      <c r="O1311" s="281"/>
      <c r="P1311" s="281"/>
      <c r="Q1311" s="281"/>
      <c r="R1311" s="281"/>
      <c r="S1311" s="281"/>
      <c r="T1311" s="282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T1311" s="283" t="s">
        <v>291</v>
      </c>
      <c r="AU1311" s="283" t="s">
        <v>86</v>
      </c>
      <c r="AV1311" s="15" t="s">
        <v>84</v>
      </c>
      <c r="AW1311" s="15" t="s">
        <v>32</v>
      </c>
      <c r="AX1311" s="15" t="s">
        <v>77</v>
      </c>
      <c r="AY1311" s="283" t="s">
        <v>168</v>
      </c>
    </row>
    <row r="1312" spans="1:51" s="15" customFormat="1" ht="12">
      <c r="A1312" s="15"/>
      <c r="B1312" s="274"/>
      <c r="C1312" s="275"/>
      <c r="D1312" s="241" t="s">
        <v>291</v>
      </c>
      <c r="E1312" s="276" t="s">
        <v>1</v>
      </c>
      <c r="F1312" s="277" t="s">
        <v>411</v>
      </c>
      <c r="G1312" s="275"/>
      <c r="H1312" s="276" t="s">
        <v>1</v>
      </c>
      <c r="I1312" s="278"/>
      <c r="J1312" s="275"/>
      <c r="K1312" s="275"/>
      <c r="L1312" s="279"/>
      <c r="M1312" s="280"/>
      <c r="N1312" s="281"/>
      <c r="O1312" s="281"/>
      <c r="P1312" s="281"/>
      <c r="Q1312" s="281"/>
      <c r="R1312" s="281"/>
      <c r="S1312" s="281"/>
      <c r="T1312" s="282"/>
      <c r="U1312" s="15"/>
      <c r="V1312" s="15"/>
      <c r="W1312" s="15"/>
      <c r="X1312" s="15"/>
      <c r="Y1312" s="15"/>
      <c r="Z1312" s="15"/>
      <c r="AA1312" s="15"/>
      <c r="AB1312" s="15"/>
      <c r="AC1312" s="15"/>
      <c r="AD1312" s="15"/>
      <c r="AE1312" s="15"/>
      <c r="AT1312" s="283" t="s">
        <v>291</v>
      </c>
      <c r="AU1312" s="283" t="s">
        <v>86</v>
      </c>
      <c r="AV1312" s="15" t="s">
        <v>84</v>
      </c>
      <c r="AW1312" s="15" t="s">
        <v>32</v>
      </c>
      <c r="AX1312" s="15" t="s">
        <v>77</v>
      </c>
      <c r="AY1312" s="283" t="s">
        <v>168</v>
      </c>
    </row>
    <row r="1313" spans="1:51" s="13" customFormat="1" ht="12">
      <c r="A1313" s="13"/>
      <c r="B1313" s="252"/>
      <c r="C1313" s="253"/>
      <c r="D1313" s="241" t="s">
        <v>291</v>
      </c>
      <c r="E1313" s="254" t="s">
        <v>1</v>
      </c>
      <c r="F1313" s="255" t="s">
        <v>2332</v>
      </c>
      <c r="G1313" s="253"/>
      <c r="H1313" s="256">
        <v>40.568</v>
      </c>
      <c r="I1313" s="257"/>
      <c r="J1313" s="253"/>
      <c r="K1313" s="253"/>
      <c r="L1313" s="258"/>
      <c r="M1313" s="259"/>
      <c r="N1313" s="260"/>
      <c r="O1313" s="260"/>
      <c r="P1313" s="260"/>
      <c r="Q1313" s="260"/>
      <c r="R1313" s="260"/>
      <c r="S1313" s="260"/>
      <c r="T1313" s="261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62" t="s">
        <v>291</v>
      </c>
      <c r="AU1313" s="262" t="s">
        <v>86</v>
      </c>
      <c r="AV1313" s="13" t="s">
        <v>86</v>
      </c>
      <c r="AW1313" s="13" t="s">
        <v>32</v>
      </c>
      <c r="AX1313" s="13" t="s">
        <v>77</v>
      </c>
      <c r="AY1313" s="262" t="s">
        <v>168</v>
      </c>
    </row>
    <row r="1314" spans="1:51" s="13" customFormat="1" ht="12">
      <c r="A1314" s="13"/>
      <c r="B1314" s="252"/>
      <c r="C1314" s="253"/>
      <c r="D1314" s="241" t="s">
        <v>291</v>
      </c>
      <c r="E1314" s="254" t="s">
        <v>1</v>
      </c>
      <c r="F1314" s="255" t="s">
        <v>2333</v>
      </c>
      <c r="G1314" s="253"/>
      <c r="H1314" s="256">
        <v>41.36</v>
      </c>
      <c r="I1314" s="257"/>
      <c r="J1314" s="253"/>
      <c r="K1314" s="253"/>
      <c r="L1314" s="258"/>
      <c r="M1314" s="259"/>
      <c r="N1314" s="260"/>
      <c r="O1314" s="260"/>
      <c r="P1314" s="260"/>
      <c r="Q1314" s="260"/>
      <c r="R1314" s="260"/>
      <c r="S1314" s="260"/>
      <c r="T1314" s="261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62" t="s">
        <v>291</v>
      </c>
      <c r="AU1314" s="262" t="s">
        <v>86</v>
      </c>
      <c r="AV1314" s="13" t="s">
        <v>86</v>
      </c>
      <c r="AW1314" s="13" t="s">
        <v>32</v>
      </c>
      <c r="AX1314" s="13" t="s">
        <v>77</v>
      </c>
      <c r="AY1314" s="262" t="s">
        <v>168</v>
      </c>
    </row>
    <row r="1315" spans="1:51" s="13" customFormat="1" ht="12">
      <c r="A1315" s="13"/>
      <c r="B1315" s="252"/>
      <c r="C1315" s="253"/>
      <c r="D1315" s="241" t="s">
        <v>291</v>
      </c>
      <c r="E1315" s="254" t="s">
        <v>1</v>
      </c>
      <c r="F1315" s="255" t="s">
        <v>2334</v>
      </c>
      <c r="G1315" s="253"/>
      <c r="H1315" s="256">
        <v>37.84</v>
      </c>
      <c r="I1315" s="257"/>
      <c r="J1315" s="253"/>
      <c r="K1315" s="253"/>
      <c r="L1315" s="258"/>
      <c r="M1315" s="259"/>
      <c r="N1315" s="260"/>
      <c r="O1315" s="260"/>
      <c r="P1315" s="260"/>
      <c r="Q1315" s="260"/>
      <c r="R1315" s="260"/>
      <c r="S1315" s="260"/>
      <c r="T1315" s="261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62" t="s">
        <v>291</v>
      </c>
      <c r="AU1315" s="262" t="s">
        <v>86</v>
      </c>
      <c r="AV1315" s="13" t="s">
        <v>86</v>
      </c>
      <c r="AW1315" s="13" t="s">
        <v>32</v>
      </c>
      <c r="AX1315" s="13" t="s">
        <v>77</v>
      </c>
      <c r="AY1315" s="262" t="s">
        <v>168</v>
      </c>
    </row>
    <row r="1316" spans="1:51" s="14" customFormat="1" ht="12">
      <c r="A1316" s="14"/>
      <c r="B1316" s="263"/>
      <c r="C1316" s="264"/>
      <c r="D1316" s="241" t="s">
        <v>291</v>
      </c>
      <c r="E1316" s="265" t="s">
        <v>1</v>
      </c>
      <c r="F1316" s="266" t="s">
        <v>295</v>
      </c>
      <c r="G1316" s="264"/>
      <c r="H1316" s="267">
        <v>119.768</v>
      </c>
      <c r="I1316" s="268"/>
      <c r="J1316" s="264"/>
      <c r="K1316" s="264"/>
      <c r="L1316" s="269"/>
      <c r="M1316" s="270"/>
      <c r="N1316" s="271"/>
      <c r="O1316" s="271"/>
      <c r="P1316" s="271"/>
      <c r="Q1316" s="271"/>
      <c r="R1316" s="271"/>
      <c r="S1316" s="271"/>
      <c r="T1316" s="272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T1316" s="273" t="s">
        <v>291</v>
      </c>
      <c r="AU1316" s="273" t="s">
        <v>86</v>
      </c>
      <c r="AV1316" s="14" t="s">
        <v>189</v>
      </c>
      <c r="AW1316" s="14" t="s">
        <v>32</v>
      </c>
      <c r="AX1316" s="14" t="s">
        <v>84</v>
      </c>
      <c r="AY1316" s="273" t="s">
        <v>168</v>
      </c>
    </row>
    <row r="1317" spans="1:65" s="2" customFormat="1" ht="16.5" customHeight="1">
      <c r="A1317" s="39"/>
      <c r="B1317" s="40"/>
      <c r="C1317" s="228" t="s">
        <v>2335</v>
      </c>
      <c r="D1317" s="228" t="s">
        <v>171</v>
      </c>
      <c r="E1317" s="229" t="s">
        <v>2336</v>
      </c>
      <c r="F1317" s="230" t="s">
        <v>2337</v>
      </c>
      <c r="G1317" s="231" t="s">
        <v>203</v>
      </c>
      <c r="H1317" s="232">
        <v>3.63</v>
      </c>
      <c r="I1317" s="233"/>
      <c r="J1317" s="234">
        <f>ROUND(I1317*H1317,2)</f>
        <v>0</v>
      </c>
      <c r="K1317" s="230" t="s">
        <v>1</v>
      </c>
      <c r="L1317" s="45"/>
      <c r="M1317" s="235" t="s">
        <v>1</v>
      </c>
      <c r="N1317" s="236" t="s">
        <v>42</v>
      </c>
      <c r="O1317" s="92"/>
      <c r="P1317" s="237">
        <f>O1317*H1317</f>
        <v>0</v>
      </c>
      <c r="Q1317" s="237">
        <v>0.0424836</v>
      </c>
      <c r="R1317" s="237">
        <f>Q1317*H1317</f>
        <v>0.154215468</v>
      </c>
      <c r="S1317" s="237">
        <v>0</v>
      </c>
      <c r="T1317" s="238">
        <f>S1317*H1317</f>
        <v>0</v>
      </c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R1317" s="239" t="s">
        <v>437</v>
      </c>
      <c r="AT1317" s="239" t="s">
        <v>171</v>
      </c>
      <c r="AU1317" s="239" t="s">
        <v>86</v>
      </c>
      <c r="AY1317" s="18" t="s">
        <v>168</v>
      </c>
      <c r="BE1317" s="240">
        <f>IF(N1317="základní",J1317,0)</f>
        <v>0</v>
      </c>
      <c r="BF1317" s="240">
        <f>IF(N1317="snížená",J1317,0)</f>
        <v>0</v>
      </c>
      <c r="BG1317" s="240">
        <f>IF(N1317="zákl. přenesená",J1317,0)</f>
        <v>0</v>
      </c>
      <c r="BH1317" s="240">
        <f>IF(N1317="sníž. přenesená",J1317,0)</f>
        <v>0</v>
      </c>
      <c r="BI1317" s="240">
        <f>IF(N1317="nulová",J1317,0)</f>
        <v>0</v>
      </c>
      <c r="BJ1317" s="18" t="s">
        <v>84</v>
      </c>
      <c r="BK1317" s="240">
        <f>ROUND(I1317*H1317,2)</f>
        <v>0</v>
      </c>
      <c r="BL1317" s="18" t="s">
        <v>437</v>
      </c>
      <c r="BM1317" s="239" t="s">
        <v>2338</v>
      </c>
    </row>
    <row r="1318" spans="1:47" s="2" customFormat="1" ht="12">
      <c r="A1318" s="39"/>
      <c r="B1318" s="40"/>
      <c r="C1318" s="41"/>
      <c r="D1318" s="241" t="s">
        <v>178</v>
      </c>
      <c r="E1318" s="41"/>
      <c r="F1318" s="242" t="s">
        <v>2323</v>
      </c>
      <c r="G1318" s="41"/>
      <c r="H1318" s="41"/>
      <c r="I1318" s="243"/>
      <c r="J1318" s="41"/>
      <c r="K1318" s="41"/>
      <c r="L1318" s="45"/>
      <c r="M1318" s="244"/>
      <c r="N1318" s="245"/>
      <c r="O1318" s="92"/>
      <c r="P1318" s="92"/>
      <c r="Q1318" s="92"/>
      <c r="R1318" s="92"/>
      <c r="S1318" s="92"/>
      <c r="T1318" s="93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T1318" s="18" t="s">
        <v>178</v>
      </c>
      <c r="AU1318" s="18" t="s">
        <v>86</v>
      </c>
    </row>
    <row r="1319" spans="1:51" s="15" customFormat="1" ht="12">
      <c r="A1319" s="15"/>
      <c r="B1319" s="274"/>
      <c r="C1319" s="275"/>
      <c r="D1319" s="241" t="s">
        <v>291</v>
      </c>
      <c r="E1319" s="276" t="s">
        <v>1</v>
      </c>
      <c r="F1319" s="277" t="s">
        <v>1179</v>
      </c>
      <c r="G1319" s="275"/>
      <c r="H1319" s="276" t="s">
        <v>1</v>
      </c>
      <c r="I1319" s="278"/>
      <c r="J1319" s="275"/>
      <c r="K1319" s="275"/>
      <c r="L1319" s="279"/>
      <c r="M1319" s="280"/>
      <c r="N1319" s="281"/>
      <c r="O1319" s="281"/>
      <c r="P1319" s="281"/>
      <c r="Q1319" s="281"/>
      <c r="R1319" s="281"/>
      <c r="S1319" s="281"/>
      <c r="T1319" s="282"/>
      <c r="U1319" s="15"/>
      <c r="V1319" s="15"/>
      <c r="W1319" s="15"/>
      <c r="X1319" s="15"/>
      <c r="Y1319" s="15"/>
      <c r="Z1319" s="15"/>
      <c r="AA1319" s="15"/>
      <c r="AB1319" s="15"/>
      <c r="AC1319" s="15"/>
      <c r="AD1319" s="15"/>
      <c r="AE1319" s="15"/>
      <c r="AT1319" s="283" t="s">
        <v>291</v>
      </c>
      <c r="AU1319" s="283" t="s">
        <v>86</v>
      </c>
      <c r="AV1319" s="15" t="s">
        <v>84</v>
      </c>
      <c r="AW1319" s="15" t="s">
        <v>32</v>
      </c>
      <c r="AX1319" s="15" t="s">
        <v>77</v>
      </c>
      <c r="AY1319" s="283" t="s">
        <v>168</v>
      </c>
    </row>
    <row r="1320" spans="1:51" s="15" customFormat="1" ht="12">
      <c r="A1320" s="15"/>
      <c r="B1320" s="274"/>
      <c r="C1320" s="275"/>
      <c r="D1320" s="241" t="s">
        <v>291</v>
      </c>
      <c r="E1320" s="276" t="s">
        <v>1</v>
      </c>
      <c r="F1320" s="277" t="s">
        <v>2033</v>
      </c>
      <c r="G1320" s="275"/>
      <c r="H1320" s="276" t="s">
        <v>1</v>
      </c>
      <c r="I1320" s="278"/>
      <c r="J1320" s="275"/>
      <c r="K1320" s="275"/>
      <c r="L1320" s="279"/>
      <c r="M1320" s="280"/>
      <c r="N1320" s="281"/>
      <c r="O1320" s="281"/>
      <c r="P1320" s="281"/>
      <c r="Q1320" s="281"/>
      <c r="R1320" s="281"/>
      <c r="S1320" s="281"/>
      <c r="T1320" s="282"/>
      <c r="U1320" s="15"/>
      <c r="V1320" s="15"/>
      <c r="W1320" s="15"/>
      <c r="X1320" s="15"/>
      <c r="Y1320" s="15"/>
      <c r="Z1320" s="15"/>
      <c r="AA1320" s="15"/>
      <c r="AB1320" s="15"/>
      <c r="AC1320" s="15"/>
      <c r="AD1320" s="15"/>
      <c r="AE1320" s="15"/>
      <c r="AT1320" s="283" t="s">
        <v>291</v>
      </c>
      <c r="AU1320" s="283" t="s">
        <v>86</v>
      </c>
      <c r="AV1320" s="15" t="s">
        <v>84</v>
      </c>
      <c r="AW1320" s="15" t="s">
        <v>32</v>
      </c>
      <c r="AX1320" s="15" t="s">
        <v>77</v>
      </c>
      <c r="AY1320" s="283" t="s">
        <v>168</v>
      </c>
    </row>
    <row r="1321" spans="1:51" s="13" customFormat="1" ht="12">
      <c r="A1321" s="13"/>
      <c r="B1321" s="252"/>
      <c r="C1321" s="253"/>
      <c r="D1321" s="241" t="s">
        <v>291</v>
      </c>
      <c r="E1321" s="254" t="s">
        <v>1</v>
      </c>
      <c r="F1321" s="255" t="s">
        <v>2339</v>
      </c>
      <c r="G1321" s="253"/>
      <c r="H1321" s="256">
        <v>0.66</v>
      </c>
      <c r="I1321" s="257"/>
      <c r="J1321" s="253"/>
      <c r="K1321" s="253"/>
      <c r="L1321" s="258"/>
      <c r="M1321" s="259"/>
      <c r="N1321" s="260"/>
      <c r="O1321" s="260"/>
      <c r="P1321" s="260"/>
      <c r="Q1321" s="260"/>
      <c r="R1321" s="260"/>
      <c r="S1321" s="260"/>
      <c r="T1321" s="261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T1321" s="262" t="s">
        <v>291</v>
      </c>
      <c r="AU1321" s="262" t="s">
        <v>86</v>
      </c>
      <c r="AV1321" s="13" t="s">
        <v>86</v>
      </c>
      <c r="AW1321" s="13" t="s">
        <v>32</v>
      </c>
      <c r="AX1321" s="13" t="s">
        <v>77</v>
      </c>
      <c r="AY1321" s="262" t="s">
        <v>168</v>
      </c>
    </row>
    <row r="1322" spans="1:51" s="13" customFormat="1" ht="12">
      <c r="A1322" s="13"/>
      <c r="B1322" s="252"/>
      <c r="C1322" s="253"/>
      <c r="D1322" s="241" t="s">
        <v>291</v>
      </c>
      <c r="E1322" s="254" t="s">
        <v>1</v>
      </c>
      <c r="F1322" s="255" t="s">
        <v>2340</v>
      </c>
      <c r="G1322" s="253"/>
      <c r="H1322" s="256">
        <v>1.54</v>
      </c>
      <c r="I1322" s="257"/>
      <c r="J1322" s="253"/>
      <c r="K1322" s="253"/>
      <c r="L1322" s="258"/>
      <c r="M1322" s="259"/>
      <c r="N1322" s="260"/>
      <c r="O1322" s="260"/>
      <c r="P1322" s="260"/>
      <c r="Q1322" s="260"/>
      <c r="R1322" s="260"/>
      <c r="S1322" s="260"/>
      <c r="T1322" s="261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62" t="s">
        <v>291</v>
      </c>
      <c r="AU1322" s="262" t="s">
        <v>86</v>
      </c>
      <c r="AV1322" s="13" t="s">
        <v>86</v>
      </c>
      <c r="AW1322" s="13" t="s">
        <v>32</v>
      </c>
      <c r="AX1322" s="13" t="s">
        <v>77</v>
      </c>
      <c r="AY1322" s="262" t="s">
        <v>168</v>
      </c>
    </row>
    <row r="1323" spans="1:51" s="13" customFormat="1" ht="12">
      <c r="A1323" s="13"/>
      <c r="B1323" s="252"/>
      <c r="C1323" s="253"/>
      <c r="D1323" s="241" t="s">
        <v>291</v>
      </c>
      <c r="E1323" s="254" t="s">
        <v>1</v>
      </c>
      <c r="F1323" s="255" t="s">
        <v>2341</v>
      </c>
      <c r="G1323" s="253"/>
      <c r="H1323" s="256">
        <v>1.43</v>
      </c>
      <c r="I1323" s="257"/>
      <c r="J1323" s="253"/>
      <c r="K1323" s="253"/>
      <c r="L1323" s="258"/>
      <c r="M1323" s="259"/>
      <c r="N1323" s="260"/>
      <c r="O1323" s="260"/>
      <c r="P1323" s="260"/>
      <c r="Q1323" s="260"/>
      <c r="R1323" s="260"/>
      <c r="S1323" s="260"/>
      <c r="T1323" s="261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62" t="s">
        <v>291</v>
      </c>
      <c r="AU1323" s="262" t="s">
        <v>86</v>
      </c>
      <c r="AV1323" s="13" t="s">
        <v>86</v>
      </c>
      <c r="AW1323" s="13" t="s">
        <v>32</v>
      </c>
      <c r="AX1323" s="13" t="s">
        <v>77</v>
      </c>
      <c r="AY1323" s="262" t="s">
        <v>168</v>
      </c>
    </row>
    <row r="1324" spans="1:51" s="14" customFormat="1" ht="12">
      <c r="A1324" s="14"/>
      <c r="B1324" s="263"/>
      <c r="C1324" s="264"/>
      <c r="D1324" s="241" t="s">
        <v>291</v>
      </c>
      <c r="E1324" s="265" t="s">
        <v>1</v>
      </c>
      <c r="F1324" s="266" t="s">
        <v>295</v>
      </c>
      <c r="G1324" s="264"/>
      <c r="H1324" s="267">
        <v>3.63</v>
      </c>
      <c r="I1324" s="268"/>
      <c r="J1324" s="264"/>
      <c r="K1324" s="264"/>
      <c r="L1324" s="269"/>
      <c r="M1324" s="270"/>
      <c r="N1324" s="271"/>
      <c r="O1324" s="271"/>
      <c r="P1324" s="271"/>
      <c r="Q1324" s="271"/>
      <c r="R1324" s="271"/>
      <c r="S1324" s="271"/>
      <c r="T1324" s="272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T1324" s="273" t="s">
        <v>291</v>
      </c>
      <c r="AU1324" s="273" t="s">
        <v>86</v>
      </c>
      <c r="AV1324" s="14" t="s">
        <v>189</v>
      </c>
      <c r="AW1324" s="14" t="s">
        <v>32</v>
      </c>
      <c r="AX1324" s="14" t="s">
        <v>84</v>
      </c>
      <c r="AY1324" s="273" t="s">
        <v>168</v>
      </c>
    </row>
    <row r="1325" spans="1:65" s="2" customFormat="1" ht="21.75" customHeight="1">
      <c r="A1325" s="39"/>
      <c r="B1325" s="40"/>
      <c r="C1325" s="228" t="s">
        <v>2342</v>
      </c>
      <c r="D1325" s="228" t="s">
        <v>171</v>
      </c>
      <c r="E1325" s="229" t="s">
        <v>2343</v>
      </c>
      <c r="F1325" s="230" t="s">
        <v>2344</v>
      </c>
      <c r="G1325" s="231" t="s">
        <v>203</v>
      </c>
      <c r="H1325" s="232">
        <v>531.792</v>
      </c>
      <c r="I1325" s="233"/>
      <c r="J1325" s="234">
        <f>ROUND(I1325*H1325,2)</f>
        <v>0</v>
      </c>
      <c r="K1325" s="230" t="s">
        <v>175</v>
      </c>
      <c r="L1325" s="45"/>
      <c r="M1325" s="235" t="s">
        <v>1</v>
      </c>
      <c r="N1325" s="236" t="s">
        <v>42</v>
      </c>
      <c r="O1325" s="92"/>
      <c r="P1325" s="237">
        <f>O1325*H1325</f>
        <v>0</v>
      </c>
      <c r="Q1325" s="237">
        <v>0.0002</v>
      </c>
      <c r="R1325" s="237">
        <f>Q1325*H1325</f>
        <v>0.1063584</v>
      </c>
      <c r="S1325" s="237">
        <v>0</v>
      </c>
      <c r="T1325" s="238">
        <f>S1325*H1325</f>
        <v>0</v>
      </c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R1325" s="239" t="s">
        <v>437</v>
      </c>
      <c r="AT1325" s="239" t="s">
        <v>171</v>
      </c>
      <c r="AU1325" s="239" t="s">
        <v>86</v>
      </c>
      <c r="AY1325" s="18" t="s">
        <v>168</v>
      </c>
      <c r="BE1325" s="240">
        <f>IF(N1325="základní",J1325,0)</f>
        <v>0</v>
      </c>
      <c r="BF1325" s="240">
        <f>IF(N1325="snížená",J1325,0)</f>
        <v>0</v>
      </c>
      <c r="BG1325" s="240">
        <f>IF(N1325="zákl. přenesená",J1325,0)</f>
        <v>0</v>
      </c>
      <c r="BH1325" s="240">
        <f>IF(N1325="sníž. přenesená",J1325,0)</f>
        <v>0</v>
      </c>
      <c r="BI1325" s="240">
        <f>IF(N1325="nulová",J1325,0)</f>
        <v>0</v>
      </c>
      <c r="BJ1325" s="18" t="s">
        <v>84</v>
      </c>
      <c r="BK1325" s="240">
        <f>ROUND(I1325*H1325,2)</f>
        <v>0</v>
      </c>
      <c r="BL1325" s="18" t="s">
        <v>437</v>
      </c>
      <c r="BM1325" s="239" t="s">
        <v>2345</v>
      </c>
    </row>
    <row r="1326" spans="1:51" s="13" customFormat="1" ht="12">
      <c r="A1326" s="13"/>
      <c r="B1326" s="252"/>
      <c r="C1326" s="253"/>
      <c r="D1326" s="241" t="s">
        <v>291</v>
      </c>
      <c r="E1326" s="254" t="s">
        <v>1</v>
      </c>
      <c r="F1326" s="255" t="s">
        <v>2346</v>
      </c>
      <c r="G1326" s="253"/>
      <c r="H1326" s="256">
        <v>531.792</v>
      </c>
      <c r="I1326" s="257"/>
      <c r="J1326" s="253"/>
      <c r="K1326" s="253"/>
      <c r="L1326" s="258"/>
      <c r="M1326" s="259"/>
      <c r="N1326" s="260"/>
      <c r="O1326" s="260"/>
      <c r="P1326" s="260"/>
      <c r="Q1326" s="260"/>
      <c r="R1326" s="260"/>
      <c r="S1326" s="260"/>
      <c r="T1326" s="261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T1326" s="262" t="s">
        <v>291</v>
      </c>
      <c r="AU1326" s="262" t="s">
        <v>86</v>
      </c>
      <c r="AV1326" s="13" t="s">
        <v>86</v>
      </c>
      <c r="AW1326" s="13" t="s">
        <v>32</v>
      </c>
      <c r="AX1326" s="13" t="s">
        <v>84</v>
      </c>
      <c r="AY1326" s="262" t="s">
        <v>168</v>
      </c>
    </row>
    <row r="1327" spans="1:65" s="2" customFormat="1" ht="16.5" customHeight="1">
      <c r="A1327" s="39"/>
      <c r="B1327" s="40"/>
      <c r="C1327" s="228" t="s">
        <v>2347</v>
      </c>
      <c r="D1327" s="228" t="s">
        <v>171</v>
      </c>
      <c r="E1327" s="229" t="s">
        <v>2348</v>
      </c>
      <c r="F1327" s="230" t="s">
        <v>2349</v>
      </c>
      <c r="G1327" s="231" t="s">
        <v>203</v>
      </c>
      <c r="H1327" s="232">
        <v>34.584</v>
      </c>
      <c r="I1327" s="233"/>
      <c r="J1327" s="234">
        <f>ROUND(I1327*H1327,2)</f>
        <v>0</v>
      </c>
      <c r="K1327" s="230" t="s">
        <v>1</v>
      </c>
      <c r="L1327" s="45"/>
      <c r="M1327" s="235" t="s">
        <v>1</v>
      </c>
      <c r="N1327" s="236" t="s">
        <v>42</v>
      </c>
      <c r="O1327" s="92"/>
      <c r="P1327" s="237">
        <f>O1327*H1327</f>
        <v>0</v>
      </c>
      <c r="Q1327" s="237">
        <v>0.0318586</v>
      </c>
      <c r="R1327" s="237">
        <f>Q1327*H1327</f>
        <v>1.1017978224000002</v>
      </c>
      <c r="S1327" s="237">
        <v>0</v>
      </c>
      <c r="T1327" s="238">
        <f>S1327*H1327</f>
        <v>0</v>
      </c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R1327" s="239" t="s">
        <v>437</v>
      </c>
      <c r="AT1327" s="239" t="s">
        <v>171</v>
      </c>
      <c r="AU1327" s="239" t="s">
        <v>86</v>
      </c>
      <c r="AY1327" s="18" t="s">
        <v>168</v>
      </c>
      <c r="BE1327" s="240">
        <f>IF(N1327="základní",J1327,0)</f>
        <v>0</v>
      </c>
      <c r="BF1327" s="240">
        <f>IF(N1327="snížená",J1327,0)</f>
        <v>0</v>
      </c>
      <c r="BG1327" s="240">
        <f>IF(N1327="zákl. přenesená",J1327,0)</f>
        <v>0</v>
      </c>
      <c r="BH1327" s="240">
        <f>IF(N1327="sníž. přenesená",J1327,0)</f>
        <v>0</v>
      </c>
      <c r="BI1327" s="240">
        <f>IF(N1327="nulová",J1327,0)</f>
        <v>0</v>
      </c>
      <c r="BJ1327" s="18" t="s">
        <v>84</v>
      </c>
      <c r="BK1327" s="240">
        <f>ROUND(I1327*H1327,2)</f>
        <v>0</v>
      </c>
      <c r="BL1327" s="18" t="s">
        <v>437</v>
      </c>
      <c r="BM1327" s="239" t="s">
        <v>2350</v>
      </c>
    </row>
    <row r="1328" spans="1:47" s="2" customFormat="1" ht="12">
      <c r="A1328" s="39"/>
      <c r="B1328" s="40"/>
      <c r="C1328" s="41"/>
      <c r="D1328" s="241" t="s">
        <v>178</v>
      </c>
      <c r="E1328" s="41"/>
      <c r="F1328" s="242" t="s">
        <v>2351</v>
      </c>
      <c r="G1328" s="41"/>
      <c r="H1328" s="41"/>
      <c r="I1328" s="243"/>
      <c r="J1328" s="41"/>
      <c r="K1328" s="41"/>
      <c r="L1328" s="45"/>
      <c r="M1328" s="244"/>
      <c r="N1328" s="245"/>
      <c r="O1328" s="92"/>
      <c r="P1328" s="92"/>
      <c r="Q1328" s="92"/>
      <c r="R1328" s="92"/>
      <c r="S1328" s="92"/>
      <c r="T1328" s="93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T1328" s="18" t="s">
        <v>178</v>
      </c>
      <c r="AU1328" s="18" t="s">
        <v>86</v>
      </c>
    </row>
    <row r="1329" spans="1:51" s="15" customFormat="1" ht="12">
      <c r="A1329" s="15"/>
      <c r="B1329" s="274"/>
      <c r="C1329" s="275"/>
      <c r="D1329" s="241" t="s">
        <v>291</v>
      </c>
      <c r="E1329" s="276" t="s">
        <v>1</v>
      </c>
      <c r="F1329" s="277" t="s">
        <v>1179</v>
      </c>
      <c r="G1329" s="275"/>
      <c r="H1329" s="276" t="s">
        <v>1</v>
      </c>
      <c r="I1329" s="278"/>
      <c r="J1329" s="275"/>
      <c r="K1329" s="275"/>
      <c r="L1329" s="279"/>
      <c r="M1329" s="280"/>
      <c r="N1329" s="281"/>
      <c r="O1329" s="281"/>
      <c r="P1329" s="281"/>
      <c r="Q1329" s="281"/>
      <c r="R1329" s="281"/>
      <c r="S1329" s="281"/>
      <c r="T1329" s="282"/>
      <c r="U1329" s="15"/>
      <c r="V1329" s="15"/>
      <c r="W1329" s="15"/>
      <c r="X1329" s="15"/>
      <c r="Y1329" s="15"/>
      <c r="Z1329" s="15"/>
      <c r="AA1329" s="15"/>
      <c r="AB1329" s="15"/>
      <c r="AC1329" s="15"/>
      <c r="AD1329" s="15"/>
      <c r="AE1329" s="15"/>
      <c r="AT1329" s="283" t="s">
        <v>291</v>
      </c>
      <c r="AU1329" s="283" t="s">
        <v>86</v>
      </c>
      <c r="AV1329" s="15" t="s">
        <v>84</v>
      </c>
      <c r="AW1329" s="15" t="s">
        <v>32</v>
      </c>
      <c r="AX1329" s="15" t="s">
        <v>77</v>
      </c>
      <c r="AY1329" s="283" t="s">
        <v>168</v>
      </c>
    </row>
    <row r="1330" spans="1:51" s="15" customFormat="1" ht="12">
      <c r="A1330" s="15"/>
      <c r="B1330" s="274"/>
      <c r="C1330" s="275"/>
      <c r="D1330" s="241" t="s">
        <v>291</v>
      </c>
      <c r="E1330" s="276" t="s">
        <v>1</v>
      </c>
      <c r="F1330" s="277" t="s">
        <v>1425</v>
      </c>
      <c r="G1330" s="275"/>
      <c r="H1330" s="276" t="s">
        <v>1</v>
      </c>
      <c r="I1330" s="278"/>
      <c r="J1330" s="275"/>
      <c r="K1330" s="275"/>
      <c r="L1330" s="279"/>
      <c r="M1330" s="280"/>
      <c r="N1330" s="281"/>
      <c r="O1330" s="281"/>
      <c r="P1330" s="281"/>
      <c r="Q1330" s="281"/>
      <c r="R1330" s="281"/>
      <c r="S1330" s="281"/>
      <c r="T1330" s="282"/>
      <c r="U1330" s="15"/>
      <c r="V1330" s="15"/>
      <c r="W1330" s="15"/>
      <c r="X1330" s="15"/>
      <c r="Y1330" s="15"/>
      <c r="Z1330" s="15"/>
      <c r="AA1330" s="15"/>
      <c r="AB1330" s="15"/>
      <c r="AC1330" s="15"/>
      <c r="AD1330" s="15"/>
      <c r="AE1330" s="15"/>
      <c r="AT1330" s="283" t="s">
        <v>291</v>
      </c>
      <c r="AU1330" s="283" t="s">
        <v>86</v>
      </c>
      <c r="AV1330" s="15" t="s">
        <v>84</v>
      </c>
      <c r="AW1330" s="15" t="s">
        <v>32</v>
      </c>
      <c r="AX1330" s="15" t="s">
        <v>77</v>
      </c>
      <c r="AY1330" s="283" t="s">
        <v>168</v>
      </c>
    </row>
    <row r="1331" spans="1:51" s="13" customFormat="1" ht="12">
      <c r="A1331" s="13"/>
      <c r="B1331" s="252"/>
      <c r="C1331" s="253"/>
      <c r="D1331" s="241" t="s">
        <v>291</v>
      </c>
      <c r="E1331" s="254" t="s">
        <v>1</v>
      </c>
      <c r="F1331" s="255" t="s">
        <v>2352</v>
      </c>
      <c r="G1331" s="253"/>
      <c r="H1331" s="256">
        <v>7.92</v>
      </c>
      <c r="I1331" s="257"/>
      <c r="J1331" s="253"/>
      <c r="K1331" s="253"/>
      <c r="L1331" s="258"/>
      <c r="M1331" s="259"/>
      <c r="N1331" s="260"/>
      <c r="O1331" s="260"/>
      <c r="P1331" s="260"/>
      <c r="Q1331" s="260"/>
      <c r="R1331" s="260"/>
      <c r="S1331" s="260"/>
      <c r="T1331" s="261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62" t="s">
        <v>291</v>
      </c>
      <c r="AU1331" s="262" t="s">
        <v>86</v>
      </c>
      <c r="AV1331" s="13" t="s">
        <v>86</v>
      </c>
      <c r="AW1331" s="13" t="s">
        <v>32</v>
      </c>
      <c r="AX1331" s="13" t="s">
        <v>77</v>
      </c>
      <c r="AY1331" s="262" t="s">
        <v>168</v>
      </c>
    </row>
    <row r="1332" spans="1:51" s="13" customFormat="1" ht="12">
      <c r="A1332" s="13"/>
      <c r="B1332" s="252"/>
      <c r="C1332" s="253"/>
      <c r="D1332" s="241" t="s">
        <v>291</v>
      </c>
      <c r="E1332" s="254" t="s">
        <v>1</v>
      </c>
      <c r="F1332" s="255" t="s">
        <v>2353</v>
      </c>
      <c r="G1332" s="253"/>
      <c r="H1332" s="256">
        <v>12.584</v>
      </c>
      <c r="I1332" s="257"/>
      <c r="J1332" s="253"/>
      <c r="K1332" s="253"/>
      <c r="L1332" s="258"/>
      <c r="M1332" s="259"/>
      <c r="N1332" s="260"/>
      <c r="O1332" s="260"/>
      <c r="P1332" s="260"/>
      <c r="Q1332" s="260"/>
      <c r="R1332" s="260"/>
      <c r="S1332" s="260"/>
      <c r="T1332" s="261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62" t="s">
        <v>291</v>
      </c>
      <c r="AU1332" s="262" t="s">
        <v>86</v>
      </c>
      <c r="AV1332" s="13" t="s">
        <v>86</v>
      </c>
      <c r="AW1332" s="13" t="s">
        <v>32</v>
      </c>
      <c r="AX1332" s="13" t="s">
        <v>77</v>
      </c>
      <c r="AY1332" s="262" t="s">
        <v>168</v>
      </c>
    </row>
    <row r="1333" spans="1:51" s="13" customFormat="1" ht="12">
      <c r="A1333" s="13"/>
      <c r="B1333" s="252"/>
      <c r="C1333" s="253"/>
      <c r="D1333" s="241" t="s">
        <v>291</v>
      </c>
      <c r="E1333" s="254" t="s">
        <v>1</v>
      </c>
      <c r="F1333" s="255" t="s">
        <v>2354</v>
      </c>
      <c r="G1333" s="253"/>
      <c r="H1333" s="256">
        <v>12.32</v>
      </c>
      <c r="I1333" s="257"/>
      <c r="J1333" s="253"/>
      <c r="K1333" s="253"/>
      <c r="L1333" s="258"/>
      <c r="M1333" s="259"/>
      <c r="N1333" s="260"/>
      <c r="O1333" s="260"/>
      <c r="P1333" s="260"/>
      <c r="Q1333" s="260"/>
      <c r="R1333" s="260"/>
      <c r="S1333" s="260"/>
      <c r="T1333" s="261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T1333" s="262" t="s">
        <v>291</v>
      </c>
      <c r="AU1333" s="262" t="s">
        <v>86</v>
      </c>
      <c r="AV1333" s="13" t="s">
        <v>86</v>
      </c>
      <c r="AW1333" s="13" t="s">
        <v>32</v>
      </c>
      <c r="AX1333" s="13" t="s">
        <v>77</v>
      </c>
      <c r="AY1333" s="262" t="s">
        <v>168</v>
      </c>
    </row>
    <row r="1334" spans="1:51" s="15" customFormat="1" ht="12">
      <c r="A1334" s="15"/>
      <c r="B1334" s="274"/>
      <c r="C1334" s="275"/>
      <c r="D1334" s="241" t="s">
        <v>291</v>
      </c>
      <c r="E1334" s="276" t="s">
        <v>1</v>
      </c>
      <c r="F1334" s="277" t="s">
        <v>1045</v>
      </c>
      <c r="G1334" s="275"/>
      <c r="H1334" s="276" t="s">
        <v>1</v>
      </c>
      <c r="I1334" s="278"/>
      <c r="J1334" s="275"/>
      <c r="K1334" s="275"/>
      <c r="L1334" s="279"/>
      <c r="M1334" s="280"/>
      <c r="N1334" s="281"/>
      <c r="O1334" s="281"/>
      <c r="P1334" s="281"/>
      <c r="Q1334" s="281"/>
      <c r="R1334" s="281"/>
      <c r="S1334" s="281"/>
      <c r="T1334" s="282"/>
      <c r="U1334" s="15"/>
      <c r="V1334" s="15"/>
      <c r="W1334" s="15"/>
      <c r="X1334" s="15"/>
      <c r="Y1334" s="15"/>
      <c r="Z1334" s="15"/>
      <c r="AA1334" s="15"/>
      <c r="AB1334" s="15"/>
      <c r="AC1334" s="15"/>
      <c r="AD1334" s="15"/>
      <c r="AE1334" s="15"/>
      <c r="AT1334" s="283" t="s">
        <v>291</v>
      </c>
      <c r="AU1334" s="283" t="s">
        <v>86</v>
      </c>
      <c r="AV1334" s="15" t="s">
        <v>84</v>
      </c>
      <c r="AW1334" s="15" t="s">
        <v>32</v>
      </c>
      <c r="AX1334" s="15" t="s">
        <v>77</v>
      </c>
      <c r="AY1334" s="283" t="s">
        <v>168</v>
      </c>
    </row>
    <row r="1335" spans="1:51" s="13" customFormat="1" ht="12">
      <c r="A1335" s="13"/>
      <c r="B1335" s="252"/>
      <c r="C1335" s="253"/>
      <c r="D1335" s="241" t="s">
        <v>291</v>
      </c>
      <c r="E1335" s="254" t="s">
        <v>1</v>
      </c>
      <c r="F1335" s="255" t="s">
        <v>2355</v>
      </c>
      <c r="G1335" s="253"/>
      <c r="H1335" s="256">
        <v>1.76</v>
      </c>
      <c r="I1335" s="257"/>
      <c r="J1335" s="253"/>
      <c r="K1335" s="253"/>
      <c r="L1335" s="258"/>
      <c r="M1335" s="259"/>
      <c r="N1335" s="260"/>
      <c r="O1335" s="260"/>
      <c r="P1335" s="260"/>
      <c r="Q1335" s="260"/>
      <c r="R1335" s="260"/>
      <c r="S1335" s="260"/>
      <c r="T1335" s="261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T1335" s="262" t="s">
        <v>291</v>
      </c>
      <c r="AU1335" s="262" t="s">
        <v>86</v>
      </c>
      <c r="AV1335" s="13" t="s">
        <v>86</v>
      </c>
      <c r="AW1335" s="13" t="s">
        <v>32</v>
      </c>
      <c r="AX1335" s="13" t="s">
        <v>77</v>
      </c>
      <c r="AY1335" s="262" t="s">
        <v>168</v>
      </c>
    </row>
    <row r="1336" spans="1:51" s="14" customFormat="1" ht="12">
      <c r="A1336" s="14"/>
      <c r="B1336" s="263"/>
      <c r="C1336" s="264"/>
      <c r="D1336" s="241" t="s">
        <v>291</v>
      </c>
      <c r="E1336" s="265" t="s">
        <v>1</v>
      </c>
      <c r="F1336" s="266" t="s">
        <v>295</v>
      </c>
      <c r="G1336" s="264"/>
      <c r="H1336" s="267">
        <v>34.584</v>
      </c>
      <c r="I1336" s="268"/>
      <c r="J1336" s="264"/>
      <c r="K1336" s="264"/>
      <c r="L1336" s="269"/>
      <c r="M1336" s="270"/>
      <c r="N1336" s="271"/>
      <c r="O1336" s="271"/>
      <c r="P1336" s="271"/>
      <c r="Q1336" s="271"/>
      <c r="R1336" s="271"/>
      <c r="S1336" s="271"/>
      <c r="T1336" s="272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T1336" s="273" t="s">
        <v>291</v>
      </c>
      <c r="AU1336" s="273" t="s">
        <v>86</v>
      </c>
      <c r="AV1336" s="14" t="s">
        <v>189</v>
      </c>
      <c r="AW1336" s="14" t="s">
        <v>32</v>
      </c>
      <c r="AX1336" s="14" t="s">
        <v>84</v>
      </c>
      <c r="AY1336" s="273" t="s">
        <v>168</v>
      </c>
    </row>
    <row r="1337" spans="1:65" s="2" customFormat="1" ht="16.5" customHeight="1">
      <c r="A1337" s="39"/>
      <c r="B1337" s="40"/>
      <c r="C1337" s="228" t="s">
        <v>2356</v>
      </c>
      <c r="D1337" s="228" t="s">
        <v>171</v>
      </c>
      <c r="E1337" s="229" t="s">
        <v>2357</v>
      </c>
      <c r="F1337" s="230" t="s">
        <v>2358</v>
      </c>
      <c r="G1337" s="231" t="s">
        <v>203</v>
      </c>
      <c r="H1337" s="232">
        <v>5.427</v>
      </c>
      <c r="I1337" s="233"/>
      <c r="J1337" s="234">
        <f>ROUND(I1337*H1337,2)</f>
        <v>0</v>
      </c>
      <c r="K1337" s="230" t="s">
        <v>1</v>
      </c>
      <c r="L1337" s="45"/>
      <c r="M1337" s="235" t="s">
        <v>1</v>
      </c>
      <c r="N1337" s="236" t="s">
        <v>42</v>
      </c>
      <c r="O1337" s="92"/>
      <c r="P1337" s="237">
        <f>O1337*H1337</f>
        <v>0</v>
      </c>
      <c r="Q1337" s="237">
        <v>0.0235392</v>
      </c>
      <c r="R1337" s="237">
        <f>Q1337*H1337</f>
        <v>0.1277472384</v>
      </c>
      <c r="S1337" s="237">
        <v>0</v>
      </c>
      <c r="T1337" s="238">
        <f>S1337*H1337</f>
        <v>0</v>
      </c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R1337" s="239" t="s">
        <v>437</v>
      </c>
      <c r="AT1337" s="239" t="s">
        <v>171</v>
      </c>
      <c r="AU1337" s="239" t="s">
        <v>86</v>
      </c>
      <c r="AY1337" s="18" t="s">
        <v>168</v>
      </c>
      <c r="BE1337" s="240">
        <f>IF(N1337="základní",J1337,0)</f>
        <v>0</v>
      </c>
      <c r="BF1337" s="240">
        <f>IF(N1337="snížená",J1337,0)</f>
        <v>0</v>
      </c>
      <c r="BG1337" s="240">
        <f>IF(N1337="zákl. přenesená",J1337,0)</f>
        <v>0</v>
      </c>
      <c r="BH1337" s="240">
        <f>IF(N1337="sníž. přenesená",J1337,0)</f>
        <v>0</v>
      </c>
      <c r="BI1337" s="240">
        <f>IF(N1337="nulová",J1337,0)</f>
        <v>0</v>
      </c>
      <c r="BJ1337" s="18" t="s">
        <v>84</v>
      </c>
      <c r="BK1337" s="240">
        <f>ROUND(I1337*H1337,2)</f>
        <v>0</v>
      </c>
      <c r="BL1337" s="18" t="s">
        <v>437</v>
      </c>
      <c r="BM1337" s="239" t="s">
        <v>2359</v>
      </c>
    </row>
    <row r="1338" spans="1:47" s="2" customFormat="1" ht="12">
      <c r="A1338" s="39"/>
      <c r="B1338" s="40"/>
      <c r="C1338" s="41"/>
      <c r="D1338" s="241" t="s">
        <v>178</v>
      </c>
      <c r="E1338" s="41"/>
      <c r="F1338" s="242" t="s">
        <v>2351</v>
      </c>
      <c r="G1338" s="41"/>
      <c r="H1338" s="41"/>
      <c r="I1338" s="243"/>
      <c r="J1338" s="41"/>
      <c r="K1338" s="41"/>
      <c r="L1338" s="45"/>
      <c r="M1338" s="244"/>
      <c r="N1338" s="245"/>
      <c r="O1338" s="92"/>
      <c r="P1338" s="92"/>
      <c r="Q1338" s="92"/>
      <c r="R1338" s="92"/>
      <c r="S1338" s="92"/>
      <c r="T1338" s="93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T1338" s="18" t="s">
        <v>178</v>
      </c>
      <c r="AU1338" s="18" t="s">
        <v>86</v>
      </c>
    </row>
    <row r="1339" spans="1:51" s="15" customFormat="1" ht="12">
      <c r="A1339" s="15"/>
      <c r="B1339" s="274"/>
      <c r="C1339" s="275"/>
      <c r="D1339" s="241" t="s">
        <v>291</v>
      </c>
      <c r="E1339" s="276" t="s">
        <v>1</v>
      </c>
      <c r="F1339" s="277" t="s">
        <v>1179</v>
      </c>
      <c r="G1339" s="275"/>
      <c r="H1339" s="276" t="s">
        <v>1</v>
      </c>
      <c r="I1339" s="278"/>
      <c r="J1339" s="275"/>
      <c r="K1339" s="275"/>
      <c r="L1339" s="279"/>
      <c r="M1339" s="280"/>
      <c r="N1339" s="281"/>
      <c r="O1339" s="281"/>
      <c r="P1339" s="281"/>
      <c r="Q1339" s="281"/>
      <c r="R1339" s="281"/>
      <c r="S1339" s="281"/>
      <c r="T1339" s="282"/>
      <c r="U1339" s="15"/>
      <c r="V1339" s="15"/>
      <c r="W1339" s="15"/>
      <c r="X1339" s="15"/>
      <c r="Y1339" s="15"/>
      <c r="Z1339" s="15"/>
      <c r="AA1339" s="15"/>
      <c r="AB1339" s="15"/>
      <c r="AC1339" s="15"/>
      <c r="AD1339" s="15"/>
      <c r="AE1339" s="15"/>
      <c r="AT1339" s="283" t="s">
        <v>291</v>
      </c>
      <c r="AU1339" s="283" t="s">
        <v>86</v>
      </c>
      <c r="AV1339" s="15" t="s">
        <v>84</v>
      </c>
      <c r="AW1339" s="15" t="s">
        <v>32</v>
      </c>
      <c r="AX1339" s="15" t="s">
        <v>77</v>
      </c>
      <c r="AY1339" s="283" t="s">
        <v>168</v>
      </c>
    </row>
    <row r="1340" spans="1:51" s="15" customFormat="1" ht="12">
      <c r="A1340" s="15"/>
      <c r="B1340" s="274"/>
      <c r="C1340" s="275"/>
      <c r="D1340" s="241" t="s">
        <v>291</v>
      </c>
      <c r="E1340" s="276" t="s">
        <v>1</v>
      </c>
      <c r="F1340" s="277" t="s">
        <v>411</v>
      </c>
      <c r="G1340" s="275"/>
      <c r="H1340" s="276" t="s">
        <v>1</v>
      </c>
      <c r="I1340" s="278"/>
      <c r="J1340" s="275"/>
      <c r="K1340" s="275"/>
      <c r="L1340" s="279"/>
      <c r="M1340" s="280"/>
      <c r="N1340" s="281"/>
      <c r="O1340" s="281"/>
      <c r="P1340" s="281"/>
      <c r="Q1340" s="281"/>
      <c r="R1340" s="281"/>
      <c r="S1340" s="281"/>
      <c r="T1340" s="282"/>
      <c r="U1340" s="15"/>
      <c r="V1340" s="15"/>
      <c r="W1340" s="15"/>
      <c r="X1340" s="15"/>
      <c r="Y1340" s="15"/>
      <c r="Z1340" s="15"/>
      <c r="AA1340" s="15"/>
      <c r="AB1340" s="15"/>
      <c r="AC1340" s="15"/>
      <c r="AD1340" s="15"/>
      <c r="AE1340" s="15"/>
      <c r="AT1340" s="283" t="s">
        <v>291</v>
      </c>
      <c r="AU1340" s="283" t="s">
        <v>86</v>
      </c>
      <c r="AV1340" s="15" t="s">
        <v>84</v>
      </c>
      <c r="AW1340" s="15" t="s">
        <v>32</v>
      </c>
      <c r="AX1340" s="15" t="s">
        <v>77</v>
      </c>
      <c r="AY1340" s="283" t="s">
        <v>168</v>
      </c>
    </row>
    <row r="1341" spans="1:51" s="13" customFormat="1" ht="12">
      <c r="A1341" s="13"/>
      <c r="B1341" s="252"/>
      <c r="C1341" s="253"/>
      <c r="D1341" s="241" t="s">
        <v>291</v>
      </c>
      <c r="E1341" s="254" t="s">
        <v>1</v>
      </c>
      <c r="F1341" s="255" t="s">
        <v>2360</v>
      </c>
      <c r="G1341" s="253"/>
      <c r="H1341" s="256">
        <v>4.4</v>
      </c>
      <c r="I1341" s="257"/>
      <c r="J1341" s="253"/>
      <c r="K1341" s="253"/>
      <c r="L1341" s="258"/>
      <c r="M1341" s="259"/>
      <c r="N1341" s="260"/>
      <c r="O1341" s="260"/>
      <c r="P1341" s="260"/>
      <c r="Q1341" s="260"/>
      <c r="R1341" s="260"/>
      <c r="S1341" s="260"/>
      <c r="T1341" s="261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T1341" s="262" t="s">
        <v>291</v>
      </c>
      <c r="AU1341" s="262" t="s">
        <v>86</v>
      </c>
      <c r="AV1341" s="13" t="s">
        <v>86</v>
      </c>
      <c r="AW1341" s="13" t="s">
        <v>32</v>
      </c>
      <c r="AX1341" s="13" t="s">
        <v>77</v>
      </c>
      <c r="AY1341" s="262" t="s">
        <v>168</v>
      </c>
    </row>
    <row r="1342" spans="1:51" s="13" customFormat="1" ht="12">
      <c r="A1342" s="13"/>
      <c r="B1342" s="252"/>
      <c r="C1342" s="253"/>
      <c r="D1342" s="241" t="s">
        <v>291</v>
      </c>
      <c r="E1342" s="254" t="s">
        <v>1</v>
      </c>
      <c r="F1342" s="255" t="s">
        <v>2361</v>
      </c>
      <c r="G1342" s="253"/>
      <c r="H1342" s="256">
        <v>0.587</v>
      </c>
      <c r="I1342" s="257"/>
      <c r="J1342" s="253"/>
      <c r="K1342" s="253"/>
      <c r="L1342" s="258"/>
      <c r="M1342" s="259"/>
      <c r="N1342" s="260"/>
      <c r="O1342" s="260"/>
      <c r="P1342" s="260"/>
      <c r="Q1342" s="260"/>
      <c r="R1342" s="260"/>
      <c r="S1342" s="260"/>
      <c r="T1342" s="261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62" t="s">
        <v>291</v>
      </c>
      <c r="AU1342" s="262" t="s">
        <v>86</v>
      </c>
      <c r="AV1342" s="13" t="s">
        <v>86</v>
      </c>
      <c r="AW1342" s="13" t="s">
        <v>32</v>
      </c>
      <c r="AX1342" s="13" t="s">
        <v>77</v>
      </c>
      <c r="AY1342" s="262" t="s">
        <v>168</v>
      </c>
    </row>
    <row r="1343" spans="1:51" s="13" customFormat="1" ht="12">
      <c r="A1343" s="13"/>
      <c r="B1343" s="252"/>
      <c r="C1343" s="253"/>
      <c r="D1343" s="241" t="s">
        <v>291</v>
      </c>
      <c r="E1343" s="254" t="s">
        <v>1</v>
      </c>
      <c r="F1343" s="255" t="s">
        <v>2362</v>
      </c>
      <c r="G1343" s="253"/>
      <c r="H1343" s="256">
        <v>0.44</v>
      </c>
      <c r="I1343" s="257"/>
      <c r="J1343" s="253"/>
      <c r="K1343" s="253"/>
      <c r="L1343" s="258"/>
      <c r="M1343" s="259"/>
      <c r="N1343" s="260"/>
      <c r="O1343" s="260"/>
      <c r="P1343" s="260"/>
      <c r="Q1343" s="260"/>
      <c r="R1343" s="260"/>
      <c r="S1343" s="260"/>
      <c r="T1343" s="261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T1343" s="262" t="s">
        <v>291</v>
      </c>
      <c r="AU1343" s="262" t="s">
        <v>86</v>
      </c>
      <c r="AV1343" s="13" t="s">
        <v>86</v>
      </c>
      <c r="AW1343" s="13" t="s">
        <v>32</v>
      </c>
      <c r="AX1343" s="13" t="s">
        <v>77</v>
      </c>
      <c r="AY1343" s="262" t="s">
        <v>168</v>
      </c>
    </row>
    <row r="1344" spans="1:51" s="14" customFormat="1" ht="12">
      <c r="A1344" s="14"/>
      <c r="B1344" s="263"/>
      <c r="C1344" s="264"/>
      <c r="D1344" s="241" t="s">
        <v>291</v>
      </c>
      <c r="E1344" s="265" t="s">
        <v>1</v>
      </c>
      <c r="F1344" s="266" t="s">
        <v>295</v>
      </c>
      <c r="G1344" s="264"/>
      <c r="H1344" s="267">
        <v>5.427</v>
      </c>
      <c r="I1344" s="268"/>
      <c r="J1344" s="264"/>
      <c r="K1344" s="264"/>
      <c r="L1344" s="269"/>
      <c r="M1344" s="270"/>
      <c r="N1344" s="271"/>
      <c r="O1344" s="271"/>
      <c r="P1344" s="271"/>
      <c r="Q1344" s="271"/>
      <c r="R1344" s="271"/>
      <c r="S1344" s="271"/>
      <c r="T1344" s="272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T1344" s="273" t="s">
        <v>291</v>
      </c>
      <c r="AU1344" s="273" t="s">
        <v>86</v>
      </c>
      <c r="AV1344" s="14" t="s">
        <v>189</v>
      </c>
      <c r="AW1344" s="14" t="s">
        <v>32</v>
      </c>
      <c r="AX1344" s="14" t="s">
        <v>84</v>
      </c>
      <c r="AY1344" s="273" t="s">
        <v>168</v>
      </c>
    </row>
    <row r="1345" spans="1:65" s="2" customFormat="1" ht="16.5" customHeight="1">
      <c r="A1345" s="39"/>
      <c r="B1345" s="40"/>
      <c r="C1345" s="228" t="s">
        <v>2363</v>
      </c>
      <c r="D1345" s="228" t="s">
        <v>171</v>
      </c>
      <c r="E1345" s="229" t="s">
        <v>2364</v>
      </c>
      <c r="F1345" s="230" t="s">
        <v>2365</v>
      </c>
      <c r="G1345" s="231" t="s">
        <v>203</v>
      </c>
      <c r="H1345" s="232">
        <v>41.011</v>
      </c>
      <c r="I1345" s="233"/>
      <c r="J1345" s="234">
        <f>ROUND(I1345*H1345,2)</f>
        <v>0</v>
      </c>
      <c r="K1345" s="230" t="s">
        <v>175</v>
      </c>
      <c r="L1345" s="45"/>
      <c r="M1345" s="235" t="s">
        <v>1</v>
      </c>
      <c r="N1345" s="236" t="s">
        <v>42</v>
      </c>
      <c r="O1345" s="92"/>
      <c r="P1345" s="237">
        <f>O1345*H1345</f>
        <v>0</v>
      </c>
      <c r="Q1345" s="237">
        <v>0.0001</v>
      </c>
      <c r="R1345" s="237">
        <f>Q1345*H1345</f>
        <v>0.004101100000000001</v>
      </c>
      <c r="S1345" s="237">
        <v>0</v>
      </c>
      <c r="T1345" s="238">
        <f>S1345*H1345</f>
        <v>0</v>
      </c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R1345" s="239" t="s">
        <v>437</v>
      </c>
      <c r="AT1345" s="239" t="s">
        <v>171</v>
      </c>
      <c r="AU1345" s="239" t="s">
        <v>86</v>
      </c>
      <c r="AY1345" s="18" t="s">
        <v>168</v>
      </c>
      <c r="BE1345" s="240">
        <f>IF(N1345="základní",J1345,0)</f>
        <v>0</v>
      </c>
      <c r="BF1345" s="240">
        <f>IF(N1345="snížená",J1345,0)</f>
        <v>0</v>
      </c>
      <c r="BG1345" s="240">
        <f>IF(N1345="zákl. přenesená",J1345,0)</f>
        <v>0</v>
      </c>
      <c r="BH1345" s="240">
        <f>IF(N1345="sníž. přenesená",J1345,0)</f>
        <v>0</v>
      </c>
      <c r="BI1345" s="240">
        <f>IF(N1345="nulová",J1345,0)</f>
        <v>0</v>
      </c>
      <c r="BJ1345" s="18" t="s">
        <v>84</v>
      </c>
      <c r="BK1345" s="240">
        <f>ROUND(I1345*H1345,2)</f>
        <v>0</v>
      </c>
      <c r="BL1345" s="18" t="s">
        <v>437</v>
      </c>
      <c r="BM1345" s="239" t="s">
        <v>2366</v>
      </c>
    </row>
    <row r="1346" spans="1:51" s="13" customFormat="1" ht="12">
      <c r="A1346" s="13"/>
      <c r="B1346" s="252"/>
      <c r="C1346" s="253"/>
      <c r="D1346" s="241" t="s">
        <v>291</v>
      </c>
      <c r="E1346" s="254" t="s">
        <v>1</v>
      </c>
      <c r="F1346" s="255" t="s">
        <v>2367</v>
      </c>
      <c r="G1346" s="253"/>
      <c r="H1346" s="256">
        <v>41.011</v>
      </c>
      <c r="I1346" s="257"/>
      <c r="J1346" s="253"/>
      <c r="K1346" s="253"/>
      <c r="L1346" s="258"/>
      <c r="M1346" s="259"/>
      <c r="N1346" s="260"/>
      <c r="O1346" s="260"/>
      <c r="P1346" s="260"/>
      <c r="Q1346" s="260"/>
      <c r="R1346" s="260"/>
      <c r="S1346" s="260"/>
      <c r="T1346" s="261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62" t="s">
        <v>291</v>
      </c>
      <c r="AU1346" s="262" t="s">
        <v>86</v>
      </c>
      <c r="AV1346" s="13" t="s">
        <v>86</v>
      </c>
      <c r="AW1346" s="13" t="s">
        <v>32</v>
      </c>
      <c r="AX1346" s="13" t="s">
        <v>84</v>
      </c>
      <c r="AY1346" s="262" t="s">
        <v>168</v>
      </c>
    </row>
    <row r="1347" spans="1:65" s="2" customFormat="1" ht="24.15" customHeight="1">
      <c r="A1347" s="39"/>
      <c r="B1347" s="40"/>
      <c r="C1347" s="228" t="s">
        <v>2368</v>
      </c>
      <c r="D1347" s="228" t="s">
        <v>171</v>
      </c>
      <c r="E1347" s="229" t="s">
        <v>2369</v>
      </c>
      <c r="F1347" s="230" t="s">
        <v>2370</v>
      </c>
      <c r="G1347" s="231" t="s">
        <v>203</v>
      </c>
      <c r="H1347" s="232">
        <v>143.55</v>
      </c>
      <c r="I1347" s="233"/>
      <c r="J1347" s="234">
        <f>ROUND(I1347*H1347,2)</f>
        <v>0</v>
      </c>
      <c r="K1347" s="230" t="s">
        <v>175</v>
      </c>
      <c r="L1347" s="45"/>
      <c r="M1347" s="235" t="s">
        <v>1</v>
      </c>
      <c r="N1347" s="236" t="s">
        <v>42</v>
      </c>
      <c r="O1347" s="92"/>
      <c r="P1347" s="237">
        <f>O1347*H1347</f>
        <v>0</v>
      </c>
      <c r="Q1347" s="237">
        <v>0.0122</v>
      </c>
      <c r="R1347" s="237">
        <f>Q1347*H1347</f>
        <v>1.7513100000000001</v>
      </c>
      <c r="S1347" s="237">
        <v>0</v>
      </c>
      <c r="T1347" s="238">
        <f>S1347*H1347</f>
        <v>0</v>
      </c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R1347" s="239" t="s">
        <v>437</v>
      </c>
      <c r="AT1347" s="239" t="s">
        <v>171</v>
      </c>
      <c r="AU1347" s="239" t="s">
        <v>86</v>
      </c>
      <c r="AY1347" s="18" t="s">
        <v>168</v>
      </c>
      <c r="BE1347" s="240">
        <f>IF(N1347="základní",J1347,0)</f>
        <v>0</v>
      </c>
      <c r="BF1347" s="240">
        <f>IF(N1347="snížená",J1347,0)</f>
        <v>0</v>
      </c>
      <c r="BG1347" s="240">
        <f>IF(N1347="zákl. přenesená",J1347,0)</f>
        <v>0</v>
      </c>
      <c r="BH1347" s="240">
        <f>IF(N1347="sníž. přenesená",J1347,0)</f>
        <v>0</v>
      </c>
      <c r="BI1347" s="240">
        <f>IF(N1347="nulová",J1347,0)</f>
        <v>0</v>
      </c>
      <c r="BJ1347" s="18" t="s">
        <v>84</v>
      </c>
      <c r="BK1347" s="240">
        <f>ROUND(I1347*H1347,2)</f>
        <v>0</v>
      </c>
      <c r="BL1347" s="18" t="s">
        <v>437</v>
      </c>
      <c r="BM1347" s="239" t="s">
        <v>2371</v>
      </c>
    </row>
    <row r="1348" spans="1:51" s="15" customFormat="1" ht="12">
      <c r="A1348" s="15"/>
      <c r="B1348" s="274"/>
      <c r="C1348" s="275"/>
      <c r="D1348" s="241" t="s">
        <v>291</v>
      </c>
      <c r="E1348" s="276" t="s">
        <v>1</v>
      </c>
      <c r="F1348" s="277" t="s">
        <v>2372</v>
      </c>
      <c r="G1348" s="275"/>
      <c r="H1348" s="276" t="s">
        <v>1</v>
      </c>
      <c r="I1348" s="278"/>
      <c r="J1348" s="275"/>
      <c r="K1348" s="275"/>
      <c r="L1348" s="279"/>
      <c r="M1348" s="280"/>
      <c r="N1348" s="281"/>
      <c r="O1348" s="281"/>
      <c r="P1348" s="281"/>
      <c r="Q1348" s="281"/>
      <c r="R1348" s="281"/>
      <c r="S1348" s="281"/>
      <c r="T1348" s="282"/>
      <c r="U1348" s="15"/>
      <c r="V1348" s="15"/>
      <c r="W1348" s="15"/>
      <c r="X1348" s="15"/>
      <c r="Y1348" s="15"/>
      <c r="Z1348" s="15"/>
      <c r="AA1348" s="15"/>
      <c r="AB1348" s="15"/>
      <c r="AC1348" s="15"/>
      <c r="AD1348" s="15"/>
      <c r="AE1348" s="15"/>
      <c r="AT1348" s="283" t="s">
        <v>291</v>
      </c>
      <c r="AU1348" s="283" t="s">
        <v>86</v>
      </c>
      <c r="AV1348" s="15" t="s">
        <v>84</v>
      </c>
      <c r="AW1348" s="15" t="s">
        <v>32</v>
      </c>
      <c r="AX1348" s="15" t="s">
        <v>77</v>
      </c>
      <c r="AY1348" s="283" t="s">
        <v>168</v>
      </c>
    </row>
    <row r="1349" spans="1:51" s="15" customFormat="1" ht="12">
      <c r="A1349" s="15"/>
      <c r="B1349" s="274"/>
      <c r="C1349" s="275"/>
      <c r="D1349" s="241" t="s">
        <v>291</v>
      </c>
      <c r="E1349" s="276" t="s">
        <v>1</v>
      </c>
      <c r="F1349" s="277" t="s">
        <v>2373</v>
      </c>
      <c r="G1349" s="275"/>
      <c r="H1349" s="276" t="s">
        <v>1</v>
      </c>
      <c r="I1349" s="278"/>
      <c r="J1349" s="275"/>
      <c r="K1349" s="275"/>
      <c r="L1349" s="279"/>
      <c r="M1349" s="280"/>
      <c r="N1349" s="281"/>
      <c r="O1349" s="281"/>
      <c r="P1349" s="281"/>
      <c r="Q1349" s="281"/>
      <c r="R1349" s="281"/>
      <c r="S1349" s="281"/>
      <c r="T1349" s="282"/>
      <c r="U1349" s="15"/>
      <c r="V1349" s="15"/>
      <c r="W1349" s="15"/>
      <c r="X1349" s="15"/>
      <c r="Y1349" s="15"/>
      <c r="Z1349" s="15"/>
      <c r="AA1349" s="15"/>
      <c r="AB1349" s="15"/>
      <c r="AC1349" s="15"/>
      <c r="AD1349" s="15"/>
      <c r="AE1349" s="15"/>
      <c r="AT1349" s="283" t="s">
        <v>291</v>
      </c>
      <c r="AU1349" s="283" t="s">
        <v>86</v>
      </c>
      <c r="AV1349" s="15" t="s">
        <v>84</v>
      </c>
      <c r="AW1349" s="15" t="s">
        <v>32</v>
      </c>
      <c r="AX1349" s="15" t="s">
        <v>77</v>
      </c>
      <c r="AY1349" s="283" t="s">
        <v>168</v>
      </c>
    </row>
    <row r="1350" spans="1:51" s="13" customFormat="1" ht="12">
      <c r="A1350" s="13"/>
      <c r="B1350" s="252"/>
      <c r="C1350" s="253"/>
      <c r="D1350" s="241" t="s">
        <v>291</v>
      </c>
      <c r="E1350" s="254" t="s">
        <v>1</v>
      </c>
      <c r="F1350" s="255" t="s">
        <v>2374</v>
      </c>
      <c r="G1350" s="253"/>
      <c r="H1350" s="256">
        <v>143.55</v>
      </c>
      <c r="I1350" s="257"/>
      <c r="J1350" s="253"/>
      <c r="K1350" s="253"/>
      <c r="L1350" s="258"/>
      <c r="M1350" s="259"/>
      <c r="N1350" s="260"/>
      <c r="O1350" s="260"/>
      <c r="P1350" s="260"/>
      <c r="Q1350" s="260"/>
      <c r="R1350" s="260"/>
      <c r="S1350" s="260"/>
      <c r="T1350" s="261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62" t="s">
        <v>291</v>
      </c>
      <c r="AU1350" s="262" t="s">
        <v>86</v>
      </c>
      <c r="AV1350" s="13" t="s">
        <v>86</v>
      </c>
      <c r="AW1350" s="13" t="s">
        <v>32</v>
      </c>
      <c r="AX1350" s="13" t="s">
        <v>77</v>
      </c>
      <c r="AY1350" s="262" t="s">
        <v>168</v>
      </c>
    </row>
    <row r="1351" spans="1:51" s="16" customFormat="1" ht="12">
      <c r="A1351" s="16"/>
      <c r="B1351" s="287"/>
      <c r="C1351" s="288"/>
      <c r="D1351" s="241" t="s">
        <v>291</v>
      </c>
      <c r="E1351" s="289" t="s">
        <v>911</v>
      </c>
      <c r="F1351" s="290" t="s">
        <v>1109</v>
      </c>
      <c r="G1351" s="288"/>
      <c r="H1351" s="291">
        <v>143.55</v>
      </c>
      <c r="I1351" s="292"/>
      <c r="J1351" s="288"/>
      <c r="K1351" s="288"/>
      <c r="L1351" s="293"/>
      <c r="M1351" s="294"/>
      <c r="N1351" s="295"/>
      <c r="O1351" s="295"/>
      <c r="P1351" s="295"/>
      <c r="Q1351" s="295"/>
      <c r="R1351" s="295"/>
      <c r="S1351" s="295"/>
      <c r="T1351" s="296"/>
      <c r="U1351" s="16"/>
      <c r="V1351" s="16"/>
      <c r="W1351" s="16"/>
      <c r="X1351" s="16"/>
      <c r="Y1351" s="16"/>
      <c r="Z1351" s="16"/>
      <c r="AA1351" s="16"/>
      <c r="AB1351" s="16"/>
      <c r="AC1351" s="16"/>
      <c r="AD1351" s="16"/>
      <c r="AE1351" s="16"/>
      <c r="AT1351" s="297" t="s">
        <v>291</v>
      </c>
      <c r="AU1351" s="297" t="s">
        <v>86</v>
      </c>
      <c r="AV1351" s="16" t="s">
        <v>106</v>
      </c>
      <c r="AW1351" s="16" t="s">
        <v>32</v>
      </c>
      <c r="AX1351" s="16" t="s">
        <v>77</v>
      </c>
      <c r="AY1351" s="297" t="s">
        <v>168</v>
      </c>
    </row>
    <row r="1352" spans="1:51" s="14" customFormat="1" ht="12">
      <c r="A1352" s="14"/>
      <c r="B1352" s="263"/>
      <c r="C1352" s="264"/>
      <c r="D1352" s="241" t="s">
        <v>291</v>
      </c>
      <c r="E1352" s="265" t="s">
        <v>1</v>
      </c>
      <c r="F1352" s="266" t="s">
        <v>295</v>
      </c>
      <c r="G1352" s="264"/>
      <c r="H1352" s="267">
        <v>143.55</v>
      </c>
      <c r="I1352" s="268"/>
      <c r="J1352" s="264"/>
      <c r="K1352" s="264"/>
      <c r="L1352" s="269"/>
      <c r="M1352" s="270"/>
      <c r="N1352" s="271"/>
      <c r="O1352" s="271"/>
      <c r="P1352" s="271"/>
      <c r="Q1352" s="271"/>
      <c r="R1352" s="271"/>
      <c r="S1352" s="271"/>
      <c r="T1352" s="272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T1352" s="273" t="s">
        <v>291</v>
      </c>
      <c r="AU1352" s="273" t="s">
        <v>86</v>
      </c>
      <c r="AV1352" s="14" t="s">
        <v>189</v>
      </c>
      <c r="AW1352" s="14" t="s">
        <v>32</v>
      </c>
      <c r="AX1352" s="14" t="s">
        <v>84</v>
      </c>
      <c r="AY1352" s="273" t="s">
        <v>168</v>
      </c>
    </row>
    <row r="1353" spans="1:65" s="2" customFormat="1" ht="24.15" customHeight="1">
      <c r="A1353" s="39"/>
      <c r="B1353" s="40"/>
      <c r="C1353" s="228" t="s">
        <v>2375</v>
      </c>
      <c r="D1353" s="228" t="s">
        <v>171</v>
      </c>
      <c r="E1353" s="229" t="s">
        <v>2376</v>
      </c>
      <c r="F1353" s="230" t="s">
        <v>2377</v>
      </c>
      <c r="G1353" s="231" t="s">
        <v>203</v>
      </c>
      <c r="H1353" s="232">
        <v>23.21</v>
      </c>
      <c r="I1353" s="233"/>
      <c r="J1353" s="234">
        <f>ROUND(I1353*H1353,2)</f>
        <v>0</v>
      </c>
      <c r="K1353" s="230" t="s">
        <v>175</v>
      </c>
      <c r="L1353" s="45"/>
      <c r="M1353" s="235" t="s">
        <v>1</v>
      </c>
      <c r="N1353" s="236" t="s">
        <v>42</v>
      </c>
      <c r="O1353" s="92"/>
      <c r="P1353" s="237">
        <f>O1353*H1353</f>
        <v>0</v>
      </c>
      <c r="Q1353" s="237">
        <v>0.02487</v>
      </c>
      <c r="R1353" s="237">
        <f>Q1353*H1353</f>
        <v>0.5772327</v>
      </c>
      <c r="S1353" s="237">
        <v>0</v>
      </c>
      <c r="T1353" s="238">
        <f>S1353*H1353</f>
        <v>0</v>
      </c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R1353" s="239" t="s">
        <v>437</v>
      </c>
      <c r="AT1353" s="239" t="s">
        <v>171</v>
      </c>
      <c r="AU1353" s="239" t="s">
        <v>86</v>
      </c>
      <c r="AY1353" s="18" t="s">
        <v>168</v>
      </c>
      <c r="BE1353" s="240">
        <f>IF(N1353="základní",J1353,0)</f>
        <v>0</v>
      </c>
      <c r="BF1353" s="240">
        <f>IF(N1353="snížená",J1353,0)</f>
        <v>0</v>
      </c>
      <c r="BG1353" s="240">
        <f>IF(N1353="zákl. přenesená",J1353,0)</f>
        <v>0</v>
      </c>
      <c r="BH1353" s="240">
        <f>IF(N1353="sníž. přenesená",J1353,0)</f>
        <v>0</v>
      </c>
      <c r="BI1353" s="240">
        <f>IF(N1353="nulová",J1353,0)</f>
        <v>0</v>
      </c>
      <c r="BJ1353" s="18" t="s">
        <v>84</v>
      </c>
      <c r="BK1353" s="240">
        <f>ROUND(I1353*H1353,2)</f>
        <v>0</v>
      </c>
      <c r="BL1353" s="18" t="s">
        <v>437</v>
      </c>
      <c r="BM1353" s="239" t="s">
        <v>2378</v>
      </c>
    </row>
    <row r="1354" spans="1:51" s="15" customFormat="1" ht="12">
      <c r="A1354" s="15"/>
      <c r="B1354" s="274"/>
      <c r="C1354" s="275"/>
      <c r="D1354" s="241" t="s">
        <v>291</v>
      </c>
      <c r="E1354" s="276" t="s">
        <v>1</v>
      </c>
      <c r="F1354" s="277" t="s">
        <v>1179</v>
      </c>
      <c r="G1354" s="275"/>
      <c r="H1354" s="276" t="s">
        <v>1</v>
      </c>
      <c r="I1354" s="278"/>
      <c r="J1354" s="275"/>
      <c r="K1354" s="275"/>
      <c r="L1354" s="279"/>
      <c r="M1354" s="280"/>
      <c r="N1354" s="281"/>
      <c r="O1354" s="281"/>
      <c r="P1354" s="281"/>
      <c r="Q1354" s="281"/>
      <c r="R1354" s="281"/>
      <c r="S1354" s="281"/>
      <c r="T1354" s="282"/>
      <c r="U1354" s="15"/>
      <c r="V1354" s="15"/>
      <c r="W1354" s="15"/>
      <c r="X1354" s="15"/>
      <c r="Y1354" s="15"/>
      <c r="Z1354" s="15"/>
      <c r="AA1354" s="15"/>
      <c r="AB1354" s="15"/>
      <c r="AC1354" s="15"/>
      <c r="AD1354" s="15"/>
      <c r="AE1354" s="15"/>
      <c r="AT1354" s="283" t="s">
        <v>291</v>
      </c>
      <c r="AU1354" s="283" t="s">
        <v>86</v>
      </c>
      <c r="AV1354" s="15" t="s">
        <v>84</v>
      </c>
      <c r="AW1354" s="15" t="s">
        <v>32</v>
      </c>
      <c r="AX1354" s="15" t="s">
        <v>77</v>
      </c>
      <c r="AY1354" s="283" t="s">
        <v>168</v>
      </c>
    </row>
    <row r="1355" spans="1:51" s="15" customFormat="1" ht="12">
      <c r="A1355" s="15"/>
      <c r="B1355" s="274"/>
      <c r="C1355" s="275"/>
      <c r="D1355" s="241" t="s">
        <v>291</v>
      </c>
      <c r="E1355" s="276" t="s">
        <v>1</v>
      </c>
      <c r="F1355" s="277" t="s">
        <v>2379</v>
      </c>
      <c r="G1355" s="275"/>
      <c r="H1355" s="276" t="s">
        <v>1</v>
      </c>
      <c r="I1355" s="278"/>
      <c r="J1355" s="275"/>
      <c r="K1355" s="275"/>
      <c r="L1355" s="279"/>
      <c r="M1355" s="280"/>
      <c r="N1355" s="281"/>
      <c r="O1355" s="281"/>
      <c r="P1355" s="281"/>
      <c r="Q1355" s="281"/>
      <c r="R1355" s="281"/>
      <c r="S1355" s="281"/>
      <c r="T1355" s="282"/>
      <c r="U1355" s="15"/>
      <c r="V1355" s="15"/>
      <c r="W1355" s="15"/>
      <c r="X1355" s="15"/>
      <c r="Y1355" s="15"/>
      <c r="Z1355" s="15"/>
      <c r="AA1355" s="15"/>
      <c r="AB1355" s="15"/>
      <c r="AC1355" s="15"/>
      <c r="AD1355" s="15"/>
      <c r="AE1355" s="15"/>
      <c r="AT1355" s="283" t="s">
        <v>291</v>
      </c>
      <c r="AU1355" s="283" t="s">
        <v>86</v>
      </c>
      <c r="AV1355" s="15" t="s">
        <v>84</v>
      </c>
      <c r="AW1355" s="15" t="s">
        <v>32</v>
      </c>
      <c r="AX1355" s="15" t="s">
        <v>77</v>
      </c>
      <c r="AY1355" s="283" t="s">
        <v>168</v>
      </c>
    </row>
    <row r="1356" spans="1:51" s="13" customFormat="1" ht="12">
      <c r="A1356" s="13"/>
      <c r="B1356" s="252"/>
      <c r="C1356" s="253"/>
      <c r="D1356" s="241" t="s">
        <v>291</v>
      </c>
      <c r="E1356" s="254" t="s">
        <v>1</v>
      </c>
      <c r="F1356" s="255" t="s">
        <v>2380</v>
      </c>
      <c r="G1356" s="253"/>
      <c r="H1356" s="256">
        <v>23.21</v>
      </c>
      <c r="I1356" s="257"/>
      <c r="J1356" s="253"/>
      <c r="K1356" s="253"/>
      <c r="L1356" s="258"/>
      <c r="M1356" s="259"/>
      <c r="N1356" s="260"/>
      <c r="O1356" s="260"/>
      <c r="P1356" s="260"/>
      <c r="Q1356" s="260"/>
      <c r="R1356" s="260"/>
      <c r="S1356" s="260"/>
      <c r="T1356" s="261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62" t="s">
        <v>291</v>
      </c>
      <c r="AU1356" s="262" t="s">
        <v>86</v>
      </c>
      <c r="AV1356" s="13" t="s">
        <v>86</v>
      </c>
      <c r="AW1356" s="13" t="s">
        <v>32</v>
      </c>
      <c r="AX1356" s="13" t="s">
        <v>77</v>
      </c>
      <c r="AY1356" s="262" t="s">
        <v>168</v>
      </c>
    </row>
    <row r="1357" spans="1:51" s="16" customFormat="1" ht="12">
      <c r="A1357" s="16"/>
      <c r="B1357" s="287"/>
      <c r="C1357" s="288"/>
      <c r="D1357" s="241" t="s">
        <v>291</v>
      </c>
      <c r="E1357" s="289" t="s">
        <v>909</v>
      </c>
      <c r="F1357" s="290" t="s">
        <v>1109</v>
      </c>
      <c r="G1357" s="288"/>
      <c r="H1357" s="291">
        <v>23.21</v>
      </c>
      <c r="I1357" s="292"/>
      <c r="J1357" s="288"/>
      <c r="K1357" s="288"/>
      <c r="L1357" s="293"/>
      <c r="M1357" s="294"/>
      <c r="N1357" s="295"/>
      <c r="O1357" s="295"/>
      <c r="P1357" s="295"/>
      <c r="Q1357" s="295"/>
      <c r="R1357" s="295"/>
      <c r="S1357" s="295"/>
      <c r="T1357" s="296"/>
      <c r="U1357" s="16"/>
      <c r="V1357" s="16"/>
      <c r="W1357" s="16"/>
      <c r="X1357" s="16"/>
      <c r="Y1357" s="16"/>
      <c r="Z1357" s="16"/>
      <c r="AA1357" s="16"/>
      <c r="AB1357" s="16"/>
      <c r="AC1357" s="16"/>
      <c r="AD1357" s="16"/>
      <c r="AE1357" s="16"/>
      <c r="AT1357" s="297" t="s">
        <v>291</v>
      </c>
      <c r="AU1357" s="297" t="s">
        <v>86</v>
      </c>
      <c r="AV1357" s="16" t="s">
        <v>106</v>
      </c>
      <c r="AW1357" s="16" t="s">
        <v>32</v>
      </c>
      <c r="AX1357" s="16" t="s">
        <v>77</v>
      </c>
      <c r="AY1357" s="297" t="s">
        <v>168</v>
      </c>
    </row>
    <row r="1358" spans="1:51" s="14" customFormat="1" ht="12">
      <c r="A1358" s="14"/>
      <c r="B1358" s="263"/>
      <c r="C1358" s="264"/>
      <c r="D1358" s="241" t="s">
        <v>291</v>
      </c>
      <c r="E1358" s="265" t="s">
        <v>1</v>
      </c>
      <c r="F1358" s="266" t="s">
        <v>295</v>
      </c>
      <c r="G1358" s="264"/>
      <c r="H1358" s="267">
        <v>23.21</v>
      </c>
      <c r="I1358" s="268"/>
      <c r="J1358" s="264"/>
      <c r="K1358" s="264"/>
      <c r="L1358" s="269"/>
      <c r="M1358" s="270"/>
      <c r="N1358" s="271"/>
      <c r="O1358" s="271"/>
      <c r="P1358" s="271"/>
      <c r="Q1358" s="271"/>
      <c r="R1358" s="271"/>
      <c r="S1358" s="271"/>
      <c r="T1358" s="272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73" t="s">
        <v>291</v>
      </c>
      <c r="AU1358" s="273" t="s">
        <v>86</v>
      </c>
      <c r="AV1358" s="14" t="s">
        <v>189</v>
      </c>
      <c r="AW1358" s="14" t="s">
        <v>32</v>
      </c>
      <c r="AX1358" s="14" t="s">
        <v>84</v>
      </c>
      <c r="AY1358" s="273" t="s">
        <v>168</v>
      </c>
    </row>
    <row r="1359" spans="1:65" s="2" customFormat="1" ht="24.15" customHeight="1">
      <c r="A1359" s="39"/>
      <c r="B1359" s="40"/>
      <c r="C1359" s="228" t="s">
        <v>2381</v>
      </c>
      <c r="D1359" s="228" t="s">
        <v>171</v>
      </c>
      <c r="E1359" s="229" t="s">
        <v>2382</v>
      </c>
      <c r="F1359" s="230" t="s">
        <v>2383</v>
      </c>
      <c r="G1359" s="231" t="s">
        <v>203</v>
      </c>
      <c r="H1359" s="232">
        <v>56.87</v>
      </c>
      <c r="I1359" s="233"/>
      <c r="J1359" s="234">
        <f>ROUND(I1359*H1359,2)</f>
        <v>0</v>
      </c>
      <c r="K1359" s="230" t="s">
        <v>175</v>
      </c>
      <c r="L1359" s="45"/>
      <c r="M1359" s="235" t="s">
        <v>1</v>
      </c>
      <c r="N1359" s="236" t="s">
        <v>42</v>
      </c>
      <c r="O1359" s="92"/>
      <c r="P1359" s="237">
        <f>O1359*H1359</f>
        <v>0</v>
      </c>
      <c r="Q1359" s="237">
        <v>0.01259</v>
      </c>
      <c r="R1359" s="237">
        <f>Q1359*H1359</f>
        <v>0.7159932999999999</v>
      </c>
      <c r="S1359" s="237">
        <v>0</v>
      </c>
      <c r="T1359" s="238">
        <f>S1359*H1359</f>
        <v>0</v>
      </c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R1359" s="239" t="s">
        <v>437</v>
      </c>
      <c r="AT1359" s="239" t="s">
        <v>171</v>
      </c>
      <c r="AU1359" s="239" t="s">
        <v>86</v>
      </c>
      <c r="AY1359" s="18" t="s">
        <v>168</v>
      </c>
      <c r="BE1359" s="240">
        <f>IF(N1359="základní",J1359,0)</f>
        <v>0</v>
      </c>
      <c r="BF1359" s="240">
        <f>IF(N1359="snížená",J1359,0)</f>
        <v>0</v>
      </c>
      <c r="BG1359" s="240">
        <f>IF(N1359="zákl. přenesená",J1359,0)</f>
        <v>0</v>
      </c>
      <c r="BH1359" s="240">
        <f>IF(N1359="sníž. přenesená",J1359,0)</f>
        <v>0</v>
      </c>
      <c r="BI1359" s="240">
        <f>IF(N1359="nulová",J1359,0)</f>
        <v>0</v>
      </c>
      <c r="BJ1359" s="18" t="s">
        <v>84</v>
      </c>
      <c r="BK1359" s="240">
        <f>ROUND(I1359*H1359,2)</f>
        <v>0</v>
      </c>
      <c r="BL1359" s="18" t="s">
        <v>437</v>
      </c>
      <c r="BM1359" s="239" t="s">
        <v>2384</v>
      </c>
    </row>
    <row r="1360" spans="1:51" s="15" customFormat="1" ht="12">
      <c r="A1360" s="15"/>
      <c r="B1360" s="274"/>
      <c r="C1360" s="275"/>
      <c r="D1360" s="241" t="s">
        <v>291</v>
      </c>
      <c r="E1360" s="276" t="s">
        <v>1</v>
      </c>
      <c r="F1360" s="277" t="s">
        <v>1179</v>
      </c>
      <c r="G1360" s="275"/>
      <c r="H1360" s="276" t="s">
        <v>1</v>
      </c>
      <c r="I1360" s="278"/>
      <c r="J1360" s="275"/>
      <c r="K1360" s="275"/>
      <c r="L1360" s="279"/>
      <c r="M1360" s="280"/>
      <c r="N1360" s="281"/>
      <c r="O1360" s="281"/>
      <c r="P1360" s="281"/>
      <c r="Q1360" s="281"/>
      <c r="R1360" s="281"/>
      <c r="S1360" s="281"/>
      <c r="T1360" s="282"/>
      <c r="U1360" s="15"/>
      <c r="V1360" s="15"/>
      <c r="W1360" s="15"/>
      <c r="X1360" s="15"/>
      <c r="Y1360" s="15"/>
      <c r="Z1360" s="15"/>
      <c r="AA1360" s="15"/>
      <c r="AB1360" s="15"/>
      <c r="AC1360" s="15"/>
      <c r="AD1360" s="15"/>
      <c r="AE1360" s="15"/>
      <c r="AT1360" s="283" t="s">
        <v>291</v>
      </c>
      <c r="AU1360" s="283" t="s">
        <v>86</v>
      </c>
      <c r="AV1360" s="15" t="s">
        <v>84</v>
      </c>
      <c r="AW1360" s="15" t="s">
        <v>32</v>
      </c>
      <c r="AX1360" s="15" t="s">
        <v>77</v>
      </c>
      <c r="AY1360" s="283" t="s">
        <v>168</v>
      </c>
    </row>
    <row r="1361" spans="1:51" s="15" customFormat="1" ht="12">
      <c r="A1361" s="15"/>
      <c r="B1361" s="274"/>
      <c r="C1361" s="275"/>
      <c r="D1361" s="241" t="s">
        <v>291</v>
      </c>
      <c r="E1361" s="276" t="s">
        <v>1</v>
      </c>
      <c r="F1361" s="277" t="s">
        <v>2385</v>
      </c>
      <c r="G1361" s="275"/>
      <c r="H1361" s="276" t="s">
        <v>1</v>
      </c>
      <c r="I1361" s="278"/>
      <c r="J1361" s="275"/>
      <c r="K1361" s="275"/>
      <c r="L1361" s="279"/>
      <c r="M1361" s="280"/>
      <c r="N1361" s="281"/>
      <c r="O1361" s="281"/>
      <c r="P1361" s="281"/>
      <c r="Q1361" s="281"/>
      <c r="R1361" s="281"/>
      <c r="S1361" s="281"/>
      <c r="T1361" s="282"/>
      <c r="U1361" s="15"/>
      <c r="V1361" s="15"/>
      <c r="W1361" s="15"/>
      <c r="X1361" s="15"/>
      <c r="Y1361" s="15"/>
      <c r="Z1361" s="15"/>
      <c r="AA1361" s="15"/>
      <c r="AB1361" s="15"/>
      <c r="AC1361" s="15"/>
      <c r="AD1361" s="15"/>
      <c r="AE1361" s="15"/>
      <c r="AT1361" s="283" t="s">
        <v>291</v>
      </c>
      <c r="AU1361" s="283" t="s">
        <v>86</v>
      </c>
      <c r="AV1361" s="15" t="s">
        <v>84</v>
      </c>
      <c r="AW1361" s="15" t="s">
        <v>32</v>
      </c>
      <c r="AX1361" s="15" t="s">
        <v>77</v>
      </c>
      <c r="AY1361" s="283" t="s">
        <v>168</v>
      </c>
    </row>
    <row r="1362" spans="1:51" s="13" customFormat="1" ht="12">
      <c r="A1362" s="13"/>
      <c r="B1362" s="252"/>
      <c r="C1362" s="253"/>
      <c r="D1362" s="241" t="s">
        <v>291</v>
      </c>
      <c r="E1362" s="254" t="s">
        <v>1</v>
      </c>
      <c r="F1362" s="255" t="s">
        <v>2386</v>
      </c>
      <c r="G1362" s="253"/>
      <c r="H1362" s="256">
        <v>56.87</v>
      </c>
      <c r="I1362" s="257"/>
      <c r="J1362" s="253"/>
      <c r="K1362" s="253"/>
      <c r="L1362" s="258"/>
      <c r="M1362" s="259"/>
      <c r="N1362" s="260"/>
      <c r="O1362" s="260"/>
      <c r="P1362" s="260"/>
      <c r="Q1362" s="260"/>
      <c r="R1362" s="260"/>
      <c r="S1362" s="260"/>
      <c r="T1362" s="261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T1362" s="262" t="s">
        <v>291</v>
      </c>
      <c r="AU1362" s="262" t="s">
        <v>86</v>
      </c>
      <c r="AV1362" s="13" t="s">
        <v>86</v>
      </c>
      <c r="AW1362" s="13" t="s">
        <v>32</v>
      </c>
      <c r="AX1362" s="13" t="s">
        <v>77</v>
      </c>
      <c r="AY1362" s="262" t="s">
        <v>168</v>
      </c>
    </row>
    <row r="1363" spans="1:51" s="16" customFormat="1" ht="12">
      <c r="A1363" s="16"/>
      <c r="B1363" s="287"/>
      <c r="C1363" s="288"/>
      <c r="D1363" s="241" t="s">
        <v>291</v>
      </c>
      <c r="E1363" s="289" t="s">
        <v>913</v>
      </c>
      <c r="F1363" s="290" t="s">
        <v>1109</v>
      </c>
      <c r="G1363" s="288"/>
      <c r="H1363" s="291">
        <v>56.87</v>
      </c>
      <c r="I1363" s="292"/>
      <c r="J1363" s="288"/>
      <c r="K1363" s="288"/>
      <c r="L1363" s="293"/>
      <c r="M1363" s="294"/>
      <c r="N1363" s="295"/>
      <c r="O1363" s="295"/>
      <c r="P1363" s="295"/>
      <c r="Q1363" s="295"/>
      <c r="R1363" s="295"/>
      <c r="S1363" s="295"/>
      <c r="T1363" s="296"/>
      <c r="U1363" s="16"/>
      <c r="V1363" s="16"/>
      <c r="W1363" s="16"/>
      <c r="X1363" s="16"/>
      <c r="Y1363" s="16"/>
      <c r="Z1363" s="16"/>
      <c r="AA1363" s="16"/>
      <c r="AB1363" s="16"/>
      <c r="AC1363" s="16"/>
      <c r="AD1363" s="16"/>
      <c r="AE1363" s="16"/>
      <c r="AT1363" s="297" t="s">
        <v>291</v>
      </c>
      <c r="AU1363" s="297" t="s">
        <v>86</v>
      </c>
      <c r="AV1363" s="16" t="s">
        <v>106</v>
      </c>
      <c r="AW1363" s="16" t="s">
        <v>32</v>
      </c>
      <c r="AX1363" s="16" t="s">
        <v>77</v>
      </c>
      <c r="AY1363" s="297" t="s">
        <v>168</v>
      </c>
    </row>
    <row r="1364" spans="1:51" s="14" customFormat="1" ht="12">
      <c r="A1364" s="14"/>
      <c r="B1364" s="263"/>
      <c r="C1364" s="264"/>
      <c r="D1364" s="241" t="s">
        <v>291</v>
      </c>
      <c r="E1364" s="265" t="s">
        <v>1</v>
      </c>
      <c r="F1364" s="266" t="s">
        <v>295</v>
      </c>
      <c r="G1364" s="264"/>
      <c r="H1364" s="267">
        <v>56.87</v>
      </c>
      <c r="I1364" s="268"/>
      <c r="J1364" s="264"/>
      <c r="K1364" s="264"/>
      <c r="L1364" s="269"/>
      <c r="M1364" s="270"/>
      <c r="N1364" s="271"/>
      <c r="O1364" s="271"/>
      <c r="P1364" s="271"/>
      <c r="Q1364" s="271"/>
      <c r="R1364" s="271"/>
      <c r="S1364" s="271"/>
      <c r="T1364" s="272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73" t="s">
        <v>291</v>
      </c>
      <c r="AU1364" s="273" t="s">
        <v>86</v>
      </c>
      <c r="AV1364" s="14" t="s">
        <v>189</v>
      </c>
      <c r="AW1364" s="14" t="s">
        <v>32</v>
      </c>
      <c r="AX1364" s="14" t="s">
        <v>84</v>
      </c>
      <c r="AY1364" s="273" t="s">
        <v>168</v>
      </c>
    </row>
    <row r="1365" spans="1:65" s="2" customFormat="1" ht="16.5" customHeight="1">
      <c r="A1365" s="39"/>
      <c r="B1365" s="40"/>
      <c r="C1365" s="228" t="s">
        <v>2387</v>
      </c>
      <c r="D1365" s="228" t="s">
        <v>171</v>
      </c>
      <c r="E1365" s="229" t="s">
        <v>2388</v>
      </c>
      <c r="F1365" s="230" t="s">
        <v>2389</v>
      </c>
      <c r="G1365" s="231" t="s">
        <v>203</v>
      </c>
      <c r="H1365" s="232">
        <v>384.89</v>
      </c>
      <c r="I1365" s="233"/>
      <c r="J1365" s="234">
        <f>ROUND(I1365*H1365,2)</f>
        <v>0</v>
      </c>
      <c r="K1365" s="230" t="s">
        <v>175</v>
      </c>
      <c r="L1365" s="45"/>
      <c r="M1365" s="235" t="s">
        <v>1</v>
      </c>
      <c r="N1365" s="236" t="s">
        <v>42</v>
      </c>
      <c r="O1365" s="92"/>
      <c r="P1365" s="237">
        <f>O1365*H1365</f>
        <v>0</v>
      </c>
      <c r="Q1365" s="237">
        <v>0.0001</v>
      </c>
      <c r="R1365" s="237">
        <f>Q1365*H1365</f>
        <v>0.038489</v>
      </c>
      <c r="S1365" s="237">
        <v>0</v>
      </c>
      <c r="T1365" s="238">
        <f>S1365*H1365</f>
        <v>0</v>
      </c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R1365" s="239" t="s">
        <v>437</v>
      </c>
      <c r="AT1365" s="239" t="s">
        <v>171</v>
      </c>
      <c r="AU1365" s="239" t="s">
        <v>86</v>
      </c>
      <c r="AY1365" s="18" t="s">
        <v>168</v>
      </c>
      <c r="BE1365" s="240">
        <f>IF(N1365="základní",J1365,0)</f>
        <v>0</v>
      </c>
      <c r="BF1365" s="240">
        <f>IF(N1365="snížená",J1365,0)</f>
        <v>0</v>
      </c>
      <c r="BG1365" s="240">
        <f>IF(N1365="zákl. přenesená",J1365,0)</f>
        <v>0</v>
      </c>
      <c r="BH1365" s="240">
        <f>IF(N1365="sníž. přenesená",J1365,0)</f>
        <v>0</v>
      </c>
      <c r="BI1365" s="240">
        <f>IF(N1365="nulová",J1365,0)</f>
        <v>0</v>
      </c>
      <c r="BJ1365" s="18" t="s">
        <v>84</v>
      </c>
      <c r="BK1365" s="240">
        <f>ROUND(I1365*H1365,2)</f>
        <v>0</v>
      </c>
      <c r="BL1365" s="18" t="s">
        <v>437</v>
      </c>
      <c r="BM1365" s="239" t="s">
        <v>2390</v>
      </c>
    </row>
    <row r="1366" spans="1:51" s="13" customFormat="1" ht="12">
      <c r="A1366" s="13"/>
      <c r="B1366" s="252"/>
      <c r="C1366" s="253"/>
      <c r="D1366" s="241" t="s">
        <v>291</v>
      </c>
      <c r="E1366" s="254" t="s">
        <v>1</v>
      </c>
      <c r="F1366" s="255" t="s">
        <v>2391</v>
      </c>
      <c r="G1366" s="253"/>
      <c r="H1366" s="256">
        <v>384.89</v>
      </c>
      <c r="I1366" s="257"/>
      <c r="J1366" s="253"/>
      <c r="K1366" s="253"/>
      <c r="L1366" s="258"/>
      <c r="M1366" s="259"/>
      <c r="N1366" s="260"/>
      <c r="O1366" s="260"/>
      <c r="P1366" s="260"/>
      <c r="Q1366" s="260"/>
      <c r="R1366" s="260"/>
      <c r="S1366" s="260"/>
      <c r="T1366" s="261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T1366" s="262" t="s">
        <v>291</v>
      </c>
      <c r="AU1366" s="262" t="s">
        <v>86</v>
      </c>
      <c r="AV1366" s="13" t="s">
        <v>86</v>
      </c>
      <c r="AW1366" s="13" t="s">
        <v>32</v>
      </c>
      <c r="AX1366" s="13" t="s">
        <v>84</v>
      </c>
      <c r="AY1366" s="262" t="s">
        <v>168</v>
      </c>
    </row>
    <row r="1367" spans="1:65" s="2" customFormat="1" ht="24.15" customHeight="1">
      <c r="A1367" s="39"/>
      <c r="B1367" s="40"/>
      <c r="C1367" s="228" t="s">
        <v>2392</v>
      </c>
      <c r="D1367" s="228" t="s">
        <v>171</v>
      </c>
      <c r="E1367" s="229" t="s">
        <v>2393</v>
      </c>
      <c r="F1367" s="230" t="s">
        <v>2394</v>
      </c>
      <c r="G1367" s="231" t="s">
        <v>798</v>
      </c>
      <c r="H1367" s="232">
        <v>12</v>
      </c>
      <c r="I1367" s="233"/>
      <c r="J1367" s="234">
        <f>ROUND(I1367*H1367,2)</f>
        <v>0</v>
      </c>
      <c r="K1367" s="230" t="s">
        <v>175</v>
      </c>
      <c r="L1367" s="45"/>
      <c r="M1367" s="235" t="s">
        <v>1</v>
      </c>
      <c r="N1367" s="236" t="s">
        <v>42</v>
      </c>
      <c r="O1367" s="92"/>
      <c r="P1367" s="237">
        <f>O1367*H1367</f>
        <v>0</v>
      </c>
      <c r="Q1367" s="237">
        <v>3E-05</v>
      </c>
      <c r="R1367" s="237">
        <f>Q1367*H1367</f>
        <v>0.00036</v>
      </c>
      <c r="S1367" s="237">
        <v>0</v>
      </c>
      <c r="T1367" s="238">
        <f>S1367*H1367</f>
        <v>0</v>
      </c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R1367" s="239" t="s">
        <v>437</v>
      </c>
      <c r="AT1367" s="239" t="s">
        <v>171</v>
      </c>
      <c r="AU1367" s="239" t="s">
        <v>86</v>
      </c>
      <c r="AY1367" s="18" t="s">
        <v>168</v>
      </c>
      <c r="BE1367" s="240">
        <f>IF(N1367="základní",J1367,0)</f>
        <v>0</v>
      </c>
      <c r="BF1367" s="240">
        <f>IF(N1367="snížená",J1367,0)</f>
        <v>0</v>
      </c>
      <c r="BG1367" s="240">
        <f>IF(N1367="zákl. přenesená",J1367,0)</f>
        <v>0</v>
      </c>
      <c r="BH1367" s="240">
        <f>IF(N1367="sníž. přenesená",J1367,0)</f>
        <v>0</v>
      </c>
      <c r="BI1367" s="240">
        <f>IF(N1367="nulová",J1367,0)</f>
        <v>0</v>
      </c>
      <c r="BJ1367" s="18" t="s">
        <v>84</v>
      </c>
      <c r="BK1367" s="240">
        <f>ROUND(I1367*H1367,2)</f>
        <v>0</v>
      </c>
      <c r="BL1367" s="18" t="s">
        <v>437</v>
      </c>
      <c r="BM1367" s="239" t="s">
        <v>2395</v>
      </c>
    </row>
    <row r="1368" spans="1:51" s="13" customFormat="1" ht="12">
      <c r="A1368" s="13"/>
      <c r="B1368" s="252"/>
      <c r="C1368" s="253"/>
      <c r="D1368" s="241" t="s">
        <v>291</v>
      </c>
      <c r="E1368" s="254" t="s">
        <v>1</v>
      </c>
      <c r="F1368" s="255" t="s">
        <v>2396</v>
      </c>
      <c r="G1368" s="253"/>
      <c r="H1368" s="256">
        <v>12</v>
      </c>
      <c r="I1368" s="257"/>
      <c r="J1368" s="253"/>
      <c r="K1368" s="253"/>
      <c r="L1368" s="258"/>
      <c r="M1368" s="259"/>
      <c r="N1368" s="260"/>
      <c r="O1368" s="260"/>
      <c r="P1368" s="260"/>
      <c r="Q1368" s="260"/>
      <c r="R1368" s="260"/>
      <c r="S1368" s="260"/>
      <c r="T1368" s="261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62" t="s">
        <v>291</v>
      </c>
      <c r="AU1368" s="262" t="s">
        <v>86</v>
      </c>
      <c r="AV1368" s="13" t="s">
        <v>86</v>
      </c>
      <c r="AW1368" s="13" t="s">
        <v>32</v>
      </c>
      <c r="AX1368" s="13" t="s">
        <v>84</v>
      </c>
      <c r="AY1368" s="262" t="s">
        <v>168</v>
      </c>
    </row>
    <row r="1369" spans="1:65" s="2" customFormat="1" ht="24.15" customHeight="1">
      <c r="A1369" s="39"/>
      <c r="B1369" s="40"/>
      <c r="C1369" s="298" t="s">
        <v>2397</v>
      </c>
      <c r="D1369" s="298" t="s">
        <v>1306</v>
      </c>
      <c r="E1369" s="299" t="s">
        <v>2398</v>
      </c>
      <c r="F1369" s="300" t="s">
        <v>2399</v>
      </c>
      <c r="G1369" s="301" t="s">
        <v>798</v>
      </c>
      <c r="H1369" s="302">
        <v>12</v>
      </c>
      <c r="I1369" s="303"/>
      <c r="J1369" s="304">
        <f>ROUND(I1369*H1369,2)</f>
        <v>0</v>
      </c>
      <c r="K1369" s="300" t="s">
        <v>175</v>
      </c>
      <c r="L1369" s="305"/>
      <c r="M1369" s="306" t="s">
        <v>1</v>
      </c>
      <c r="N1369" s="307" t="s">
        <v>42</v>
      </c>
      <c r="O1369" s="92"/>
      <c r="P1369" s="237">
        <f>O1369*H1369</f>
        <v>0</v>
      </c>
      <c r="Q1369" s="237">
        <v>0.0014</v>
      </c>
      <c r="R1369" s="237">
        <f>Q1369*H1369</f>
        <v>0.0168</v>
      </c>
      <c r="S1369" s="237">
        <v>0</v>
      </c>
      <c r="T1369" s="238">
        <f>S1369*H1369</f>
        <v>0</v>
      </c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R1369" s="239" t="s">
        <v>352</v>
      </c>
      <c r="AT1369" s="239" t="s">
        <v>1306</v>
      </c>
      <c r="AU1369" s="239" t="s">
        <v>86</v>
      </c>
      <c r="AY1369" s="18" t="s">
        <v>168</v>
      </c>
      <c r="BE1369" s="240">
        <f>IF(N1369="základní",J1369,0)</f>
        <v>0</v>
      </c>
      <c r="BF1369" s="240">
        <f>IF(N1369="snížená",J1369,0)</f>
        <v>0</v>
      </c>
      <c r="BG1369" s="240">
        <f>IF(N1369="zákl. přenesená",J1369,0)</f>
        <v>0</v>
      </c>
      <c r="BH1369" s="240">
        <f>IF(N1369="sníž. přenesená",J1369,0)</f>
        <v>0</v>
      </c>
      <c r="BI1369" s="240">
        <f>IF(N1369="nulová",J1369,0)</f>
        <v>0</v>
      </c>
      <c r="BJ1369" s="18" t="s">
        <v>84</v>
      </c>
      <c r="BK1369" s="240">
        <f>ROUND(I1369*H1369,2)</f>
        <v>0</v>
      </c>
      <c r="BL1369" s="18" t="s">
        <v>437</v>
      </c>
      <c r="BM1369" s="239" t="s">
        <v>2400</v>
      </c>
    </row>
    <row r="1370" spans="1:65" s="2" customFormat="1" ht="33" customHeight="1">
      <c r="A1370" s="39"/>
      <c r="B1370" s="40"/>
      <c r="C1370" s="228" t="s">
        <v>2401</v>
      </c>
      <c r="D1370" s="228" t="s">
        <v>171</v>
      </c>
      <c r="E1370" s="229" t="s">
        <v>2402</v>
      </c>
      <c r="F1370" s="230" t="s">
        <v>2403</v>
      </c>
      <c r="G1370" s="231" t="s">
        <v>798</v>
      </c>
      <c r="H1370" s="232">
        <v>16</v>
      </c>
      <c r="I1370" s="233"/>
      <c r="J1370" s="234">
        <f>ROUND(I1370*H1370,2)</f>
        <v>0</v>
      </c>
      <c r="K1370" s="230" t="s">
        <v>175</v>
      </c>
      <c r="L1370" s="45"/>
      <c r="M1370" s="235" t="s">
        <v>1</v>
      </c>
      <c r="N1370" s="236" t="s">
        <v>42</v>
      </c>
      <c r="O1370" s="92"/>
      <c r="P1370" s="237">
        <f>O1370*H1370</f>
        <v>0</v>
      </c>
      <c r="Q1370" s="237">
        <v>0</v>
      </c>
      <c r="R1370" s="237">
        <f>Q1370*H1370</f>
        <v>0</v>
      </c>
      <c r="S1370" s="237">
        <v>0</v>
      </c>
      <c r="T1370" s="238">
        <f>S1370*H1370</f>
        <v>0</v>
      </c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R1370" s="239" t="s">
        <v>437</v>
      </c>
      <c r="AT1370" s="239" t="s">
        <v>171</v>
      </c>
      <c r="AU1370" s="239" t="s">
        <v>86</v>
      </c>
      <c r="AY1370" s="18" t="s">
        <v>168</v>
      </c>
      <c r="BE1370" s="240">
        <f>IF(N1370="základní",J1370,0)</f>
        <v>0</v>
      </c>
      <c r="BF1370" s="240">
        <f>IF(N1370="snížená",J1370,0)</f>
        <v>0</v>
      </c>
      <c r="BG1370" s="240">
        <f>IF(N1370="zákl. přenesená",J1370,0)</f>
        <v>0</v>
      </c>
      <c r="BH1370" s="240">
        <f>IF(N1370="sníž. přenesená",J1370,0)</f>
        <v>0</v>
      </c>
      <c r="BI1370" s="240">
        <f>IF(N1370="nulová",J1370,0)</f>
        <v>0</v>
      </c>
      <c r="BJ1370" s="18" t="s">
        <v>84</v>
      </c>
      <c r="BK1370" s="240">
        <f>ROUND(I1370*H1370,2)</f>
        <v>0</v>
      </c>
      <c r="BL1370" s="18" t="s">
        <v>437</v>
      </c>
      <c r="BM1370" s="239" t="s">
        <v>2404</v>
      </c>
    </row>
    <row r="1371" spans="1:51" s="13" customFormat="1" ht="12">
      <c r="A1371" s="13"/>
      <c r="B1371" s="252"/>
      <c r="C1371" s="253"/>
      <c r="D1371" s="241" t="s">
        <v>291</v>
      </c>
      <c r="E1371" s="254" t="s">
        <v>1</v>
      </c>
      <c r="F1371" s="255" t="s">
        <v>2405</v>
      </c>
      <c r="G1371" s="253"/>
      <c r="H1371" s="256">
        <v>16</v>
      </c>
      <c r="I1371" s="257"/>
      <c r="J1371" s="253"/>
      <c r="K1371" s="253"/>
      <c r="L1371" s="258"/>
      <c r="M1371" s="259"/>
      <c r="N1371" s="260"/>
      <c r="O1371" s="260"/>
      <c r="P1371" s="260"/>
      <c r="Q1371" s="260"/>
      <c r="R1371" s="260"/>
      <c r="S1371" s="260"/>
      <c r="T1371" s="261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T1371" s="262" t="s">
        <v>291</v>
      </c>
      <c r="AU1371" s="262" t="s">
        <v>86</v>
      </c>
      <c r="AV1371" s="13" t="s">
        <v>86</v>
      </c>
      <c r="AW1371" s="13" t="s">
        <v>32</v>
      </c>
      <c r="AX1371" s="13" t="s">
        <v>84</v>
      </c>
      <c r="AY1371" s="262" t="s">
        <v>168</v>
      </c>
    </row>
    <row r="1372" spans="1:65" s="2" customFormat="1" ht="24.15" customHeight="1">
      <c r="A1372" s="39"/>
      <c r="B1372" s="40"/>
      <c r="C1372" s="298" t="s">
        <v>2406</v>
      </c>
      <c r="D1372" s="298" t="s">
        <v>1306</v>
      </c>
      <c r="E1372" s="299" t="s">
        <v>2407</v>
      </c>
      <c r="F1372" s="300" t="s">
        <v>2408</v>
      </c>
      <c r="G1372" s="301" t="s">
        <v>798</v>
      </c>
      <c r="H1372" s="302">
        <v>16</v>
      </c>
      <c r="I1372" s="303"/>
      <c r="J1372" s="304">
        <f>ROUND(I1372*H1372,2)</f>
        <v>0</v>
      </c>
      <c r="K1372" s="300" t="s">
        <v>175</v>
      </c>
      <c r="L1372" s="305"/>
      <c r="M1372" s="306" t="s">
        <v>1</v>
      </c>
      <c r="N1372" s="307" t="s">
        <v>42</v>
      </c>
      <c r="O1372" s="92"/>
      <c r="P1372" s="237">
        <f>O1372*H1372</f>
        <v>0</v>
      </c>
      <c r="Q1372" s="237">
        <v>0.037</v>
      </c>
      <c r="R1372" s="237">
        <f>Q1372*H1372</f>
        <v>0.592</v>
      </c>
      <c r="S1372" s="237">
        <v>0</v>
      </c>
      <c r="T1372" s="238">
        <f>S1372*H1372</f>
        <v>0</v>
      </c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R1372" s="239" t="s">
        <v>352</v>
      </c>
      <c r="AT1372" s="239" t="s">
        <v>1306</v>
      </c>
      <c r="AU1372" s="239" t="s">
        <v>86</v>
      </c>
      <c r="AY1372" s="18" t="s">
        <v>168</v>
      </c>
      <c r="BE1372" s="240">
        <f>IF(N1372="základní",J1372,0)</f>
        <v>0</v>
      </c>
      <c r="BF1372" s="240">
        <f>IF(N1372="snížená",J1372,0)</f>
        <v>0</v>
      </c>
      <c r="BG1372" s="240">
        <f>IF(N1372="zákl. přenesená",J1372,0)</f>
        <v>0</v>
      </c>
      <c r="BH1372" s="240">
        <f>IF(N1372="sníž. přenesená",J1372,0)</f>
        <v>0</v>
      </c>
      <c r="BI1372" s="240">
        <f>IF(N1372="nulová",J1372,0)</f>
        <v>0</v>
      </c>
      <c r="BJ1372" s="18" t="s">
        <v>84</v>
      </c>
      <c r="BK1372" s="240">
        <f>ROUND(I1372*H1372,2)</f>
        <v>0</v>
      </c>
      <c r="BL1372" s="18" t="s">
        <v>437</v>
      </c>
      <c r="BM1372" s="239" t="s">
        <v>2409</v>
      </c>
    </row>
    <row r="1373" spans="1:65" s="2" customFormat="1" ht="24.15" customHeight="1">
      <c r="A1373" s="39"/>
      <c r="B1373" s="40"/>
      <c r="C1373" s="228" t="s">
        <v>2410</v>
      </c>
      <c r="D1373" s="228" t="s">
        <v>171</v>
      </c>
      <c r="E1373" s="229" t="s">
        <v>2411</v>
      </c>
      <c r="F1373" s="230" t="s">
        <v>2412</v>
      </c>
      <c r="G1373" s="231" t="s">
        <v>203</v>
      </c>
      <c r="H1373" s="232">
        <v>161.26</v>
      </c>
      <c r="I1373" s="233"/>
      <c r="J1373" s="234">
        <f>ROUND(I1373*H1373,2)</f>
        <v>0</v>
      </c>
      <c r="K1373" s="230" t="s">
        <v>175</v>
      </c>
      <c r="L1373" s="45"/>
      <c r="M1373" s="235" t="s">
        <v>1</v>
      </c>
      <c r="N1373" s="236" t="s">
        <v>42</v>
      </c>
      <c r="O1373" s="92"/>
      <c r="P1373" s="237">
        <f>O1373*H1373</f>
        <v>0</v>
      </c>
      <c r="Q1373" s="237">
        <v>0.01783</v>
      </c>
      <c r="R1373" s="237">
        <f>Q1373*H1373</f>
        <v>2.8752657999999998</v>
      </c>
      <c r="S1373" s="237">
        <v>0</v>
      </c>
      <c r="T1373" s="238">
        <f>S1373*H1373</f>
        <v>0</v>
      </c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R1373" s="239" t="s">
        <v>437</v>
      </c>
      <c r="AT1373" s="239" t="s">
        <v>171</v>
      </c>
      <c r="AU1373" s="239" t="s">
        <v>86</v>
      </c>
      <c r="AY1373" s="18" t="s">
        <v>168</v>
      </c>
      <c r="BE1373" s="240">
        <f>IF(N1373="základní",J1373,0)</f>
        <v>0</v>
      </c>
      <c r="BF1373" s="240">
        <f>IF(N1373="snížená",J1373,0)</f>
        <v>0</v>
      </c>
      <c r="BG1373" s="240">
        <f>IF(N1373="zákl. přenesená",J1373,0)</f>
        <v>0</v>
      </c>
      <c r="BH1373" s="240">
        <f>IF(N1373="sníž. přenesená",J1373,0)</f>
        <v>0</v>
      </c>
      <c r="BI1373" s="240">
        <f>IF(N1373="nulová",J1373,0)</f>
        <v>0</v>
      </c>
      <c r="BJ1373" s="18" t="s">
        <v>84</v>
      </c>
      <c r="BK1373" s="240">
        <f>ROUND(I1373*H1373,2)</f>
        <v>0</v>
      </c>
      <c r="BL1373" s="18" t="s">
        <v>437</v>
      </c>
      <c r="BM1373" s="239" t="s">
        <v>2413</v>
      </c>
    </row>
    <row r="1374" spans="1:51" s="15" customFormat="1" ht="12">
      <c r="A1374" s="15"/>
      <c r="B1374" s="274"/>
      <c r="C1374" s="275"/>
      <c r="D1374" s="241" t="s">
        <v>291</v>
      </c>
      <c r="E1374" s="276" t="s">
        <v>1</v>
      </c>
      <c r="F1374" s="277" t="s">
        <v>1179</v>
      </c>
      <c r="G1374" s="275"/>
      <c r="H1374" s="276" t="s">
        <v>1</v>
      </c>
      <c r="I1374" s="278"/>
      <c r="J1374" s="275"/>
      <c r="K1374" s="275"/>
      <c r="L1374" s="279"/>
      <c r="M1374" s="280"/>
      <c r="N1374" s="281"/>
      <c r="O1374" s="281"/>
      <c r="P1374" s="281"/>
      <c r="Q1374" s="281"/>
      <c r="R1374" s="281"/>
      <c r="S1374" s="281"/>
      <c r="T1374" s="282"/>
      <c r="U1374" s="15"/>
      <c r="V1374" s="15"/>
      <c r="W1374" s="15"/>
      <c r="X1374" s="15"/>
      <c r="Y1374" s="15"/>
      <c r="Z1374" s="15"/>
      <c r="AA1374" s="15"/>
      <c r="AB1374" s="15"/>
      <c r="AC1374" s="15"/>
      <c r="AD1374" s="15"/>
      <c r="AE1374" s="15"/>
      <c r="AT1374" s="283" t="s">
        <v>291</v>
      </c>
      <c r="AU1374" s="283" t="s">
        <v>86</v>
      </c>
      <c r="AV1374" s="15" t="s">
        <v>84</v>
      </c>
      <c r="AW1374" s="15" t="s">
        <v>32</v>
      </c>
      <c r="AX1374" s="15" t="s">
        <v>77</v>
      </c>
      <c r="AY1374" s="283" t="s">
        <v>168</v>
      </c>
    </row>
    <row r="1375" spans="1:51" s="15" customFormat="1" ht="12">
      <c r="A1375" s="15"/>
      <c r="B1375" s="274"/>
      <c r="C1375" s="275"/>
      <c r="D1375" s="241" t="s">
        <v>291</v>
      </c>
      <c r="E1375" s="276" t="s">
        <v>1</v>
      </c>
      <c r="F1375" s="277" t="s">
        <v>2414</v>
      </c>
      <c r="G1375" s="275"/>
      <c r="H1375" s="276" t="s">
        <v>1</v>
      </c>
      <c r="I1375" s="278"/>
      <c r="J1375" s="275"/>
      <c r="K1375" s="275"/>
      <c r="L1375" s="279"/>
      <c r="M1375" s="280"/>
      <c r="N1375" s="281"/>
      <c r="O1375" s="281"/>
      <c r="P1375" s="281"/>
      <c r="Q1375" s="281"/>
      <c r="R1375" s="281"/>
      <c r="S1375" s="281"/>
      <c r="T1375" s="282"/>
      <c r="U1375" s="15"/>
      <c r="V1375" s="15"/>
      <c r="W1375" s="15"/>
      <c r="X1375" s="15"/>
      <c r="Y1375" s="15"/>
      <c r="Z1375" s="15"/>
      <c r="AA1375" s="15"/>
      <c r="AB1375" s="15"/>
      <c r="AC1375" s="15"/>
      <c r="AD1375" s="15"/>
      <c r="AE1375" s="15"/>
      <c r="AT1375" s="283" t="s">
        <v>291</v>
      </c>
      <c r="AU1375" s="283" t="s">
        <v>86</v>
      </c>
      <c r="AV1375" s="15" t="s">
        <v>84</v>
      </c>
      <c r="AW1375" s="15" t="s">
        <v>32</v>
      </c>
      <c r="AX1375" s="15" t="s">
        <v>77</v>
      </c>
      <c r="AY1375" s="283" t="s">
        <v>168</v>
      </c>
    </row>
    <row r="1376" spans="1:51" s="13" customFormat="1" ht="12">
      <c r="A1376" s="13"/>
      <c r="B1376" s="252"/>
      <c r="C1376" s="253"/>
      <c r="D1376" s="241" t="s">
        <v>291</v>
      </c>
      <c r="E1376" s="254" t="s">
        <v>1</v>
      </c>
      <c r="F1376" s="255" t="s">
        <v>2415</v>
      </c>
      <c r="G1376" s="253"/>
      <c r="H1376" s="256">
        <v>161.26</v>
      </c>
      <c r="I1376" s="257"/>
      <c r="J1376" s="253"/>
      <c r="K1376" s="253"/>
      <c r="L1376" s="258"/>
      <c r="M1376" s="259"/>
      <c r="N1376" s="260"/>
      <c r="O1376" s="260"/>
      <c r="P1376" s="260"/>
      <c r="Q1376" s="260"/>
      <c r="R1376" s="260"/>
      <c r="S1376" s="260"/>
      <c r="T1376" s="261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62" t="s">
        <v>291</v>
      </c>
      <c r="AU1376" s="262" t="s">
        <v>86</v>
      </c>
      <c r="AV1376" s="13" t="s">
        <v>86</v>
      </c>
      <c r="AW1376" s="13" t="s">
        <v>32</v>
      </c>
      <c r="AX1376" s="13" t="s">
        <v>77</v>
      </c>
      <c r="AY1376" s="262" t="s">
        <v>168</v>
      </c>
    </row>
    <row r="1377" spans="1:51" s="16" customFormat="1" ht="12">
      <c r="A1377" s="16"/>
      <c r="B1377" s="287"/>
      <c r="C1377" s="288"/>
      <c r="D1377" s="241" t="s">
        <v>291</v>
      </c>
      <c r="E1377" s="289" t="s">
        <v>915</v>
      </c>
      <c r="F1377" s="290" t="s">
        <v>1109</v>
      </c>
      <c r="G1377" s="288"/>
      <c r="H1377" s="291">
        <v>161.26</v>
      </c>
      <c r="I1377" s="292"/>
      <c r="J1377" s="288"/>
      <c r="K1377" s="288"/>
      <c r="L1377" s="293"/>
      <c r="M1377" s="294"/>
      <c r="N1377" s="295"/>
      <c r="O1377" s="295"/>
      <c r="P1377" s="295"/>
      <c r="Q1377" s="295"/>
      <c r="R1377" s="295"/>
      <c r="S1377" s="295"/>
      <c r="T1377" s="296"/>
      <c r="U1377" s="16"/>
      <c r="V1377" s="16"/>
      <c r="W1377" s="16"/>
      <c r="X1377" s="16"/>
      <c r="Y1377" s="16"/>
      <c r="Z1377" s="16"/>
      <c r="AA1377" s="16"/>
      <c r="AB1377" s="16"/>
      <c r="AC1377" s="16"/>
      <c r="AD1377" s="16"/>
      <c r="AE1377" s="16"/>
      <c r="AT1377" s="297" t="s">
        <v>291</v>
      </c>
      <c r="AU1377" s="297" t="s">
        <v>86</v>
      </c>
      <c r="AV1377" s="16" t="s">
        <v>106</v>
      </c>
      <c r="AW1377" s="16" t="s">
        <v>32</v>
      </c>
      <c r="AX1377" s="16" t="s">
        <v>77</v>
      </c>
      <c r="AY1377" s="297" t="s">
        <v>168</v>
      </c>
    </row>
    <row r="1378" spans="1:51" s="14" customFormat="1" ht="12">
      <c r="A1378" s="14"/>
      <c r="B1378" s="263"/>
      <c r="C1378" s="264"/>
      <c r="D1378" s="241" t="s">
        <v>291</v>
      </c>
      <c r="E1378" s="265" t="s">
        <v>1</v>
      </c>
      <c r="F1378" s="266" t="s">
        <v>295</v>
      </c>
      <c r="G1378" s="264"/>
      <c r="H1378" s="267">
        <v>161.26</v>
      </c>
      <c r="I1378" s="268"/>
      <c r="J1378" s="264"/>
      <c r="K1378" s="264"/>
      <c r="L1378" s="269"/>
      <c r="M1378" s="270"/>
      <c r="N1378" s="271"/>
      <c r="O1378" s="271"/>
      <c r="P1378" s="271"/>
      <c r="Q1378" s="271"/>
      <c r="R1378" s="271"/>
      <c r="S1378" s="271"/>
      <c r="T1378" s="272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T1378" s="273" t="s">
        <v>291</v>
      </c>
      <c r="AU1378" s="273" t="s">
        <v>86</v>
      </c>
      <c r="AV1378" s="14" t="s">
        <v>189</v>
      </c>
      <c r="AW1378" s="14" t="s">
        <v>32</v>
      </c>
      <c r="AX1378" s="14" t="s">
        <v>84</v>
      </c>
      <c r="AY1378" s="273" t="s">
        <v>168</v>
      </c>
    </row>
    <row r="1379" spans="1:65" s="2" customFormat="1" ht="16.5" customHeight="1">
      <c r="A1379" s="39"/>
      <c r="B1379" s="40"/>
      <c r="C1379" s="228" t="s">
        <v>2416</v>
      </c>
      <c r="D1379" s="228" t="s">
        <v>171</v>
      </c>
      <c r="E1379" s="229" t="s">
        <v>2417</v>
      </c>
      <c r="F1379" s="230" t="s">
        <v>2418</v>
      </c>
      <c r="G1379" s="231" t="s">
        <v>174</v>
      </c>
      <c r="H1379" s="232">
        <v>1</v>
      </c>
      <c r="I1379" s="233"/>
      <c r="J1379" s="234">
        <f>ROUND(I1379*H1379,2)</f>
        <v>0</v>
      </c>
      <c r="K1379" s="230" t="s">
        <v>1</v>
      </c>
      <c r="L1379" s="45"/>
      <c r="M1379" s="235" t="s">
        <v>1</v>
      </c>
      <c r="N1379" s="236" t="s">
        <v>42</v>
      </c>
      <c r="O1379" s="92"/>
      <c r="P1379" s="237">
        <f>O1379*H1379</f>
        <v>0</v>
      </c>
      <c r="Q1379" s="237">
        <v>0.01916</v>
      </c>
      <c r="R1379" s="237">
        <f>Q1379*H1379</f>
        <v>0.01916</v>
      </c>
      <c r="S1379" s="237">
        <v>0</v>
      </c>
      <c r="T1379" s="238">
        <f>S1379*H1379</f>
        <v>0</v>
      </c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R1379" s="239" t="s">
        <v>437</v>
      </c>
      <c r="AT1379" s="239" t="s">
        <v>171</v>
      </c>
      <c r="AU1379" s="239" t="s">
        <v>86</v>
      </c>
      <c r="AY1379" s="18" t="s">
        <v>168</v>
      </c>
      <c r="BE1379" s="240">
        <f>IF(N1379="základní",J1379,0)</f>
        <v>0</v>
      </c>
      <c r="BF1379" s="240">
        <f>IF(N1379="snížená",J1379,0)</f>
        <v>0</v>
      </c>
      <c r="BG1379" s="240">
        <f>IF(N1379="zákl. přenesená",J1379,0)</f>
        <v>0</v>
      </c>
      <c r="BH1379" s="240">
        <f>IF(N1379="sníž. přenesená",J1379,0)</f>
        <v>0</v>
      </c>
      <c r="BI1379" s="240">
        <f>IF(N1379="nulová",J1379,0)</f>
        <v>0</v>
      </c>
      <c r="BJ1379" s="18" t="s">
        <v>84</v>
      </c>
      <c r="BK1379" s="240">
        <f>ROUND(I1379*H1379,2)</f>
        <v>0</v>
      </c>
      <c r="BL1379" s="18" t="s">
        <v>437</v>
      </c>
      <c r="BM1379" s="239" t="s">
        <v>2419</v>
      </c>
    </row>
    <row r="1380" spans="1:47" s="2" customFormat="1" ht="12">
      <c r="A1380" s="39"/>
      <c r="B1380" s="40"/>
      <c r="C1380" s="41"/>
      <c r="D1380" s="241" t="s">
        <v>178</v>
      </c>
      <c r="E1380" s="41"/>
      <c r="F1380" s="242" t="s">
        <v>2420</v>
      </c>
      <c r="G1380" s="41"/>
      <c r="H1380" s="41"/>
      <c r="I1380" s="243"/>
      <c r="J1380" s="41"/>
      <c r="K1380" s="41"/>
      <c r="L1380" s="45"/>
      <c r="M1380" s="244"/>
      <c r="N1380" s="245"/>
      <c r="O1380" s="92"/>
      <c r="P1380" s="92"/>
      <c r="Q1380" s="92"/>
      <c r="R1380" s="92"/>
      <c r="S1380" s="92"/>
      <c r="T1380" s="93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T1380" s="18" t="s">
        <v>178</v>
      </c>
      <c r="AU1380" s="18" t="s">
        <v>86</v>
      </c>
    </row>
    <row r="1381" spans="1:65" s="2" customFormat="1" ht="24.15" customHeight="1">
      <c r="A1381" s="39"/>
      <c r="B1381" s="40"/>
      <c r="C1381" s="228" t="s">
        <v>2421</v>
      </c>
      <c r="D1381" s="228" t="s">
        <v>171</v>
      </c>
      <c r="E1381" s="229" t="s">
        <v>2422</v>
      </c>
      <c r="F1381" s="230" t="s">
        <v>2423</v>
      </c>
      <c r="G1381" s="231" t="s">
        <v>2104</v>
      </c>
      <c r="H1381" s="308"/>
      <c r="I1381" s="233"/>
      <c r="J1381" s="234">
        <f>ROUND(I1381*H1381,2)</f>
        <v>0</v>
      </c>
      <c r="K1381" s="230" t="s">
        <v>175</v>
      </c>
      <c r="L1381" s="45"/>
      <c r="M1381" s="235" t="s">
        <v>1</v>
      </c>
      <c r="N1381" s="236" t="s">
        <v>42</v>
      </c>
      <c r="O1381" s="92"/>
      <c r="P1381" s="237">
        <f>O1381*H1381</f>
        <v>0</v>
      </c>
      <c r="Q1381" s="237">
        <v>0</v>
      </c>
      <c r="R1381" s="237">
        <f>Q1381*H1381</f>
        <v>0</v>
      </c>
      <c r="S1381" s="237">
        <v>0</v>
      </c>
      <c r="T1381" s="238">
        <f>S1381*H1381</f>
        <v>0</v>
      </c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R1381" s="239" t="s">
        <v>437</v>
      </c>
      <c r="AT1381" s="239" t="s">
        <v>171</v>
      </c>
      <c r="AU1381" s="239" t="s">
        <v>86</v>
      </c>
      <c r="AY1381" s="18" t="s">
        <v>168</v>
      </c>
      <c r="BE1381" s="240">
        <f>IF(N1381="základní",J1381,0)</f>
        <v>0</v>
      </c>
      <c r="BF1381" s="240">
        <f>IF(N1381="snížená",J1381,0)</f>
        <v>0</v>
      </c>
      <c r="BG1381" s="240">
        <f>IF(N1381="zákl. přenesená",J1381,0)</f>
        <v>0</v>
      </c>
      <c r="BH1381" s="240">
        <f>IF(N1381="sníž. přenesená",J1381,0)</f>
        <v>0</v>
      </c>
      <c r="BI1381" s="240">
        <f>IF(N1381="nulová",J1381,0)</f>
        <v>0</v>
      </c>
      <c r="BJ1381" s="18" t="s">
        <v>84</v>
      </c>
      <c r="BK1381" s="240">
        <f>ROUND(I1381*H1381,2)</f>
        <v>0</v>
      </c>
      <c r="BL1381" s="18" t="s">
        <v>437</v>
      </c>
      <c r="BM1381" s="239" t="s">
        <v>2424</v>
      </c>
    </row>
    <row r="1382" spans="1:63" s="12" customFormat="1" ht="22.8" customHeight="1">
      <c r="A1382" s="12"/>
      <c r="B1382" s="212"/>
      <c r="C1382" s="213"/>
      <c r="D1382" s="214" t="s">
        <v>76</v>
      </c>
      <c r="E1382" s="226" t="s">
        <v>759</v>
      </c>
      <c r="F1382" s="226" t="s">
        <v>760</v>
      </c>
      <c r="G1382" s="213"/>
      <c r="H1382" s="213"/>
      <c r="I1382" s="216"/>
      <c r="J1382" s="227">
        <f>BK1382</f>
        <v>0</v>
      </c>
      <c r="K1382" s="213"/>
      <c r="L1382" s="218"/>
      <c r="M1382" s="219"/>
      <c r="N1382" s="220"/>
      <c r="O1382" s="220"/>
      <c r="P1382" s="221">
        <f>SUM(P1383:P1413)</f>
        <v>0</v>
      </c>
      <c r="Q1382" s="220"/>
      <c r="R1382" s="221">
        <f>SUM(R1383:R1413)</f>
        <v>0.15661519999999998</v>
      </c>
      <c r="S1382" s="220"/>
      <c r="T1382" s="222">
        <f>SUM(T1383:T1413)</f>
        <v>0</v>
      </c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R1382" s="223" t="s">
        <v>86</v>
      </c>
      <c r="AT1382" s="224" t="s">
        <v>76</v>
      </c>
      <c r="AU1382" s="224" t="s">
        <v>84</v>
      </c>
      <c r="AY1382" s="223" t="s">
        <v>168</v>
      </c>
      <c r="BK1382" s="225">
        <f>SUM(BK1383:BK1413)</f>
        <v>0</v>
      </c>
    </row>
    <row r="1383" spans="1:65" s="2" customFormat="1" ht="16.5" customHeight="1">
      <c r="A1383" s="39"/>
      <c r="B1383" s="40"/>
      <c r="C1383" s="228" t="s">
        <v>2425</v>
      </c>
      <c r="D1383" s="228" t="s">
        <v>171</v>
      </c>
      <c r="E1383" s="229" t="s">
        <v>2426</v>
      </c>
      <c r="F1383" s="230" t="s">
        <v>2427</v>
      </c>
      <c r="G1383" s="231" t="s">
        <v>1933</v>
      </c>
      <c r="H1383" s="232">
        <v>5</v>
      </c>
      <c r="I1383" s="233"/>
      <c r="J1383" s="234">
        <f>ROUND(I1383*H1383,2)</f>
        <v>0</v>
      </c>
      <c r="K1383" s="230" t="s">
        <v>1</v>
      </c>
      <c r="L1383" s="45"/>
      <c r="M1383" s="235" t="s">
        <v>1</v>
      </c>
      <c r="N1383" s="236" t="s">
        <v>42</v>
      </c>
      <c r="O1383" s="92"/>
      <c r="P1383" s="237">
        <f>O1383*H1383</f>
        <v>0</v>
      </c>
      <c r="Q1383" s="237">
        <v>0</v>
      </c>
      <c r="R1383" s="237">
        <f>Q1383*H1383</f>
        <v>0</v>
      </c>
      <c r="S1383" s="237">
        <v>0</v>
      </c>
      <c r="T1383" s="238">
        <f>S1383*H1383</f>
        <v>0</v>
      </c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R1383" s="239" t="s">
        <v>437</v>
      </c>
      <c r="AT1383" s="239" t="s">
        <v>171</v>
      </c>
      <c r="AU1383" s="239" t="s">
        <v>86</v>
      </c>
      <c r="AY1383" s="18" t="s">
        <v>168</v>
      </c>
      <c r="BE1383" s="240">
        <f>IF(N1383="základní",J1383,0)</f>
        <v>0</v>
      </c>
      <c r="BF1383" s="240">
        <f>IF(N1383="snížená",J1383,0)</f>
        <v>0</v>
      </c>
      <c r="BG1383" s="240">
        <f>IF(N1383="zákl. přenesená",J1383,0)</f>
        <v>0</v>
      </c>
      <c r="BH1383" s="240">
        <f>IF(N1383="sníž. přenesená",J1383,0)</f>
        <v>0</v>
      </c>
      <c r="BI1383" s="240">
        <f>IF(N1383="nulová",J1383,0)</f>
        <v>0</v>
      </c>
      <c r="BJ1383" s="18" t="s">
        <v>84</v>
      </c>
      <c r="BK1383" s="240">
        <f>ROUND(I1383*H1383,2)</f>
        <v>0</v>
      </c>
      <c r="BL1383" s="18" t="s">
        <v>437</v>
      </c>
      <c r="BM1383" s="239" t="s">
        <v>2428</v>
      </c>
    </row>
    <row r="1384" spans="1:47" s="2" customFormat="1" ht="12">
      <c r="A1384" s="39"/>
      <c r="B1384" s="40"/>
      <c r="C1384" s="41"/>
      <c r="D1384" s="241" t="s">
        <v>178</v>
      </c>
      <c r="E1384" s="41"/>
      <c r="F1384" s="242" t="s">
        <v>2429</v>
      </c>
      <c r="G1384" s="41"/>
      <c r="H1384" s="41"/>
      <c r="I1384" s="243"/>
      <c r="J1384" s="41"/>
      <c r="K1384" s="41"/>
      <c r="L1384" s="45"/>
      <c r="M1384" s="244"/>
      <c r="N1384" s="245"/>
      <c r="O1384" s="92"/>
      <c r="P1384" s="92"/>
      <c r="Q1384" s="92"/>
      <c r="R1384" s="92"/>
      <c r="S1384" s="92"/>
      <c r="T1384" s="93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T1384" s="18" t="s">
        <v>178</v>
      </c>
      <c r="AU1384" s="18" t="s">
        <v>86</v>
      </c>
    </row>
    <row r="1385" spans="1:51" s="13" customFormat="1" ht="12">
      <c r="A1385" s="13"/>
      <c r="B1385" s="252"/>
      <c r="C1385" s="253"/>
      <c r="D1385" s="241" t="s">
        <v>291</v>
      </c>
      <c r="E1385" s="254" t="s">
        <v>1</v>
      </c>
      <c r="F1385" s="255" t="s">
        <v>2430</v>
      </c>
      <c r="G1385" s="253"/>
      <c r="H1385" s="256">
        <v>5</v>
      </c>
      <c r="I1385" s="257"/>
      <c r="J1385" s="253"/>
      <c r="K1385" s="253"/>
      <c r="L1385" s="258"/>
      <c r="M1385" s="259"/>
      <c r="N1385" s="260"/>
      <c r="O1385" s="260"/>
      <c r="P1385" s="260"/>
      <c r="Q1385" s="260"/>
      <c r="R1385" s="260"/>
      <c r="S1385" s="260"/>
      <c r="T1385" s="261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T1385" s="262" t="s">
        <v>291</v>
      </c>
      <c r="AU1385" s="262" t="s">
        <v>86</v>
      </c>
      <c r="AV1385" s="13" t="s">
        <v>86</v>
      </c>
      <c r="AW1385" s="13" t="s">
        <v>32</v>
      </c>
      <c r="AX1385" s="13" t="s">
        <v>84</v>
      </c>
      <c r="AY1385" s="262" t="s">
        <v>168</v>
      </c>
    </row>
    <row r="1386" spans="1:65" s="2" customFormat="1" ht="16.5" customHeight="1">
      <c r="A1386" s="39"/>
      <c r="B1386" s="40"/>
      <c r="C1386" s="228" t="s">
        <v>2431</v>
      </c>
      <c r="D1386" s="228" t="s">
        <v>171</v>
      </c>
      <c r="E1386" s="229" t="s">
        <v>2432</v>
      </c>
      <c r="F1386" s="230" t="s">
        <v>2433</v>
      </c>
      <c r="G1386" s="231" t="s">
        <v>1933</v>
      </c>
      <c r="H1386" s="232">
        <v>1</v>
      </c>
      <c r="I1386" s="233"/>
      <c r="J1386" s="234">
        <f>ROUND(I1386*H1386,2)</f>
        <v>0</v>
      </c>
      <c r="K1386" s="230" t="s">
        <v>1</v>
      </c>
      <c r="L1386" s="45"/>
      <c r="M1386" s="235" t="s">
        <v>1</v>
      </c>
      <c r="N1386" s="236" t="s">
        <v>42</v>
      </c>
      <c r="O1386" s="92"/>
      <c r="P1386" s="237">
        <f>O1386*H1386</f>
        <v>0</v>
      </c>
      <c r="Q1386" s="237">
        <v>0</v>
      </c>
      <c r="R1386" s="237">
        <f>Q1386*H1386</f>
        <v>0</v>
      </c>
      <c r="S1386" s="237">
        <v>0</v>
      </c>
      <c r="T1386" s="238">
        <f>S1386*H1386</f>
        <v>0</v>
      </c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R1386" s="239" t="s">
        <v>437</v>
      </c>
      <c r="AT1386" s="239" t="s">
        <v>171</v>
      </c>
      <c r="AU1386" s="239" t="s">
        <v>86</v>
      </c>
      <c r="AY1386" s="18" t="s">
        <v>168</v>
      </c>
      <c r="BE1386" s="240">
        <f>IF(N1386="základní",J1386,0)</f>
        <v>0</v>
      </c>
      <c r="BF1386" s="240">
        <f>IF(N1386="snížená",J1386,0)</f>
        <v>0</v>
      </c>
      <c r="BG1386" s="240">
        <f>IF(N1386="zákl. přenesená",J1386,0)</f>
        <v>0</v>
      </c>
      <c r="BH1386" s="240">
        <f>IF(N1386="sníž. přenesená",J1386,0)</f>
        <v>0</v>
      </c>
      <c r="BI1386" s="240">
        <f>IF(N1386="nulová",J1386,0)</f>
        <v>0</v>
      </c>
      <c r="BJ1386" s="18" t="s">
        <v>84</v>
      </c>
      <c r="BK1386" s="240">
        <f>ROUND(I1386*H1386,2)</f>
        <v>0</v>
      </c>
      <c r="BL1386" s="18" t="s">
        <v>437</v>
      </c>
      <c r="BM1386" s="239" t="s">
        <v>2434</v>
      </c>
    </row>
    <row r="1387" spans="1:47" s="2" customFormat="1" ht="12">
      <c r="A1387" s="39"/>
      <c r="B1387" s="40"/>
      <c r="C1387" s="41"/>
      <c r="D1387" s="241" t="s">
        <v>178</v>
      </c>
      <c r="E1387" s="41"/>
      <c r="F1387" s="242" t="s">
        <v>2435</v>
      </c>
      <c r="G1387" s="41"/>
      <c r="H1387" s="41"/>
      <c r="I1387" s="243"/>
      <c r="J1387" s="41"/>
      <c r="K1387" s="41"/>
      <c r="L1387" s="45"/>
      <c r="M1387" s="244"/>
      <c r="N1387" s="245"/>
      <c r="O1387" s="92"/>
      <c r="P1387" s="92"/>
      <c r="Q1387" s="92"/>
      <c r="R1387" s="92"/>
      <c r="S1387" s="92"/>
      <c r="T1387" s="93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T1387" s="18" t="s">
        <v>178</v>
      </c>
      <c r="AU1387" s="18" t="s">
        <v>86</v>
      </c>
    </row>
    <row r="1388" spans="1:51" s="13" customFormat="1" ht="12">
      <c r="A1388" s="13"/>
      <c r="B1388" s="252"/>
      <c r="C1388" s="253"/>
      <c r="D1388" s="241" t="s">
        <v>291</v>
      </c>
      <c r="E1388" s="254" t="s">
        <v>1</v>
      </c>
      <c r="F1388" s="255" t="s">
        <v>2436</v>
      </c>
      <c r="G1388" s="253"/>
      <c r="H1388" s="256">
        <v>1</v>
      </c>
      <c r="I1388" s="257"/>
      <c r="J1388" s="253"/>
      <c r="K1388" s="253"/>
      <c r="L1388" s="258"/>
      <c r="M1388" s="259"/>
      <c r="N1388" s="260"/>
      <c r="O1388" s="260"/>
      <c r="P1388" s="260"/>
      <c r="Q1388" s="260"/>
      <c r="R1388" s="260"/>
      <c r="S1388" s="260"/>
      <c r="T1388" s="261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62" t="s">
        <v>291</v>
      </c>
      <c r="AU1388" s="262" t="s">
        <v>86</v>
      </c>
      <c r="AV1388" s="13" t="s">
        <v>86</v>
      </c>
      <c r="AW1388" s="13" t="s">
        <v>32</v>
      </c>
      <c r="AX1388" s="13" t="s">
        <v>84</v>
      </c>
      <c r="AY1388" s="262" t="s">
        <v>168</v>
      </c>
    </row>
    <row r="1389" spans="1:65" s="2" customFormat="1" ht="21.75" customHeight="1">
      <c r="A1389" s="39"/>
      <c r="B1389" s="40"/>
      <c r="C1389" s="228" t="s">
        <v>2437</v>
      </c>
      <c r="D1389" s="228" t="s">
        <v>171</v>
      </c>
      <c r="E1389" s="229" t="s">
        <v>2438</v>
      </c>
      <c r="F1389" s="230" t="s">
        <v>2439</v>
      </c>
      <c r="G1389" s="231" t="s">
        <v>416</v>
      </c>
      <c r="H1389" s="232">
        <v>7.8</v>
      </c>
      <c r="I1389" s="233"/>
      <c r="J1389" s="234">
        <f>ROUND(I1389*H1389,2)</f>
        <v>0</v>
      </c>
      <c r="K1389" s="230" t="s">
        <v>1</v>
      </c>
      <c r="L1389" s="45"/>
      <c r="M1389" s="235" t="s">
        <v>1</v>
      </c>
      <c r="N1389" s="236" t="s">
        <v>42</v>
      </c>
      <c r="O1389" s="92"/>
      <c r="P1389" s="237">
        <f>O1389*H1389</f>
        <v>0</v>
      </c>
      <c r="Q1389" s="237">
        <v>0.00174</v>
      </c>
      <c r="R1389" s="237">
        <f>Q1389*H1389</f>
        <v>0.013571999999999999</v>
      </c>
      <c r="S1389" s="237">
        <v>0</v>
      </c>
      <c r="T1389" s="238">
        <f>S1389*H1389</f>
        <v>0</v>
      </c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R1389" s="239" t="s">
        <v>437</v>
      </c>
      <c r="AT1389" s="239" t="s">
        <v>171</v>
      </c>
      <c r="AU1389" s="239" t="s">
        <v>86</v>
      </c>
      <c r="AY1389" s="18" t="s">
        <v>168</v>
      </c>
      <c r="BE1389" s="240">
        <f>IF(N1389="základní",J1389,0)</f>
        <v>0</v>
      </c>
      <c r="BF1389" s="240">
        <f>IF(N1389="snížená",J1389,0)</f>
        <v>0</v>
      </c>
      <c r="BG1389" s="240">
        <f>IF(N1389="zákl. přenesená",J1389,0)</f>
        <v>0</v>
      </c>
      <c r="BH1389" s="240">
        <f>IF(N1389="sníž. přenesená",J1389,0)</f>
        <v>0</v>
      </c>
      <c r="BI1389" s="240">
        <f>IF(N1389="nulová",J1389,0)</f>
        <v>0</v>
      </c>
      <c r="BJ1389" s="18" t="s">
        <v>84</v>
      </c>
      <c r="BK1389" s="240">
        <f>ROUND(I1389*H1389,2)</f>
        <v>0</v>
      </c>
      <c r="BL1389" s="18" t="s">
        <v>437</v>
      </c>
      <c r="BM1389" s="239" t="s">
        <v>2440</v>
      </c>
    </row>
    <row r="1390" spans="1:47" s="2" customFormat="1" ht="12">
      <c r="A1390" s="39"/>
      <c r="B1390" s="40"/>
      <c r="C1390" s="41"/>
      <c r="D1390" s="241" t="s">
        <v>178</v>
      </c>
      <c r="E1390" s="41"/>
      <c r="F1390" s="242" t="s">
        <v>2435</v>
      </c>
      <c r="G1390" s="41"/>
      <c r="H1390" s="41"/>
      <c r="I1390" s="243"/>
      <c r="J1390" s="41"/>
      <c r="K1390" s="41"/>
      <c r="L1390" s="45"/>
      <c r="M1390" s="244"/>
      <c r="N1390" s="245"/>
      <c r="O1390" s="92"/>
      <c r="P1390" s="92"/>
      <c r="Q1390" s="92"/>
      <c r="R1390" s="92"/>
      <c r="S1390" s="92"/>
      <c r="T1390" s="93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T1390" s="18" t="s">
        <v>178</v>
      </c>
      <c r="AU1390" s="18" t="s">
        <v>86</v>
      </c>
    </row>
    <row r="1391" spans="1:51" s="13" customFormat="1" ht="12">
      <c r="A1391" s="13"/>
      <c r="B1391" s="252"/>
      <c r="C1391" s="253"/>
      <c r="D1391" s="241" t="s">
        <v>291</v>
      </c>
      <c r="E1391" s="254" t="s">
        <v>1</v>
      </c>
      <c r="F1391" s="255" t="s">
        <v>2441</v>
      </c>
      <c r="G1391" s="253"/>
      <c r="H1391" s="256">
        <v>7.8</v>
      </c>
      <c r="I1391" s="257"/>
      <c r="J1391" s="253"/>
      <c r="K1391" s="253"/>
      <c r="L1391" s="258"/>
      <c r="M1391" s="259"/>
      <c r="N1391" s="260"/>
      <c r="O1391" s="260"/>
      <c r="P1391" s="260"/>
      <c r="Q1391" s="260"/>
      <c r="R1391" s="260"/>
      <c r="S1391" s="260"/>
      <c r="T1391" s="261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T1391" s="262" t="s">
        <v>291</v>
      </c>
      <c r="AU1391" s="262" t="s">
        <v>86</v>
      </c>
      <c r="AV1391" s="13" t="s">
        <v>86</v>
      </c>
      <c r="AW1391" s="13" t="s">
        <v>32</v>
      </c>
      <c r="AX1391" s="13" t="s">
        <v>84</v>
      </c>
      <c r="AY1391" s="262" t="s">
        <v>168</v>
      </c>
    </row>
    <row r="1392" spans="1:65" s="2" customFormat="1" ht="24.15" customHeight="1">
      <c r="A1392" s="39"/>
      <c r="B1392" s="40"/>
      <c r="C1392" s="228" t="s">
        <v>2442</v>
      </c>
      <c r="D1392" s="228" t="s">
        <v>171</v>
      </c>
      <c r="E1392" s="229" t="s">
        <v>2443</v>
      </c>
      <c r="F1392" s="230" t="s">
        <v>2444</v>
      </c>
      <c r="G1392" s="231" t="s">
        <v>416</v>
      </c>
      <c r="H1392" s="232">
        <v>14.5</v>
      </c>
      <c r="I1392" s="233"/>
      <c r="J1392" s="234">
        <f>ROUND(I1392*H1392,2)</f>
        <v>0</v>
      </c>
      <c r="K1392" s="230" t="s">
        <v>1</v>
      </c>
      <c r="L1392" s="45"/>
      <c r="M1392" s="235" t="s">
        <v>1</v>
      </c>
      <c r="N1392" s="236" t="s">
        <v>42</v>
      </c>
      <c r="O1392" s="92"/>
      <c r="P1392" s="237">
        <f>O1392*H1392</f>
        <v>0</v>
      </c>
      <c r="Q1392" s="237">
        <v>0.00106</v>
      </c>
      <c r="R1392" s="237">
        <f>Q1392*H1392</f>
        <v>0.01537</v>
      </c>
      <c r="S1392" s="237">
        <v>0</v>
      </c>
      <c r="T1392" s="238">
        <f>S1392*H1392</f>
        <v>0</v>
      </c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R1392" s="239" t="s">
        <v>437</v>
      </c>
      <c r="AT1392" s="239" t="s">
        <v>171</v>
      </c>
      <c r="AU1392" s="239" t="s">
        <v>86</v>
      </c>
      <c r="AY1392" s="18" t="s">
        <v>168</v>
      </c>
      <c r="BE1392" s="240">
        <f>IF(N1392="základní",J1392,0)</f>
        <v>0</v>
      </c>
      <c r="BF1392" s="240">
        <f>IF(N1392="snížená",J1392,0)</f>
        <v>0</v>
      </c>
      <c r="BG1392" s="240">
        <f>IF(N1392="zákl. přenesená",J1392,0)</f>
        <v>0</v>
      </c>
      <c r="BH1392" s="240">
        <f>IF(N1392="sníž. přenesená",J1392,0)</f>
        <v>0</v>
      </c>
      <c r="BI1392" s="240">
        <f>IF(N1392="nulová",J1392,0)</f>
        <v>0</v>
      </c>
      <c r="BJ1392" s="18" t="s">
        <v>84</v>
      </c>
      <c r="BK1392" s="240">
        <f>ROUND(I1392*H1392,2)</f>
        <v>0</v>
      </c>
      <c r="BL1392" s="18" t="s">
        <v>437</v>
      </c>
      <c r="BM1392" s="239" t="s">
        <v>2445</v>
      </c>
    </row>
    <row r="1393" spans="1:47" s="2" customFormat="1" ht="12">
      <c r="A1393" s="39"/>
      <c r="B1393" s="40"/>
      <c r="C1393" s="41"/>
      <c r="D1393" s="241" t="s">
        <v>178</v>
      </c>
      <c r="E1393" s="41"/>
      <c r="F1393" s="242" t="s">
        <v>2435</v>
      </c>
      <c r="G1393" s="41"/>
      <c r="H1393" s="41"/>
      <c r="I1393" s="243"/>
      <c r="J1393" s="41"/>
      <c r="K1393" s="41"/>
      <c r="L1393" s="45"/>
      <c r="M1393" s="244"/>
      <c r="N1393" s="245"/>
      <c r="O1393" s="92"/>
      <c r="P1393" s="92"/>
      <c r="Q1393" s="92"/>
      <c r="R1393" s="92"/>
      <c r="S1393" s="92"/>
      <c r="T1393" s="93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T1393" s="18" t="s">
        <v>178</v>
      </c>
      <c r="AU1393" s="18" t="s">
        <v>86</v>
      </c>
    </row>
    <row r="1394" spans="1:51" s="13" customFormat="1" ht="12">
      <c r="A1394" s="13"/>
      <c r="B1394" s="252"/>
      <c r="C1394" s="253"/>
      <c r="D1394" s="241" t="s">
        <v>291</v>
      </c>
      <c r="E1394" s="254" t="s">
        <v>1</v>
      </c>
      <c r="F1394" s="255" t="s">
        <v>2446</v>
      </c>
      <c r="G1394" s="253"/>
      <c r="H1394" s="256">
        <v>14.5</v>
      </c>
      <c r="I1394" s="257"/>
      <c r="J1394" s="253"/>
      <c r="K1394" s="253"/>
      <c r="L1394" s="258"/>
      <c r="M1394" s="259"/>
      <c r="N1394" s="260"/>
      <c r="O1394" s="260"/>
      <c r="P1394" s="260"/>
      <c r="Q1394" s="260"/>
      <c r="R1394" s="260"/>
      <c r="S1394" s="260"/>
      <c r="T1394" s="261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T1394" s="262" t="s">
        <v>291</v>
      </c>
      <c r="AU1394" s="262" t="s">
        <v>86</v>
      </c>
      <c r="AV1394" s="13" t="s">
        <v>86</v>
      </c>
      <c r="AW1394" s="13" t="s">
        <v>32</v>
      </c>
      <c r="AX1394" s="13" t="s">
        <v>84</v>
      </c>
      <c r="AY1394" s="262" t="s">
        <v>168</v>
      </c>
    </row>
    <row r="1395" spans="1:65" s="2" customFormat="1" ht="33" customHeight="1">
      <c r="A1395" s="39"/>
      <c r="B1395" s="40"/>
      <c r="C1395" s="228" t="s">
        <v>2447</v>
      </c>
      <c r="D1395" s="228" t="s">
        <v>171</v>
      </c>
      <c r="E1395" s="229" t="s">
        <v>2448</v>
      </c>
      <c r="F1395" s="230" t="s">
        <v>2449</v>
      </c>
      <c r="G1395" s="231" t="s">
        <v>416</v>
      </c>
      <c r="H1395" s="232">
        <v>16.7</v>
      </c>
      <c r="I1395" s="233"/>
      <c r="J1395" s="234">
        <f>ROUND(I1395*H1395,2)</f>
        <v>0</v>
      </c>
      <c r="K1395" s="230" t="s">
        <v>1</v>
      </c>
      <c r="L1395" s="45"/>
      <c r="M1395" s="235" t="s">
        <v>1</v>
      </c>
      <c r="N1395" s="236" t="s">
        <v>42</v>
      </c>
      <c r="O1395" s="92"/>
      <c r="P1395" s="237">
        <f>O1395*H1395</f>
        <v>0</v>
      </c>
      <c r="Q1395" s="237">
        <v>0.00365</v>
      </c>
      <c r="R1395" s="237">
        <f>Q1395*H1395</f>
        <v>0.060954999999999995</v>
      </c>
      <c r="S1395" s="237">
        <v>0</v>
      </c>
      <c r="T1395" s="238">
        <f>S1395*H1395</f>
        <v>0</v>
      </c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R1395" s="239" t="s">
        <v>437</v>
      </c>
      <c r="AT1395" s="239" t="s">
        <v>171</v>
      </c>
      <c r="AU1395" s="239" t="s">
        <v>86</v>
      </c>
      <c r="AY1395" s="18" t="s">
        <v>168</v>
      </c>
      <c r="BE1395" s="240">
        <f>IF(N1395="základní",J1395,0)</f>
        <v>0</v>
      </c>
      <c r="BF1395" s="240">
        <f>IF(N1395="snížená",J1395,0)</f>
        <v>0</v>
      </c>
      <c r="BG1395" s="240">
        <f>IF(N1395="zákl. přenesená",J1395,0)</f>
        <v>0</v>
      </c>
      <c r="BH1395" s="240">
        <f>IF(N1395="sníž. přenesená",J1395,0)</f>
        <v>0</v>
      </c>
      <c r="BI1395" s="240">
        <f>IF(N1395="nulová",J1395,0)</f>
        <v>0</v>
      </c>
      <c r="BJ1395" s="18" t="s">
        <v>84</v>
      </c>
      <c r="BK1395" s="240">
        <f>ROUND(I1395*H1395,2)</f>
        <v>0</v>
      </c>
      <c r="BL1395" s="18" t="s">
        <v>437</v>
      </c>
      <c r="BM1395" s="239" t="s">
        <v>2450</v>
      </c>
    </row>
    <row r="1396" spans="1:47" s="2" customFormat="1" ht="12">
      <c r="A1396" s="39"/>
      <c r="B1396" s="40"/>
      <c r="C1396" s="41"/>
      <c r="D1396" s="241" t="s">
        <v>178</v>
      </c>
      <c r="E1396" s="41"/>
      <c r="F1396" s="242" t="s">
        <v>2435</v>
      </c>
      <c r="G1396" s="41"/>
      <c r="H1396" s="41"/>
      <c r="I1396" s="243"/>
      <c r="J1396" s="41"/>
      <c r="K1396" s="41"/>
      <c r="L1396" s="45"/>
      <c r="M1396" s="244"/>
      <c r="N1396" s="245"/>
      <c r="O1396" s="92"/>
      <c r="P1396" s="92"/>
      <c r="Q1396" s="92"/>
      <c r="R1396" s="92"/>
      <c r="S1396" s="92"/>
      <c r="T1396" s="93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T1396" s="18" t="s">
        <v>178</v>
      </c>
      <c r="AU1396" s="18" t="s">
        <v>86</v>
      </c>
    </row>
    <row r="1397" spans="1:51" s="13" customFormat="1" ht="12">
      <c r="A1397" s="13"/>
      <c r="B1397" s="252"/>
      <c r="C1397" s="253"/>
      <c r="D1397" s="241" t="s">
        <v>291</v>
      </c>
      <c r="E1397" s="254" t="s">
        <v>1</v>
      </c>
      <c r="F1397" s="255" t="s">
        <v>2451</v>
      </c>
      <c r="G1397" s="253"/>
      <c r="H1397" s="256">
        <v>16.7</v>
      </c>
      <c r="I1397" s="257"/>
      <c r="J1397" s="253"/>
      <c r="K1397" s="253"/>
      <c r="L1397" s="258"/>
      <c r="M1397" s="259"/>
      <c r="N1397" s="260"/>
      <c r="O1397" s="260"/>
      <c r="P1397" s="260"/>
      <c r="Q1397" s="260"/>
      <c r="R1397" s="260"/>
      <c r="S1397" s="260"/>
      <c r="T1397" s="261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T1397" s="262" t="s">
        <v>291</v>
      </c>
      <c r="AU1397" s="262" t="s">
        <v>86</v>
      </c>
      <c r="AV1397" s="13" t="s">
        <v>86</v>
      </c>
      <c r="AW1397" s="13" t="s">
        <v>32</v>
      </c>
      <c r="AX1397" s="13" t="s">
        <v>84</v>
      </c>
      <c r="AY1397" s="262" t="s">
        <v>168</v>
      </c>
    </row>
    <row r="1398" spans="1:65" s="2" customFormat="1" ht="24.15" customHeight="1">
      <c r="A1398" s="39"/>
      <c r="B1398" s="40"/>
      <c r="C1398" s="228" t="s">
        <v>2452</v>
      </c>
      <c r="D1398" s="228" t="s">
        <v>171</v>
      </c>
      <c r="E1398" s="229" t="s">
        <v>2453</v>
      </c>
      <c r="F1398" s="230" t="s">
        <v>2454</v>
      </c>
      <c r="G1398" s="231" t="s">
        <v>416</v>
      </c>
      <c r="H1398" s="232">
        <v>6.66</v>
      </c>
      <c r="I1398" s="233"/>
      <c r="J1398" s="234">
        <f>ROUND(I1398*H1398,2)</f>
        <v>0</v>
      </c>
      <c r="K1398" s="230" t="s">
        <v>175</v>
      </c>
      <c r="L1398" s="45"/>
      <c r="M1398" s="235" t="s">
        <v>1</v>
      </c>
      <c r="N1398" s="236" t="s">
        <v>42</v>
      </c>
      <c r="O1398" s="92"/>
      <c r="P1398" s="237">
        <f>O1398*H1398</f>
        <v>0</v>
      </c>
      <c r="Q1398" s="237">
        <v>0.00127</v>
      </c>
      <c r="R1398" s="237">
        <f>Q1398*H1398</f>
        <v>0.0084582</v>
      </c>
      <c r="S1398" s="237">
        <v>0</v>
      </c>
      <c r="T1398" s="238">
        <f>S1398*H1398</f>
        <v>0</v>
      </c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R1398" s="239" t="s">
        <v>437</v>
      </c>
      <c r="AT1398" s="239" t="s">
        <v>171</v>
      </c>
      <c r="AU1398" s="239" t="s">
        <v>86</v>
      </c>
      <c r="AY1398" s="18" t="s">
        <v>168</v>
      </c>
      <c r="BE1398" s="240">
        <f>IF(N1398="základní",J1398,0)</f>
        <v>0</v>
      </c>
      <c r="BF1398" s="240">
        <f>IF(N1398="snížená",J1398,0)</f>
        <v>0</v>
      </c>
      <c r="BG1398" s="240">
        <f>IF(N1398="zákl. přenesená",J1398,0)</f>
        <v>0</v>
      </c>
      <c r="BH1398" s="240">
        <f>IF(N1398="sníž. přenesená",J1398,0)</f>
        <v>0</v>
      </c>
      <c r="BI1398" s="240">
        <f>IF(N1398="nulová",J1398,0)</f>
        <v>0</v>
      </c>
      <c r="BJ1398" s="18" t="s">
        <v>84</v>
      </c>
      <c r="BK1398" s="240">
        <f>ROUND(I1398*H1398,2)</f>
        <v>0</v>
      </c>
      <c r="BL1398" s="18" t="s">
        <v>437</v>
      </c>
      <c r="BM1398" s="239" t="s">
        <v>2455</v>
      </c>
    </row>
    <row r="1399" spans="1:51" s="13" customFormat="1" ht="12">
      <c r="A1399" s="13"/>
      <c r="B1399" s="252"/>
      <c r="C1399" s="253"/>
      <c r="D1399" s="241" t="s">
        <v>291</v>
      </c>
      <c r="E1399" s="254" t="s">
        <v>1</v>
      </c>
      <c r="F1399" s="255" t="s">
        <v>2456</v>
      </c>
      <c r="G1399" s="253"/>
      <c r="H1399" s="256">
        <v>1.6</v>
      </c>
      <c r="I1399" s="257"/>
      <c r="J1399" s="253"/>
      <c r="K1399" s="253"/>
      <c r="L1399" s="258"/>
      <c r="M1399" s="259"/>
      <c r="N1399" s="260"/>
      <c r="O1399" s="260"/>
      <c r="P1399" s="260"/>
      <c r="Q1399" s="260"/>
      <c r="R1399" s="260"/>
      <c r="S1399" s="260"/>
      <c r="T1399" s="261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62" t="s">
        <v>291</v>
      </c>
      <c r="AU1399" s="262" t="s">
        <v>86</v>
      </c>
      <c r="AV1399" s="13" t="s">
        <v>86</v>
      </c>
      <c r="AW1399" s="13" t="s">
        <v>32</v>
      </c>
      <c r="AX1399" s="13" t="s">
        <v>77</v>
      </c>
      <c r="AY1399" s="262" t="s">
        <v>168</v>
      </c>
    </row>
    <row r="1400" spans="1:51" s="13" customFormat="1" ht="12">
      <c r="A1400" s="13"/>
      <c r="B1400" s="252"/>
      <c r="C1400" s="253"/>
      <c r="D1400" s="241" t="s">
        <v>291</v>
      </c>
      <c r="E1400" s="254" t="s">
        <v>1</v>
      </c>
      <c r="F1400" s="255" t="s">
        <v>2457</v>
      </c>
      <c r="G1400" s="253"/>
      <c r="H1400" s="256">
        <v>5.06</v>
      </c>
      <c r="I1400" s="257"/>
      <c r="J1400" s="253"/>
      <c r="K1400" s="253"/>
      <c r="L1400" s="258"/>
      <c r="M1400" s="259"/>
      <c r="N1400" s="260"/>
      <c r="O1400" s="260"/>
      <c r="P1400" s="260"/>
      <c r="Q1400" s="260"/>
      <c r="R1400" s="260"/>
      <c r="S1400" s="260"/>
      <c r="T1400" s="261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62" t="s">
        <v>291</v>
      </c>
      <c r="AU1400" s="262" t="s">
        <v>86</v>
      </c>
      <c r="AV1400" s="13" t="s">
        <v>86</v>
      </c>
      <c r="AW1400" s="13" t="s">
        <v>32</v>
      </c>
      <c r="AX1400" s="13" t="s">
        <v>77</v>
      </c>
      <c r="AY1400" s="262" t="s">
        <v>168</v>
      </c>
    </row>
    <row r="1401" spans="1:51" s="14" customFormat="1" ht="12">
      <c r="A1401" s="14"/>
      <c r="B1401" s="263"/>
      <c r="C1401" s="264"/>
      <c r="D1401" s="241" t="s">
        <v>291</v>
      </c>
      <c r="E1401" s="265" t="s">
        <v>1</v>
      </c>
      <c r="F1401" s="266" t="s">
        <v>295</v>
      </c>
      <c r="G1401" s="264"/>
      <c r="H1401" s="267">
        <v>6.66</v>
      </c>
      <c r="I1401" s="268"/>
      <c r="J1401" s="264"/>
      <c r="K1401" s="264"/>
      <c r="L1401" s="269"/>
      <c r="M1401" s="270"/>
      <c r="N1401" s="271"/>
      <c r="O1401" s="271"/>
      <c r="P1401" s="271"/>
      <c r="Q1401" s="271"/>
      <c r="R1401" s="271"/>
      <c r="S1401" s="271"/>
      <c r="T1401" s="272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73" t="s">
        <v>291</v>
      </c>
      <c r="AU1401" s="273" t="s">
        <v>86</v>
      </c>
      <c r="AV1401" s="14" t="s">
        <v>189</v>
      </c>
      <c r="AW1401" s="14" t="s">
        <v>32</v>
      </c>
      <c r="AX1401" s="14" t="s">
        <v>84</v>
      </c>
      <c r="AY1401" s="273" t="s">
        <v>168</v>
      </c>
    </row>
    <row r="1402" spans="1:65" s="2" customFormat="1" ht="21.75" customHeight="1">
      <c r="A1402" s="39"/>
      <c r="B1402" s="40"/>
      <c r="C1402" s="228" t="s">
        <v>2458</v>
      </c>
      <c r="D1402" s="228" t="s">
        <v>171</v>
      </c>
      <c r="E1402" s="229" t="s">
        <v>2459</v>
      </c>
      <c r="F1402" s="230" t="s">
        <v>2460</v>
      </c>
      <c r="G1402" s="231" t="s">
        <v>416</v>
      </c>
      <c r="H1402" s="232">
        <v>12.5</v>
      </c>
      <c r="I1402" s="233"/>
      <c r="J1402" s="234">
        <f>ROUND(I1402*H1402,2)</f>
        <v>0</v>
      </c>
      <c r="K1402" s="230" t="s">
        <v>1</v>
      </c>
      <c r="L1402" s="45"/>
      <c r="M1402" s="235" t="s">
        <v>1</v>
      </c>
      <c r="N1402" s="236" t="s">
        <v>42</v>
      </c>
      <c r="O1402" s="92"/>
      <c r="P1402" s="237">
        <f>O1402*H1402</f>
        <v>0</v>
      </c>
      <c r="Q1402" s="237">
        <v>0.00135</v>
      </c>
      <c r="R1402" s="237">
        <f>Q1402*H1402</f>
        <v>0.016875</v>
      </c>
      <c r="S1402" s="237">
        <v>0</v>
      </c>
      <c r="T1402" s="238">
        <f>S1402*H1402</f>
        <v>0</v>
      </c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R1402" s="239" t="s">
        <v>437</v>
      </c>
      <c r="AT1402" s="239" t="s">
        <v>171</v>
      </c>
      <c r="AU1402" s="239" t="s">
        <v>86</v>
      </c>
      <c r="AY1402" s="18" t="s">
        <v>168</v>
      </c>
      <c r="BE1402" s="240">
        <f>IF(N1402="základní",J1402,0)</f>
        <v>0</v>
      </c>
      <c r="BF1402" s="240">
        <f>IF(N1402="snížená",J1402,0)</f>
        <v>0</v>
      </c>
      <c r="BG1402" s="240">
        <f>IF(N1402="zákl. přenesená",J1402,0)</f>
        <v>0</v>
      </c>
      <c r="BH1402" s="240">
        <f>IF(N1402="sníž. přenesená",J1402,0)</f>
        <v>0</v>
      </c>
      <c r="BI1402" s="240">
        <f>IF(N1402="nulová",J1402,0)</f>
        <v>0</v>
      </c>
      <c r="BJ1402" s="18" t="s">
        <v>84</v>
      </c>
      <c r="BK1402" s="240">
        <f>ROUND(I1402*H1402,2)</f>
        <v>0</v>
      </c>
      <c r="BL1402" s="18" t="s">
        <v>437</v>
      </c>
      <c r="BM1402" s="239" t="s">
        <v>2461</v>
      </c>
    </row>
    <row r="1403" spans="1:47" s="2" customFormat="1" ht="12">
      <c r="A1403" s="39"/>
      <c r="B1403" s="40"/>
      <c r="C1403" s="41"/>
      <c r="D1403" s="241" t="s">
        <v>178</v>
      </c>
      <c r="E1403" s="41"/>
      <c r="F1403" s="242" t="s">
        <v>2435</v>
      </c>
      <c r="G1403" s="41"/>
      <c r="H1403" s="41"/>
      <c r="I1403" s="243"/>
      <c r="J1403" s="41"/>
      <c r="K1403" s="41"/>
      <c r="L1403" s="45"/>
      <c r="M1403" s="244"/>
      <c r="N1403" s="245"/>
      <c r="O1403" s="92"/>
      <c r="P1403" s="92"/>
      <c r="Q1403" s="92"/>
      <c r="R1403" s="92"/>
      <c r="S1403" s="92"/>
      <c r="T1403" s="93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T1403" s="18" t="s">
        <v>178</v>
      </c>
      <c r="AU1403" s="18" t="s">
        <v>86</v>
      </c>
    </row>
    <row r="1404" spans="1:51" s="13" customFormat="1" ht="12">
      <c r="A1404" s="13"/>
      <c r="B1404" s="252"/>
      <c r="C1404" s="253"/>
      <c r="D1404" s="241" t="s">
        <v>291</v>
      </c>
      <c r="E1404" s="254" t="s">
        <v>1</v>
      </c>
      <c r="F1404" s="255" t="s">
        <v>2462</v>
      </c>
      <c r="G1404" s="253"/>
      <c r="H1404" s="256">
        <v>12.5</v>
      </c>
      <c r="I1404" s="257"/>
      <c r="J1404" s="253"/>
      <c r="K1404" s="253"/>
      <c r="L1404" s="258"/>
      <c r="M1404" s="259"/>
      <c r="N1404" s="260"/>
      <c r="O1404" s="260"/>
      <c r="P1404" s="260"/>
      <c r="Q1404" s="260"/>
      <c r="R1404" s="260"/>
      <c r="S1404" s="260"/>
      <c r="T1404" s="261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62" t="s">
        <v>291</v>
      </c>
      <c r="AU1404" s="262" t="s">
        <v>86</v>
      </c>
      <c r="AV1404" s="13" t="s">
        <v>86</v>
      </c>
      <c r="AW1404" s="13" t="s">
        <v>32</v>
      </c>
      <c r="AX1404" s="13" t="s">
        <v>84</v>
      </c>
      <c r="AY1404" s="262" t="s">
        <v>168</v>
      </c>
    </row>
    <row r="1405" spans="1:65" s="2" customFormat="1" ht="16.5" customHeight="1">
      <c r="A1405" s="39"/>
      <c r="B1405" s="40"/>
      <c r="C1405" s="228" t="s">
        <v>2463</v>
      </c>
      <c r="D1405" s="228" t="s">
        <v>171</v>
      </c>
      <c r="E1405" s="229" t="s">
        <v>2464</v>
      </c>
      <c r="F1405" s="230" t="s">
        <v>2465</v>
      </c>
      <c r="G1405" s="231" t="s">
        <v>416</v>
      </c>
      <c r="H1405" s="232">
        <v>5.5</v>
      </c>
      <c r="I1405" s="233"/>
      <c r="J1405" s="234">
        <f>ROUND(I1405*H1405,2)</f>
        <v>0</v>
      </c>
      <c r="K1405" s="230" t="s">
        <v>175</v>
      </c>
      <c r="L1405" s="45"/>
      <c r="M1405" s="235" t="s">
        <v>1</v>
      </c>
      <c r="N1405" s="236" t="s">
        <v>42</v>
      </c>
      <c r="O1405" s="92"/>
      <c r="P1405" s="237">
        <f>O1405*H1405</f>
        <v>0</v>
      </c>
      <c r="Q1405" s="237">
        <v>0</v>
      </c>
      <c r="R1405" s="237">
        <f>Q1405*H1405</f>
        <v>0</v>
      </c>
      <c r="S1405" s="237">
        <v>0</v>
      </c>
      <c r="T1405" s="238">
        <f>S1405*H1405</f>
        <v>0</v>
      </c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R1405" s="239" t="s">
        <v>437</v>
      </c>
      <c r="AT1405" s="239" t="s">
        <v>171</v>
      </c>
      <c r="AU1405" s="239" t="s">
        <v>86</v>
      </c>
      <c r="AY1405" s="18" t="s">
        <v>168</v>
      </c>
      <c r="BE1405" s="240">
        <f>IF(N1405="základní",J1405,0)</f>
        <v>0</v>
      </c>
      <c r="BF1405" s="240">
        <f>IF(N1405="snížená",J1405,0)</f>
        <v>0</v>
      </c>
      <c r="BG1405" s="240">
        <f>IF(N1405="zákl. přenesená",J1405,0)</f>
        <v>0</v>
      </c>
      <c r="BH1405" s="240">
        <f>IF(N1405="sníž. přenesená",J1405,0)</f>
        <v>0</v>
      </c>
      <c r="BI1405" s="240">
        <f>IF(N1405="nulová",J1405,0)</f>
        <v>0</v>
      </c>
      <c r="BJ1405" s="18" t="s">
        <v>84</v>
      </c>
      <c r="BK1405" s="240">
        <f>ROUND(I1405*H1405,2)</f>
        <v>0</v>
      </c>
      <c r="BL1405" s="18" t="s">
        <v>437</v>
      </c>
      <c r="BM1405" s="239" t="s">
        <v>2466</v>
      </c>
    </row>
    <row r="1406" spans="1:51" s="13" customFormat="1" ht="12">
      <c r="A1406" s="13"/>
      <c r="B1406" s="252"/>
      <c r="C1406" s="253"/>
      <c r="D1406" s="241" t="s">
        <v>291</v>
      </c>
      <c r="E1406" s="254" t="s">
        <v>1</v>
      </c>
      <c r="F1406" s="255" t="s">
        <v>2467</v>
      </c>
      <c r="G1406" s="253"/>
      <c r="H1406" s="256">
        <v>5.5</v>
      </c>
      <c r="I1406" s="257"/>
      <c r="J1406" s="253"/>
      <c r="K1406" s="253"/>
      <c r="L1406" s="258"/>
      <c r="M1406" s="259"/>
      <c r="N1406" s="260"/>
      <c r="O1406" s="260"/>
      <c r="P1406" s="260"/>
      <c r="Q1406" s="260"/>
      <c r="R1406" s="260"/>
      <c r="S1406" s="260"/>
      <c r="T1406" s="261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T1406" s="262" t="s">
        <v>291</v>
      </c>
      <c r="AU1406" s="262" t="s">
        <v>86</v>
      </c>
      <c r="AV1406" s="13" t="s">
        <v>86</v>
      </c>
      <c r="AW1406" s="13" t="s">
        <v>32</v>
      </c>
      <c r="AX1406" s="13" t="s">
        <v>84</v>
      </c>
      <c r="AY1406" s="262" t="s">
        <v>168</v>
      </c>
    </row>
    <row r="1407" spans="1:65" s="2" customFormat="1" ht="21.75" customHeight="1">
      <c r="A1407" s="39"/>
      <c r="B1407" s="40"/>
      <c r="C1407" s="228" t="s">
        <v>2468</v>
      </c>
      <c r="D1407" s="228" t="s">
        <v>171</v>
      </c>
      <c r="E1407" s="229" t="s">
        <v>2469</v>
      </c>
      <c r="F1407" s="230" t="s">
        <v>2470</v>
      </c>
      <c r="G1407" s="231" t="s">
        <v>416</v>
      </c>
      <c r="H1407" s="232">
        <v>2.2</v>
      </c>
      <c r="I1407" s="233"/>
      <c r="J1407" s="234">
        <f>ROUND(I1407*H1407,2)</f>
        <v>0</v>
      </c>
      <c r="K1407" s="230" t="s">
        <v>175</v>
      </c>
      <c r="L1407" s="45"/>
      <c r="M1407" s="235" t="s">
        <v>1</v>
      </c>
      <c r="N1407" s="236" t="s">
        <v>42</v>
      </c>
      <c r="O1407" s="92"/>
      <c r="P1407" s="237">
        <f>O1407*H1407</f>
        <v>0</v>
      </c>
      <c r="Q1407" s="237">
        <v>0.0026</v>
      </c>
      <c r="R1407" s="237">
        <f>Q1407*H1407</f>
        <v>0.00572</v>
      </c>
      <c r="S1407" s="237">
        <v>0</v>
      </c>
      <c r="T1407" s="238">
        <f>S1407*H1407</f>
        <v>0</v>
      </c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R1407" s="239" t="s">
        <v>437</v>
      </c>
      <c r="AT1407" s="239" t="s">
        <v>171</v>
      </c>
      <c r="AU1407" s="239" t="s">
        <v>86</v>
      </c>
      <c r="AY1407" s="18" t="s">
        <v>168</v>
      </c>
      <c r="BE1407" s="240">
        <f>IF(N1407="základní",J1407,0)</f>
        <v>0</v>
      </c>
      <c r="BF1407" s="240">
        <f>IF(N1407="snížená",J1407,0)</f>
        <v>0</v>
      </c>
      <c r="BG1407" s="240">
        <f>IF(N1407="zákl. přenesená",J1407,0)</f>
        <v>0</v>
      </c>
      <c r="BH1407" s="240">
        <f>IF(N1407="sníž. přenesená",J1407,0)</f>
        <v>0</v>
      </c>
      <c r="BI1407" s="240">
        <f>IF(N1407="nulová",J1407,0)</f>
        <v>0</v>
      </c>
      <c r="BJ1407" s="18" t="s">
        <v>84</v>
      </c>
      <c r="BK1407" s="240">
        <f>ROUND(I1407*H1407,2)</f>
        <v>0</v>
      </c>
      <c r="BL1407" s="18" t="s">
        <v>437</v>
      </c>
      <c r="BM1407" s="239" t="s">
        <v>2471</v>
      </c>
    </row>
    <row r="1408" spans="1:51" s="13" customFormat="1" ht="12">
      <c r="A1408" s="13"/>
      <c r="B1408" s="252"/>
      <c r="C1408" s="253"/>
      <c r="D1408" s="241" t="s">
        <v>291</v>
      </c>
      <c r="E1408" s="254" t="s">
        <v>1</v>
      </c>
      <c r="F1408" s="255" t="s">
        <v>2472</v>
      </c>
      <c r="G1408" s="253"/>
      <c r="H1408" s="256">
        <v>2.2</v>
      </c>
      <c r="I1408" s="257"/>
      <c r="J1408" s="253"/>
      <c r="K1408" s="253"/>
      <c r="L1408" s="258"/>
      <c r="M1408" s="259"/>
      <c r="N1408" s="260"/>
      <c r="O1408" s="260"/>
      <c r="P1408" s="260"/>
      <c r="Q1408" s="260"/>
      <c r="R1408" s="260"/>
      <c r="S1408" s="260"/>
      <c r="T1408" s="261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T1408" s="262" t="s">
        <v>291</v>
      </c>
      <c r="AU1408" s="262" t="s">
        <v>86</v>
      </c>
      <c r="AV1408" s="13" t="s">
        <v>86</v>
      </c>
      <c r="AW1408" s="13" t="s">
        <v>32</v>
      </c>
      <c r="AX1408" s="13" t="s">
        <v>84</v>
      </c>
      <c r="AY1408" s="262" t="s">
        <v>168</v>
      </c>
    </row>
    <row r="1409" spans="1:65" s="2" customFormat="1" ht="24.15" customHeight="1">
      <c r="A1409" s="39"/>
      <c r="B1409" s="40"/>
      <c r="C1409" s="228" t="s">
        <v>2473</v>
      </c>
      <c r="D1409" s="228" t="s">
        <v>171</v>
      </c>
      <c r="E1409" s="229" t="s">
        <v>2474</v>
      </c>
      <c r="F1409" s="230" t="s">
        <v>2475</v>
      </c>
      <c r="G1409" s="231" t="s">
        <v>798</v>
      </c>
      <c r="H1409" s="232">
        <v>1</v>
      </c>
      <c r="I1409" s="233"/>
      <c r="J1409" s="234">
        <f>ROUND(I1409*H1409,2)</f>
        <v>0</v>
      </c>
      <c r="K1409" s="230" t="s">
        <v>175</v>
      </c>
      <c r="L1409" s="45"/>
      <c r="M1409" s="235" t="s">
        <v>1</v>
      </c>
      <c r="N1409" s="236" t="s">
        <v>42</v>
      </c>
      <c r="O1409" s="92"/>
      <c r="P1409" s="237">
        <f>O1409*H1409</f>
        <v>0</v>
      </c>
      <c r="Q1409" s="237">
        <v>0.00312</v>
      </c>
      <c r="R1409" s="237">
        <f>Q1409*H1409</f>
        <v>0.00312</v>
      </c>
      <c r="S1409" s="237">
        <v>0</v>
      </c>
      <c r="T1409" s="238">
        <f>S1409*H1409</f>
        <v>0</v>
      </c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R1409" s="239" t="s">
        <v>437</v>
      </c>
      <c r="AT1409" s="239" t="s">
        <v>171</v>
      </c>
      <c r="AU1409" s="239" t="s">
        <v>86</v>
      </c>
      <c r="AY1409" s="18" t="s">
        <v>168</v>
      </c>
      <c r="BE1409" s="240">
        <f>IF(N1409="základní",J1409,0)</f>
        <v>0</v>
      </c>
      <c r="BF1409" s="240">
        <f>IF(N1409="snížená",J1409,0)</f>
        <v>0</v>
      </c>
      <c r="BG1409" s="240">
        <f>IF(N1409="zákl. přenesená",J1409,0)</f>
        <v>0</v>
      </c>
      <c r="BH1409" s="240">
        <f>IF(N1409="sníž. přenesená",J1409,0)</f>
        <v>0</v>
      </c>
      <c r="BI1409" s="240">
        <f>IF(N1409="nulová",J1409,0)</f>
        <v>0</v>
      </c>
      <c r="BJ1409" s="18" t="s">
        <v>84</v>
      </c>
      <c r="BK1409" s="240">
        <f>ROUND(I1409*H1409,2)</f>
        <v>0</v>
      </c>
      <c r="BL1409" s="18" t="s">
        <v>437</v>
      </c>
      <c r="BM1409" s="239" t="s">
        <v>2476</v>
      </c>
    </row>
    <row r="1410" spans="1:51" s="13" customFormat="1" ht="12">
      <c r="A1410" s="13"/>
      <c r="B1410" s="252"/>
      <c r="C1410" s="253"/>
      <c r="D1410" s="241" t="s">
        <v>291</v>
      </c>
      <c r="E1410" s="254" t="s">
        <v>1</v>
      </c>
      <c r="F1410" s="255" t="s">
        <v>2477</v>
      </c>
      <c r="G1410" s="253"/>
      <c r="H1410" s="256">
        <v>1</v>
      </c>
      <c r="I1410" s="257"/>
      <c r="J1410" s="253"/>
      <c r="K1410" s="253"/>
      <c r="L1410" s="258"/>
      <c r="M1410" s="259"/>
      <c r="N1410" s="260"/>
      <c r="O1410" s="260"/>
      <c r="P1410" s="260"/>
      <c r="Q1410" s="260"/>
      <c r="R1410" s="260"/>
      <c r="S1410" s="260"/>
      <c r="T1410" s="261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62" t="s">
        <v>291</v>
      </c>
      <c r="AU1410" s="262" t="s">
        <v>86</v>
      </c>
      <c r="AV1410" s="13" t="s">
        <v>86</v>
      </c>
      <c r="AW1410" s="13" t="s">
        <v>32</v>
      </c>
      <c r="AX1410" s="13" t="s">
        <v>84</v>
      </c>
      <c r="AY1410" s="262" t="s">
        <v>168</v>
      </c>
    </row>
    <row r="1411" spans="1:65" s="2" customFormat="1" ht="24.15" customHeight="1">
      <c r="A1411" s="39"/>
      <c r="B1411" s="40"/>
      <c r="C1411" s="228" t="s">
        <v>2478</v>
      </c>
      <c r="D1411" s="228" t="s">
        <v>171</v>
      </c>
      <c r="E1411" s="229" t="s">
        <v>2479</v>
      </c>
      <c r="F1411" s="230" t="s">
        <v>2480</v>
      </c>
      <c r="G1411" s="231" t="s">
        <v>416</v>
      </c>
      <c r="H1411" s="232">
        <v>11.5</v>
      </c>
      <c r="I1411" s="233"/>
      <c r="J1411" s="234">
        <f>ROUND(I1411*H1411,2)</f>
        <v>0</v>
      </c>
      <c r="K1411" s="230" t="s">
        <v>175</v>
      </c>
      <c r="L1411" s="45"/>
      <c r="M1411" s="235" t="s">
        <v>1</v>
      </c>
      <c r="N1411" s="236" t="s">
        <v>42</v>
      </c>
      <c r="O1411" s="92"/>
      <c r="P1411" s="237">
        <f>O1411*H1411</f>
        <v>0</v>
      </c>
      <c r="Q1411" s="237">
        <v>0.00283</v>
      </c>
      <c r="R1411" s="237">
        <f>Q1411*H1411</f>
        <v>0.032545</v>
      </c>
      <c r="S1411" s="237">
        <v>0</v>
      </c>
      <c r="T1411" s="238">
        <f>S1411*H1411</f>
        <v>0</v>
      </c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R1411" s="239" t="s">
        <v>437</v>
      </c>
      <c r="AT1411" s="239" t="s">
        <v>171</v>
      </c>
      <c r="AU1411" s="239" t="s">
        <v>86</v>
      </c>
      <c r="AY1411" s="18" t="s">
        <v>168</v>
      </c>
      <c r="BE1411" s="240">
        <f>IF(N1411="základní",J1411,0)</f>
        <v>0</v>
      </c>
      <c r="BF1411" s="240">
        <f>IF(N1411="snížená",J1411,0)</f>
        <v>0</v>
      </c>
      <c r="BG1411" s="240">
        <f>IF(N1411="zákl. přenesená",J1411,0)</f>
        <v>0</v>
      </c>
      <c r="BH1411" s="240">
        <f>IF(N1411="sníž. přenesená",J1411,0)</f>
        <v>0</v>
      </c>
      <c r="BI1411" s="240">
        <f>IF(N1411="nulová",J1411,0)</f>
        <v>0</v>
      </c>
      <c r="BJ1411" s="18" t="s">
        <v>84</v>
      </c>
      <c r="BK1411" s="240">
        <f>ROUND(I1411*H1411,2)</f>
        <v>0</v>
      </c>
      <c r="BL1411" s="18" t="s">
        <v>437</v>
      </c>
      <c r="BM1411" s="239" t="s">
        <v>2481</v>
      </c>
    </row>
    <row r="1412" spans="1:51" s="13" customFormat="1" ht="12">
      <c r="A1412" s="13"/>
      <c r="B1412" s="252"/>
      <c r="C1412" s="253"/>
      <c r="D1412" s="241" t="s">
        <v>291</v>
      </c>
      <c r="E1412" s="254" t="s">
        <v>1</v>
      </c>
      <c r="F1412" s="255" t="s">
        <v>2482</v>
      </c>
      <c r="G1412" s="253"/>
      <c r="H1412" s="256">
        <v>11.5</v>
      </c>
      <c r="I1412" s="257"/>
      <c r="J1412" s="253"/>
      <c r="K1412" s="253"/>
      <c r="L1412" s="258"/>
      <c r="M1412" s="259"/>
      <c r="N1412" s="260"/>
      <c r="O1412" s="260"/>
      <c r="P1412" s="260"/>
      <c r="Q1412" s="260"/>
      <c r="R1412" s="260"/>
      <c r="S1412" s="260"/>
      <c r="T1412" s="261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62" t="s">
        <v>291</v>
      </c>
      <c r="AU1412" s="262" t="s">
        <v>86</v>
      </c>
      <c r="AV1412" s="13" t="s">
        <v>86</v>
      </c>
      <c r="AW1412" s="13" t="s">
        <v>32</v>
      </c>
      <c r="AX1412" s="13" t="s">
        <v>84</v>
      </c>
      <c r="AY1412" s="262" t="s">
        <v>168</v>
      </c>
    </row>
    <row r="1413" spans="1:65" s="2" customFormat="1" ht="24.15" customHeight="1">
      <c r="A1413" s="39"/>
      <c r="B1413" s="40"/>
      <c r="C1413" s="228" t="s">
        <v>2483</v>
      </c>
      <c r="D1413" s="228" t="s">
        <v>171</v>
      </c>
      <c r="E1413" s="229" t="s">
        <v>2484</v>
      </c>
      <c r="F1413" s="230" t="s">
        <v>2485</v>
      </c>
      <c r="G1413" s="231" t="s">
        <v>2104</v>
      </c>
      <c r="H1413" s="308"/>
      <c r="I1413" s="233"/>
      <c r="J1413" s="234">
        <f>ROUND(I1413*H1413,2)</f>
        <v>0</v>
      </c>
      <c r="K1413" s="230" t="s">
        <v>175</v>
      </c>
      <c r="L1413" s="45"/>
      <c r="M1413" s="235" t="s">
        <v>1</v>
      </c>
      <c r="N1413" s="236" t="s">
        <v>42</v>
      </c>
      <c r="O1413" s="92"/>
      <c r="P1413" s="237">
        <f>O1413*H1413</f>
        <v>0</v>
      </c>
      <c r="Q1413" s="237">
        <v>0</v>
      </c>
      <c r="R1413" s="237">
        <f>Q1413*H1413</f>
        <v>0</v>
      </c>
      <c r="S1413" s="237">
        <v>0</v>
      </c>
      <c r="T1413" s="238">
        <f>S1413*H1413</f>
        <v>0</v>
      </c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R1413" s="239" t="s">
        <v>437</v>
      </c>
      <c r="AT1413" s="239" t="s">
        <v>171</v>
      </c>
      <c r="AU1413" s="239" t="s">
        <v>86</v>
      </c>
      <c r="AY1413" s="18" t="s">
        <v>168</v>
      </c>
      <c r="BE1413" s="240">
        <f>IF(N1413="základní",J1413,0)</f>
        <v>0</v>
      </c>
      <c r="BF1413" s="240">
        <f>IF(N1413="snížená",J1413,0)</f>
        <v>0</v>
      </c>
      <c r="BG1413" s="240">
        <f>IF(N1413="zákl. přenesená",J1413,0)</f>
        <v>0</v>
      </c>
      <c r="BH1413" s="240">
        <f>IF(N1413="sníž. přenesená",J1413,0)</f>
        <v>0</v>
      </c>
      <c r="BI1413" s="240">
        <f>IF(N1413="nulová",J1413,0)</f>
        <v>0</v>
      </c>
      <c r="BJ1413" s="18" t="s">
        <v>84</v>
      </c>
      <c r="BK1413" s="240">
        <f>ROUND(I1413*H1413,2)</f>
        <v>0</v>
      </c>
      <c r="BL1413" s="18" t="s">
        <v>437</v>
      </c>
      <c r="BM1413" s="239" t="s">
        <v>2486</v>
      </c>
    </row>
    <row r="1414" spans="1:63" s="12" customFormat="1" ht="22.8" customHeight="1">
      <c r="A1414" s="12"/>
      <c r="B1414" s="212"/>
      <c r="C1414" s="213"/>
      <c r="D1414" s="214" t="s">
        <v>76</v>
      </c>
      <c r="E1414" s="226" t="s">
        <v>776</v>
      </c>
      <c r="F1414" s="226" t="s">
        <v>777</v>
      </c>
      <c r="G1414" s="213"/>
      <c r="H1414" s="213"/>
      <c r="I1414" s="216"/>
      <c r="J1414" s="227">
        <f>BK1414</f>
        <v>0</v>
      </c>
      <c r="K1414" s="213"/>
      <c r="L1414" s="218"/>
      <c r="M1414" s="219"/>
      <c r="N1414" s="220"/>
      <c r="O1414" s="220"/>
      <c r="P1414" s="221">
        <f>SUM(P1415:P1451)</f>
        <v>0</v>
      </c>
      <c r="Q1414" s="220"/>
      <c r="R1414" s="221">
        <f>SUM(R1415:R1451)</f>
        <v>0</v>
      </c>
      <c r="S1414" s="220"/>
      <c r="T1414" s="222">
        <f>SUM(T1415:T1451)</f>
        <v>0</v>
      </c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R1414" s="223" t="s">
        <v>86</v>
      </c>
      <c r="AT1414" s="224" t="s">
        <v>76</v>
      </c>
      <c r="AU1414" s="224" t="s">
        <v>84</v>
      </c>
      <c r="AY1414" s="223" t="s">
        <v>168</v>
      </c>
      <c r="BK1414" s="225">
        <f>SUM(BK1415:BK1451)</f>
        <v>0</v>
      </c>
    </row>
    <row r="1415" spans="1:65" s="2" customFormat="1" ht="24.15" customHeight="1">
      <c r="A1415" s="39"/>
      <c r="B1415" s="40"/>
      <c r="C1415" s="228" t="s">
        <v>2487</v>
      </c>
      <c r="D1415" s="228" t="s">
        <v>171</v>
      </c>
      <c r="E1415" s="229" t="s">
        <v>2488</v>
      </c>
      <c r="F1415" s="230" t="s">
        <v>2489</v>
      </c>
      <c r="G1415" s="231" t="s">
        <v>1933</v>
      </c>
      <c r="H1415" s="232">
        <v>1</v>
      </c>
      <c r="I1415" s="233"/>
      <c r="J1415" s="234">
        <f>ROUND(I1415*H1415,2)</f>
        <v>0</v>
      </c>
      <c r="K1415" s="230" t="s">
        <v>1</v>
      </c>
      <c r="L1415" s="45"/>
      <c r="M1415" s="235" t="s">
        <v>1</v>
      </c>
      <c r="N1415" s="236" t="s">
        <v>42</v>
      </c>
      <c r="O1415" s="92"/>
      <c r="P1415" s="237">
        <f>O1415*H1415</f>
        <v>0</v>
      </c>
      <c r="Q1415" s="237">
        <v>0</v>
      </c>
      <c r="R1415" s="237">
        <f>Q1415*H1415</f>
        <v>0</v>
      </c>
      <c r="S1415" s="237">
        <v>0</v>
      </c>
      <c r="T1415" s="238">
        <f>S1415*H1415</f>
        <v>0</v>
      </c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R1415" s="239" t="s">
        <v>437</v>
      </c>
      <c r="AT1415" s="239" t="s">
        <v>171</v>
      </c>
      <c r="AU1415" s="239" t="s">
        <v>86</v>
      </c>
      <c r="AY1415" s="18" t="s">
        <v>168</v>
      </c>
      <c r="BE1415" s="240">
        <f>IF(N1415="základní",J1415,0)</f>
        <v>0</v>
      </c>
      <c r="BF1415" s="240">
        <f>IF(N1415="snížená",J1415,0)</f>
        <v>0</v>
      </c>
      <c r="BG1415" s="240">
        <f>IF(N1415="zákl. přenesená",J1415,0)</f>
        <v>0</v>
      </c>
      <c r="BH1415" s="240">
        <f>IF(N1415="sníž. přenesená",J1415,0)</f>
        <v>0</v>
      </c>
      <c r="BI1415" s="240">
        <f>IF(N1415="nulová",J1415,0)</f>
        <v>0</v>
      </c>
      <c r="BJ1415" s="18" t="s">
        <v>84</v>
      </c>
      <c r="BK1415" s="240">
        <f>ROUND(I1415*H1415,2)</f>
        <v>0</v>
      </c>
      <c r="BL1415" s="18" t="s">
        <v>437</v>
      </c>
      <c r="BM1415" s="239" t="s">
        <v>2490</v>
      </c>
    </row>
    <row r="1416" spans="1:47" s="2" customFormat="1" ht="12">
      <c r="A1416" s="39"/>
      <c r="B1416" s="40"/>
      <c r="C1416" s="41"/>
      <c r="D1416" s="241" t="s">
        <v>178</v>
      </c>
      <c r="E1416" s="41"/>
      <c r="F1416" s="242" t="s">
        <v>2491</v>
      </c>
      <c r="G1416" s="41"/>
      <c r="H1416" s="41"/>
      <c r="I1416" s="243"/>
      <c r="J1416" s="41"/>
      <c r="K1416" s="41"/>
      <c r="L1416" s="45"/>
      <c r="M1416" s="244"/>
      <c r="N1416" s="245"/>
      <c r="O1416" s="92"/>
      <c r="P1416" s="92"/>
      <c r="Q1416" s="92"/>
      <c r="R1416" s="92"/>
      <c r="S1416" s="92"/>
      <c r="T1416" s="93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T1416" s="18" t="s">
        <v>178</v>
      </c>
      <c r="AU1416" s="18" t="s">
        <v>86</v>
      </c>
    </row>
    <row r="1417" spans="1:65" s="2" customFormat="1" ht="24.15" customHeight="1">
      <c r="A1417" s="39"/>
      <c r="B1417" s="40"/>
      <c r="C1417" s="228" t="s">
        <v>2492</v>
      </c>
      <c r="D1417" s="228" t="s">
        <v>171</v>
      </c>
      <c r="E1417" s="229" t="s">
        <v>2493</v>
      </c>
      <c r="F1417" s="230" t="s">
        <v>2494</v>
      </c>
      <c r="G1417" s="231" t="s">
        <v>1933</v>
      </c>
      <c r="H1417" s="232">
        <v>2</v>
      </c>
      <c r="I1417" s="233"/>
      <c r="J1417" s="234">
        <f>ROUND(I1417*H1417,2)</f>
        <v>0</v>
      </c>
      <c r="K1417" s="230" t="s">
        <v>1</v>
      </c>
      <c r="L1417" s="45"/>
      <c r="M1417" s="235" t="s">
        <v>1</v>
      </c>
      <c r="N1417" s="236" t="s">
        <v>42</v>
      </c>
      <c r="O1417" s="92"/>
      <c r="P1417" s="237">
        <f>O1417*H1417</f>
        <v>0</v>
      </c>
      <c r="Q1417" s="237">
        <v>0</v>
      </c>
      <c r="R1417" s="237">
        <f>Q1417*H1417</f>
        <v>0</v>
      </c>
      <c r="S1417" s="237">
        <v>0</v>
      </c>
      <c r="T1417" s="238">
        <f>S1417*H1417</f>
        <v>0</v>
      </c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R1417" s="239" t="s">
        <v>437</v>
      </c>
      <c r="AT1417" s="239" t="s">
        <v>171</v>
      </c>
      <c r="AU1417" s="239" t="s">
        <v>86</v>
      </c>
      <c r="AY1417" s="18" t="s">
        <v>168</v>
      </c>
      <c r="BE1417" s="240">
        <f>IF(N1417="základní",J1417,0)</f>
        <v>0</v>
      </c>
      <c r="BF1417" s="240">
        <f>IF(N1417="snížená",J1417,0)</f>
        <v>0</v>
      </c>
      <c r="BG1417" s="240">
        <f>IF(N1417="zákl. přenesená",J1417,0)</f>
        <v>0</v>
      </c>
      <c r="BH1417" s="240">
        <f>IF(N1417="sníž. přenesená",J1417,0)</f>
        <v>0</v>
      </c>
      <c r="BI1417" s="240">
        <f>IF(N1417="nulová",J1417,0)</f>
        <v>0</v>
      </c>
      <c r="BJ1417" s="18" t="s">
        <v>84</v>
      </c>
      <c r="BK1417" s="240">
        <f>ROUND(I1417*H1417,2)</f>
        <v>0</v>
      </c>
      <c r="BL1417" s="18" t="s">
        <v>437</v>
      </c>
      <c r="BM1417" s="239" t="s">
        <v>2495</v>
      </c>
    </row>
    <row r="1418" spans="1:47" s="2" customFormat="1" ht="12">
      <c r="A1418" s="39"/>
      <c r="B1418" s="40"/>
      <c r="C1418" s="41"/>
      <c r="D1418" s="241" t="s">
        <v>178</v>
      </c>
      <c r="E1418" s="41"/>
      <c r="F1418" s="242" t="s">
        <v>2491</v>
      </c>
      <c r="G1418" s="41"/>
      <c r="H1418" s="41"/>
      <c r="I1418" s="243"/>
      <c r="J1418" s="41"/>
      <c r="K1418" s="41"/>
      <c r="L1418" s="45"/>
      <c r="M1418" s="244"/>
      <c r="N1418" s="245"/>
      <c r="O1418" s="92"/>
      <c r="P1418" s="92"/>
      <c r="Q1418" s="92"/>
      <c r="R1418" s="92"/>
      <c r="S1418" s="92"/>
      <c r="T1418" s="93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T1418" s="18" t="s">
        <v>178</v>
      </c>
      <c r="AU1418" s="18" t="s">
        <v>86</v>
      </c>
    </row>
    <row r="1419" spans="1:65" s="2" customFormat="1" ht="16.5" customHeight="1">
      <c r="A1419" s="39"/>
      <c r="B1419" s="40"/>
      <c r="C1419" s="228" t="s">
        <v>2496</v>
      </c>
      <c r="D1419" s="228" t="s">
        <v>171</v>
      </c>
      <c r="E1419" s="229" t="s">
        <v>2497</v>
      </c>
      <c r="F1419" s="230" t="s">
        <v>2498</v>
      </c>
      <c r="G1419" s="231" t="s">
        <v>1933</v>
      </c>
      <c r="H1419" s="232">
        <v>1</v>
      </c>
      <c r="I1419" s="233"/>
      <c r="J1419" s="234">
        <f>ROUND(I1419*H1419,2)</f>
        <v>0</v>
      </c>
      <c r="K1419" s="230" t="s">
        <v>1</v>
      </c>
      <c r="L1419" s="45"/>
      <c r="M1419" s="235" t="s">
        <v>1</v>
      </c>
      <c r="N1419" s="236" t="s">
        <v>42</v>
      </c>
      <c r="O1419" s="92"/>
      <c r="P1419" s="237">
        <f>O1419*H1419</f>
        <v>0</v>
      </c>
      <c r="Q1419" s="237">
        <v>0</v>
      </c>
      <c r="R1419" s="237">
        <f>Q1419*H1419</f>
        <v>0</v>
      </c>
      <c r="S1419" s="237">
        <v>0</v>
      </c>
      <c r="T1419" s="238">
        <f>S1419*H1419</f>
        <v>0</v>
      </c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R1419" s="239" t="s">
        <v>437</v>
      </c>
      <c r="AT1419" s="239" t="s">
        <v>171</v>
      </c>
      <c r="AU1419" s="239" t="s">
        <v>86</v>
      </c>
      <c r="AY1419" s="18" t="s">
        <v>168</v>
      </c>
      <c r="BE1419" s="240">
        <f>IF(N1419="základní",J1419,0)</f>
        <v>0</v>
      </c>
      <c r="BF1419" s="240">
        <f>IF(N1419="snížená",J1419,0)</f>
        <v>0</v>
      </c>
      <c r="BG1419" s="240">
        <f>IF(N1419="zákl. přenesená",J1419,0)</f>
        <v>0</v>
      </c>
      <c r="BH1419" s="240">
        <f>IF(N1419="sníž. přenesená",J1419,0)</f>
        <v>0</v>
      </c>
      <c r="BI1419" s="240">
        <f>IF(N1419="nulová",J1419,0)</f>
        <v>0</v>
      </c>
      <c r="BJ1419" s="18" t="s">
        <v>84</v>
      </c>
      <c r="BK1419" s="240">
        <f>ROUND(I1419*H1419,2)</f>
        <v>0</v>
      </c>
      <c r="BL1419" s="18" t="s">
        <v>437</v>
      </c>
      <c r="BM1419" s="239" t="s">
        <v>2499</v>
      </c>
    </row>
    <row r="1420" spans="1:47" s="2" customFormat="1" ht="12">
      <c r="A1420" s="39"/>
      <c r="B1420" s="40"/>
      <c r="C1420" s="41"/>
      <c r="D1420" s="241" t="s">
        <v>178</v>
      </c>
      <c r="E1420" s="41"/>
      <c r="F1420" s="242" t="s">
        <v>2500</v>
      </c>
      <c r="G1420" s="41"/>
      <c r="H1420" s="41"/>
      <c r="I1420" s="243"/>
      <c r="J1420" s="41"/>
      <c r="K1420" s="41"/>
      <c r="L1420" s="45"/>
      <c r="M1420" s="244"/>
      <c r="N1420" s="245"/>
      <c r="O1420" s="92"/>
      <c r="P1420" s="92"/>
      <c r="Q1420" s="92"/>
      <c r="R1420" s="92"/>
      <c r="S1420" s="92"/>
      <c r="T1420" s="93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T1420" s="18" t="s">
        <v>178</v>
      </c>
      <c r="AU1420" s="18" t="s">
        <v>86</v>
      </c>
    </row>
    <row r="1421" spans="1:65" s="2" customFormat="1" ht="16.5" customHeight="1">
      <c r="A1421" s="39"/>
      <c r="B1421" s="40"/>
      <c r="C1421" s="228" t="s">
        <v>2501</v>
      </c>
      <c r="D1421" s="228" t="s">
        <v>171</v>
      </c>
      <c r="E1421" s="229" t="s">
        <v>2502</v>
      </c>
      <c r="F1421" s="230" t="s">
        <v>2503</v>
      </c>
      <c r="G1421" s="231" t="s">
        <v>1933</v>
      </c>
      <c r="H1421" s="232">
        <v>1</v>
      </c>
      <c r="I1421" s="233"/>
      <c r="J1421" s="234">
        <f>ROUND(I1421*H1421,2)</f>
        <v>0</v>
      </c>
      <c r="K1421" s="230" t="s">
        <v>1</v>
      </c>
      <c r="L1421" s="45"/>
      <c r="M1421" s="235" t="s">
        <v>1</v>
      </c>
      <c r="N1421" s="236" t="s">
        <v>42</v>
      </c>
      <c r="O1421" s="92"/>
      <c r="P1421" s="237">
        <f>O1421*H1421</f>
        <v>0</v>
      </c>
      <c r="Q1421" s="237">
        <v>0</v>
      </c>
      <c r="R1421" s="237">
        <f>Q1421*H1421</f>
        <v>0</v>
      </c>
      <c r="S1421" s="237">
        <v>0</v>
      </c>
      <c r="T1421" s="238">
        <f>S1421*H1421</f>
        <v>0</v>
      </c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R1421" s="239" t="s">
        <v>437</v>
      </c>
      <c r="AT1421" s="239" t="s">
        <v>171</v>
      </c>
      <c r="AU1421" s="239" t="s">
        <v>86</v>
      </c>
      <c r="AY1421" s="18" t="s">
        <v>168</v>
      </c>
      <c r="BE1421" s="240">
        <f>IF(N1421="základní",J1421,0)</f>
        <v>0</v>
      </c>
      <c r="BF1421" s="240">
        <f>IF(N1421="snížená",J1421,0)</f>
        <v>0</v>
      </c>
      <c r="BG1421" s="240">
        <f>IF(N1421="zákl. přenesená",J1421,0)</f>
        <v>0</v>
      </c>
      <c r="BH1421" s="240">
        <f>IF(N1421="sníž. přenesená",J1421,0)</f>
        <v>0</v>
      </c>
      <c r="BI1421" s="240">
        <f>IF(N1421="nulová",J1421,0)</f>
        <v>0</v>
      </c>
      <c r="BJ1421" s="18" t="s">
        <v>84</v>
      </c>
      <c r="BK1421" s="240">
        <f>ROUND(I1421*H1421,2)</f>
        <v>0</v>
      </c>
      <c r="BL1421" s="18" t="s">
        <v>437</v>
      </c>
      <c r="BM1421" s="239" t="s">
        <v>2504</v>
      </c>
    </row>
    <row r="1422" spans="1:47" s="2" customFormat="1" ht="12">
      <c r="A1422" s="39"/>
      <c r="B1422" s="40"/>
      <c r="C1422" s="41"/>
      <c r="D1422" s="241" t="s">
        <v>178</v>
      </c>
      <c r="E1422" s="41"/>
      <c r="F1422" s="242" t="s">
        <v>2500</v>
      </c>
      <c r="G1422" s="41"/>
      <c r="H1422" s="41"/>
      <c r="I1422" s="243"/>
      <c r="J1422" s="41"/>
      <c r="K1422" s="41"/>
      <c r="L1422" s="45"/>
      <c r="M1422" s="244"/>
      <c r="N1422" s="245"/>
      <c r="O1422" s="92"/>
      <c r="P1422" s="92"/>
      <c r="Q1422" s="92"/>
      <c r="R1422" s="92"/>
      <c r="S1422" s="92"/>
      <c r="T1422" s="93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T1422" s="18" t="s">
        <v>178</v>
      </c>
      <c r="AU1422" s="18" t="s">
        <v>86</v>
      </c>
    </row>
    <row r="1423" spans="1:65" s="2" customFormat="1" ht="16.5" customHeight="1">
      <c r="A1423" s="39"/>
      <c r="B1423" s="40"/>
      <c r="C1423" s="228" t="s">
        <v>2505</v>
      </c>
      <c r="D1423" s="228" t="s">
        <v>171</v>
      </c>
      <c r="E1423" s="229" t="s">
        <v>2506</v>
      </c>
      <c r="F1423" s="230" t="s">
        <v>2507</v>
      </c>
      <c r="G1423" s="231" t="s">
        <v>1933</v>
      </c>
      <c r="H1423" s="232">
        <v>1</v>
      </c>
      <c r="I1423" s="233"/>
      <c r="J1423" s="234">
        <f>ROUND(I1423*H1423,2)</f>
        <v>0</v>
      </c>
      <c r="K1423" s="230" t="s">
        <v>1</v>
      </c>
      <c r="L1423" s="45"/>
      <c r="M1423" s="235" t="s">
        <v>1</v>
      </c>
      <c r="N1423" s="236" t="s">
        <v>42</v>
      </c>
      <c r="O1423" s="92"/>
      <c r="P1423" s="237">
        <f>O1423*H1423</f>
        <v>0</v>
      </c>
      <c r="Q1423" s="237">
        <v>0</v>
      </c>
      <c r="R1423" s="237">
        <f>Q1423*H1423</f>
        <v>0</v>
      </c>
      <c r="S1423" s="237">
        <v>0</v>
      </c>
      <c r="T1423" s="238">
        <f>S1423*H1423</f>
        <v>0</v>
      </c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R1423" s="239" t="s">
        <v>437</v>
      </c>
      <c r="AT1423" s="239" t="s">
        <v>171</v>
      </c>
      <c r="AU1423" s="239" t="s">
        <v>86</v>
      </c>
      <c r="AY1423" s="18" t="s">
        <v>168</v>
      </c>
      <c r="BE1423" s="240">
        <f>IF(N1423="základní",J1423,0)</f>
        <v>0</v>
      </c>
      <c r="BF1423" s="240">
        <f>IF(N1423="snížená",J1423,0)</f>
        <v>0</v>
      </c>
      <c r="BG1423" s="240">
        <f>IF(N1423="zákl. přenesená",J1423,0)</f>
        <v>0</v>
      </c>
      <c r="BH1423" s="240">
        <f>IF(N1423="sníž. přenesená",J1423,0)</f>
        <v>0</v>
      </c>
      <c r="BI1423" s="240">
        <f>IF(N1423="nulová",J1423,0)</f>
        <v>0</v>
      </c>
      <c r="BJ1423" s="18" t="s">
        <v>84</v>
      </c>
      <c r="BK1423" s="240">
        <f>ROUND(I1423*H1423,2)</f>
        <v>0</v>
      </c>
      <c r="BL1423" s="18" t="s">
        <v>437</v>
      </c>
      <c r="BM1423" s="239" t="s">
        <v>2508</v>
      </c>
    </row>
    <row r="1424" spans="1:47" s="2" customFormat="1" ht="12">
      <c r="A1424" s="39"/>
      <c r="B1424" s="40"/>
      <c r="C1424" s="41"/>
      <c r="D1424" s="241" t="s">
        <v>178</v>
      </c>
      <c r="E1424" s="41"/>
      <c r="F1424" s="242" t="s">
        <v>2500</v>
      </c>
      <c r="G1424" s="41"/>
      <c r="H1424" s="41"/>
      <c r="I1424" s="243"/>
      <c r="J1424" s="41"/>
      <c r="K1424" s="41"/>
      <c r="L1424" s="45"/>
      <c r="M1424" s="244"/>
      <c r="N1424" s="245"/>
      <c r="O1424" s="92"/>
      <c r="P1424" s="92"/>
      <c r="Q1424" s="92"/>
      <c r="R1424" s="92"/>
      <c r="S1424" s="92"/>
      <c r="T1424" s="93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T1424" s="18" t="s">
        <v>178</v>
      </c>
      <c r="AU1424" s="18" t="s">
        <v>86</v>
      </c>
    </row>
    <row r="1425" spans="1:65" s="2" customFormat="1" ht="16.5" customHeight="1">
      <c r="A1425" s="39"/>
      <c r="B1425" s="40"/>
      <c r="C1425" s="228" t="s">
        <v>2509</v>
      </c>
      <c r="D1425" s="228" t="s">
        <v>171</v>
      </c>
      <c r="E1425" s="229" t="s">
        <v>2510</v>
      </c>
      <c r="F1425" s="230" t="s">
        <v>2511</v>
      </c>
      <c r="G1425" s="231" t="s">
        <v>1933</v>
      </c>
      <c r="H1425" s="232">
        <v>2</v>
      </c>
      <c r="I1425" s="233"/>
      <c r="J1425" s="234">
        <f>ROUND(I1425*H1425,2)</f>
        <v>0</v>
      </c>
      <c r="K1425" s="230" t="s">
        <v>1</v>
      </c>
      <c r="L1425" s="45"/>
      <c r="M1425" s="235" t="s">
        <v>1</v>
      </c>
      <c r="N1425" s="236" t="s">
        <v>42</v>
      </c>
      <c r="O1425" s="92"/>
      <c r="P1425" s="237">
        <f>O1425*H1425</f>
        <v>0</v>
      </c>
      <c r="Q1425" s="237">
        <v>0</v>
      </c>
      <c r="R1425" s="237">
        <f>Q1425*H1425</f>
        <v>0</v>
      </c>
      <c r="S1425" s="237">
        <v>0</v>
      </c>
      <c r="T1425" s="238">
        <f>S1425*H1425</f>
        <v>0</v>
      </c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R1425" s="239" t="s">
        <v>437</v>
      </c>
      <c r="AT1425" s="239" t="s">
        <v>171</v>
      </c>
      <c r="AU1425" s="239" t="s">
        <v>86</v>
      </c>
      <c r="AY1425" s="18" t="s">
        <v>168</v>
      </c>
      <c r="BE1425" s="240">
        <f>IF(N1425="základní",J1425,0)</f>
        <v>0</v>
      </c>
      <c r="BF1425" s="240">
        <f>IF(N1425="snížená",J1425,0)</f>
        <v>0</v>
      </c>
      <c r="BG1425" s="240">
        <f>IF(N1425="zákl. přenesená",J1425,0)</f>
        <v>0</v>
      </c>
      <c r="BH1425" s="240">
        <f>IF(N1425="sníž. přenesená",J1425,0)</f>
        <v>0</v>
      </c>
      <c r="BI1425" s="240">
        <f>IF(N1425="nulová",J1425,0)</f>
        <v>0</v>
      </c>
      <c r="BJ1425" s="18" t="s">
        <v>84</v>
      </c>
      <c r="BK1425" s="240">
        <f>ROUND(I1425*H1425,2)</f>
        <v>0</v>
      </c>
      <c r="BL1425" s="18" t="s">
        <v>437</v>
      </c>
      <c r="BM1425" s="239" t="s">
        <v>2512</v>
      </c>
    </row>
    <row r="1426" spans="1:47" s="2" customFormat="1" ht="12">
      <c r="A1426" s="39"/>
      <c r="B1426" s="40"/>
      <c r="C1426" s="41"/>
      <c r="D1426" s="241" t="s">
        <v>178</v>
      </c>
      <c r="E1426" s="41"/>
      <c r="F1426" s="242" t="s">
        <v>2500</v>
      </c>
      <c r="G1426" s="41"/>
      <c r="H1426" s="41"/>
      <c r="I1426" s="243"/>
      <c r="J1426" s="41"/>
      <c r="K1426" s="41"/>
      <c r="L1426" s="45"/>
      <c r="M1426" s="244"/>
      <c r="N1426" s="245"/>
      <c r="O1426" s="92"/>
      <c r="P1426" s="92"/>
      <c r="Q1426" s="92"/>
      <c r="R1426" s="92"/>
      <c r="S1426" s="92"/>
      <c r="T1426" s="93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T1426" s="18" t="s">
        <v>178</v>
      </c>
      <c r="AU1426" s="18" t="s">
        <v>86</v>
      </c>
    </row>
    <row r="1427" spans="1:65" s="2" customFormat="1" ht="16.5" customHeight="1">
      <c r="A1427" s="39"/>
      <c r="B1427" s="40"/>
      <c r="C1427" s="228" t="s">
        <v>2513</v>
      </c>
      <c r="D1427" s="228" t="s">
        <v>171</v>
      </c>
      <c r="E1427" s="229" t="s">
        <v>2514</v>
      </c>
      <c r="F1427" s="230" t="s">
        <v>2515</v>
      </c>
      <c r="G1427" s="231" t="s">
        <v>1933</v>
      </c>
      <c r="H1427" s="232">
        <v>3</v>
      </c>
      <c r="I1427" s="233"/>
      <c r="J1427" s="234">
        <f>ROUND(I1427*H1427,2)</f>
        <v>0</v>
      </c>
      <c r="K1427" s="230" t="s">
        <v>1</v>
      </c>
      <c r="L1427" s="45"/>
      <c r="M1427" s="235" t="s">
        <v>1</v>
      </c>
      <c r="N1427" s="236" t="s">
        <v>42</v>
      </c>
      <c r="O1427" s="92"/>
      <c r="P1427" s="237">
        <f>O1427*H1427</f>
        <v>0</v>
      </c>
      <c r="Q1427" s="237">
        <v>0</v>
      </c>
      <c r="R1427" s="237">
        <f>Q1427*H1427</f>
        <v>0</v>
      </c>
      <c r="S1427" s="237">
        <v>0</v>
      </c>
      <c r="T1427" s="238">
        <f>S1427*H1427</f>
        <v>0</v>
      </c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R1427" s="239" t="s">
        <v>437</v>
      </c>
      <c r="AT1427" s="239" t="s">
        <v>171</v>
      </c>
      <c r="AU1427" s="239" t="s">
        <v>86</v>
      </c>
      <c r="AY1427" s="18" t="s">
        <v>168</v>
      </c>
      <c r="BE1427" s="240">
        <f>IF(N1427="základní",J1427,0)</f>
        <v>0</v>
      </c>
      <c r="BF1427" s="240">
        <f>IF(N1427="snížená",J1427,0)</f>
        <v>0</v>
      </c>
      <c r="BG1427" s="240">
        <f>IF(N1427="zákl. přenesená",J1427,0)</f>
        <v>0</v>
      </c>
      <c r="BH1427" s="240">
        <f>IF(N1427="sníž. přenesená",J1427,0)</f>
        <v>0</v>
      </c>
      <c r="BI1427" s="240">
        <f>IF(N1427="nulová",J1427,0)</f>
        <v>0</v>
      </c>
      <c r="BJ1427" s="18" t="s">
        <v>84</v>
      </c>
      <c r="BK1427" s="240">
        <f>ROUND(I1427*H1427,2)</f>
        <v>0</v>
      </c>
      <c r="BL1427" s="18" t="s">
        <v>437</v>
      </c>
      <c r="BM1427" s="239" t="s">
        <v>2516</v>
      </c>
    </row>
    <row r="1428" spans="1:47" s="2" customFormat="1" ht="12">
      <c r="A1428" s="39"/>
      <c r="B1428" s="40"/>
      <c r="C1428" s="41"/>
      <c r="D1428" s="241" t="s">
        <v>178</v>
      </c>
      <c r="E1428" s="41"/>
      <c r="F1428" s="242" t="s">
        <v>2500</v>
      </c>
      <c r="G1428" s="41"/>
      <c r="H1428" s="41"/>
      <c r="I1428" s="243"/>
      <c r="J1428" s="41"/>
      <c r="K1428" s="41"/>
      <c r="L1428" s="45"/>
      <c r="M1428" s="244"/>
      <c r="N1428" s="245"/>
      <c r="O1428" s="92"/>
      <c r="P1428" s="92"/>
      <c r="Q1428" s="92"/>
      <c r="R1428" s="92"/>
      <c r="S1428" s="92"/>
      <c r="T1428" s="93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T1428" s="18" t="s">
        <v>178</v>
      </c>
      <c r="AU1428" s="18" t="s">
        <v>86</v>
      </c>
    </row>
    <row r="1429" spans="1:65" s="2" customFormat="1" ht="16.5" customHeight="1">
      <c r="A1429" s="39"/>
      <c r="B1429" s="40"/>
      <c r="C1429" s="228" t="s">
        <v>2517</v>
      </c>
      <c r="D1429" s="228" t="s">
        <v>171</v>
      </c>
      <c r="E1429" s="229" t="s">
        <v>2518</v>
      </c>
      <c r="F1429" s="230" t="s">
        <v>2519</v>
      </c>
      <c r="G1429" s="231" t="s">
        <v>1933</v>
      </c>
      <c r="H1429" s="232">
        <v>2</v>
      </c>
      <c r="I1429" s="233"/>
      <c r="J1429" s="234">
        <f>ROUND(I1429*H1429,2)</f>
        <v>0</v>
      </c>
      <c r="K1429" s="230" t="s">
        <v>1</v>
      </c>
      <c r="L1429" s="45"/>
      <c r="M1429" s="235" t="s">
        <v>1</v>
      </c>
      <c r="N1429" s="236" t="s">
        <v>42</v>
      </c>
      <c r="O1429" s="92"/>
      <c r="P1429" s="237">
        <f>O1429*H1429</f>
        <v>0</v>
      </c>
      <c r="Q1429" s="237">
        <v>0</v>
      </c>
      <c r="R1429" s="237">
        <f>Q1429*H1429</f>
        <v>0</v>
      </c>
      <c r="S1429" s="237">
        <v>0</v>
      </c>
      <c r="T1429" s="238">
        <f>S1429*H1429</f>
        <v>0</v>
      </c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R1429" s="239" t="s">
        <v>437</v>
      </c>
      <c r="AT1429" s="239" t="s">
        <v>171</v>
      </c>
      <c r="AU1429" s="239" t="s">
        <v>86</v>
      </c>
      <c r="AY1429" s="18" t="s">
        <v>168</v>
      </c>
      <c r="BE1429" s="240">
        <f>IF(N1429="základní",J1429,0)</f>
        <v>0</v>
      </c>
      <c r="BF1429" s="240">
        <f>IF(N1429="snížená",J1429,0)</f>
        <v>0</v>
      </c>
      <c r="BG1429" s="240">
        <f>IF(N1429="zákl. přenesená",J1429,0)</f>
        <v>0</v>
      </c>
      <c r="BH1429" s="240">
        <f>IF(N1429="sníž. přenesená",J1429,0)</f>
        <v>0</v>
      </c>
      <c r="BI1429" s="240">
        <f>IF(N1429="nulová",J1429,0)</f>
        <v>0</v>
      </c>
      <c r="BJ1429" s="18" t="s">
        <v>84</v>
      </c>
      <c r="BK1429" s="240">
        <f>ROUND(I1429*H1429,2)</f>
        <v>0</v>
      </c>
      <c r="BL1429" s="18" t="s">
        <v>437</v>
      </c>
      <c r="BM1429" s="239" t="s">
        <v>2520</v>
      </c>
    </row>
    <row r="1430" spans="1:47" s="2" customFormat="1" ht="12">
      <c r="A1430" s="39"/>
      <c r="B1430" s="40"/>
      <c r="C1430" s="41"/>
      <c r="D1430" s="241" t="s">
        <v>178</v>
      </c>
      <c r="E1430" s="41"/>
      <c r="F1430" s="242" t="s">
        <v>2500</v>
      </c>
      <c r="G1430" s="41"/>
      <c r="H1430" s="41"/>
      <c r="I1430" s="243"/>
      <c r="J1430" s="41"/>
      <c r="K1430" s="41"/>
      <c r="L1430" s="45"/>
      <c r="M1430" s="244"/>
      <c r="N1430" s="245"/>
      <c r="O1430" s="92"/>
      <c r="P1430" s="92"/>
      <c r="Q1430" s="92"/>
      <c r="R1430" s="92"/>
      <c r="S1430" s="92"/>
      <c r="T1430" s="93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T1430" s="18" t="s">
        <v>178</v>
      </c>
      <c r="AU1430" s="18" t="s">
        <v>86</v>
      </c>
    </row>
    <row r="1431" spans="1:65" s="2" customFormat="1" ht="16.5" customHeight="1">
      <c r="A1431" s="39"/>
      <c r="B1431" s="40"/>
      <c r="C1431" s="228" t="s">
        <v>2521</v>
      </c>
      <c r="D1431" s="228" t="s">
        <v>171</v>
      </c>
      <c r="E1431" s="229" t="s">
        <v>2522</v>
      </c>
      <c r="F1431" s="230" t="s">
        <v>2523</v>
      </c>
      <c r="G1431" s="231" t="s">
        <v>1933</v>
      </c>
      <c r="H1431" s="232">
        <v>2</v>
      </c>
      <c r="I1431" s="233"/>
      <c r="J1431" s="234">
        <f>ROUND(I1431*H1431,2)</f>
        <v>0</v>
      </c>
      <c r="K1431" s="230" t="s">
        <v>1</v>
      </c>
      <c r="L1431" s="45"/>
      <c r="M1431" s="235" t="s">
        <v>1</v>
      </c>
      <c r="N1431" s="236" t="s">
        <v>42</v>
      </c>
      <c r="O1431" s="92"/>
      <c r="P1431" s="237">
        <f>O1431*H1431</f>
        <v>0</v>
      </c>
      <c r="Q1431" s="237">
        <v>0</v>
      </c>
      <c r="R1431" s="237">
        <f>Q1431*H1431</f>
        <v>0</v>
      </c>
      <c r="S1431" s="237">
        <v>0</v>
      </c>
      <c r="T1431" s="238">
        <f>S1431*H1431</f>
        <v>0</v>
      </c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R1431" s="239" t="s">
        <v>437</v>
      </c>
      <c r="AT1431" s="239" t="s">
        <v>171</v>
      </c>
      <c r="AU1431" s="239" t="s">
        <v>86</v>
      </c>
      <c r="AY1431" s="18" t="s">
        <v>168</v>
      </c>
      <c r="BE1431" s="240">
        <f>IF(N1431="základní",J1431,0)</f>
        <v>0</v>
      </c>
      <c r="BF1431" s="240">
        <f>IF(N1431="snížená",J1431,0)</f>
        <v>0</v>
      </c>
      <c r="BG1431" s="240">
        <f>IF(N1431="zákl. přenesená",J1431,0)</f>
        <v>0</v>
      </c>
      <c r="BH1431" s="240">
        <f>IF(N1431="sníž. přenesená",J1431,0)</f>
        <v>0</v>
      </c>
      <c r="BI1431" s="240">
        <f>IF(N1431="nulová",J1431,0)</f>
        <v>0</v>
      </c>
      <c r="BJ1431" s="18" t="s">
        <v>84</v>
      </c>
      <c r="BK1431" s="240">
        <f>ROUND(I1431*H1431,2)</f>
        <v>0</v>
      </c>
      <c r="BL1431" s="18" t="s">
        <v>437</v>
      </c>
      <c r="BM1431" s="239" t="s">
        <v>2524</v>
      </c>
    </row>
    <row r="1432" spans="1:47" s="2" customFormat="1" ht="12">
      <c r="A1432" s="39"/>
      <c r="B1432" s="40"/>
      <c r="C1432" s="41"/>
      <c r="D1432" s="241" t="s">
        <v>178</v>
      </c>
      <c r="E1432" s="41"/>
      <c r="F1432" s="242" t="s">
        <v>2500</v>
      </c>
      <c r="G1432" s="41"/>
      <c r="H1432" s="41"/>
      <c r="I1432" s="243"/>
      <c r="J1432" s="41"/>
      <c r="K1432" s="41"/>
      <c r="L1432" s="45"/>
      <c r="M1432" s="244"/>
      <c r="N1432" s="245"/>
      <c r="O1432" s="92"/>
      <c r="P1432" s="92"/>
      <c r="Q1432" s="92"/>
      <c r="R1432" s="92"/>
      <c r="S1432" s="92"/>
      <c r="T1432" s="93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T1432" s="18" t="s">
        <v>178</v>
      </c>
      <c r="AU1432" s="18" t="s">
        <v>86</v>
      </c>
    </row>
    <row r="1433" spans="1:65" s="2" customFormat="1" ht="16.5" customHeight="1">
      <c r="A1433" s="39"/>
      <c r="B1433" s="40"/>
      <c r="C1433" s="228" t="s">
        <v>2525</v>
      </c>
      <c r="D1433" s="228" t="s">
        <v>171</v>
      </c>
      <c r="E1433" s="229" t="s">
        <v>2526</v>
      </c>
      <c r="F1433" s="230" t="s">
        <v>2527</v>
      </c>
      <c r="G1433" s="231" t="s">
        <v>416</v>
      </c>
      <c r="H1433" s="232">
        <v>1.5</v>
      </c>
      <c r="I1433" s="233"/>
      <c r="J1433" s="234">
        <f>ROUND(I1433*H1433,2)</f>
        <v>0</v>
      </c>
      <c r="K1433" s="230" t="s">
        <v>1</v>
      </c>
      <c r="L1433" s="45"/>
      <c r="M1433" s="235" t="s">
        <v>1</v>
      </c>
      <c r="N1433" s="236" t="s">
        <v>42</v>
      </c>
      <c r="O1433" s="92"/>
      <c r="P1433" s="237">
        <f>O1433*H1433</f>
        <v>0</v>
      </c>
      <c r="Q1433" s="237">
        <v>0</v>
      </c>
      <c r="R1433" s="237">
        <f>Q1433*H1433</f>
        <v>0</v>
      </c>
      <c r="S1433" s="237">
        <v>0</v>
      </c>
      <c r="T1433" s="238">
        <f>S1433*H1433</f>
        <v>0</v>
      </c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R1433" s="239" t="s">
        <v>437</v>
      </c>
      <c r="AT1433" s="239" t="s">
        <v>171</v>
      </c>
      <c r="AU1433" s="239" t="s">
        <v>86</v>
      </c>
      <c r="AY1433" s="18" t="s">
        <v>168</v>
      </c>
      <c r="BE1433" s="240">
        <f>IF(N1433="základní",J1433,0)</f>
        <v>0</v>
      </c>
      <c r="BF1433" s="240">
        <f>IF(N1433="snížená",J1433,0)</f>
        <v>0</v>
      </c>
      <c r="BG1433" s="240">
        <f>IF(N1433="zákl. přenesená",J1433,0)</f>
        <v>0</v>
      </c>
      <c r="BH1433" s="240">
        <f>IF(N1433="sníž. přenesená",J1433,0)</f>
        <v>0</v>
      </c>
      <c r="BI1433" s="240">
        <f>IF(N1433="nulová",J1433,0)</f>
        <v>0</v>
      </c>
      <c r="BJ1433" s="18" t="s">
        <v>84</v>
      </c>
      <c r="BK1433" s="240">
        <f>ROUND(I1433*H1433,2)</f>
        <v>0</v>
      </c>
      <c r="BL1433" s="18" t="s">
        <v>437</v>
      </c>
      <c r="BM1433" s="239" t="s">
        <v>2528</v>
      </c>
    </row>
    <row r="1434" spans="1:47" s="2" customFormat="1" ht="12">
      <c r="A1434" s="39"/>
      <c r="B1434" s="40"/>
      <c r="C1434" s="41"/>
      <c r="D1434" s="241" t="s">
        <v>178</v>
      </c>
      <c r="E1434" s="41"/>
      <c r="F1434" s="242" t="s">
        <v>2529</v>
      </c>
      <c r="G1434" s="41"/>
      <c r="H1434" s="41"/>
      <c r="I1434" s="243"/>
      <c r="J1434" s="41"/>
      <c r="K1434" s="41"/>
      <c r="L1434" s="45"/>
      <c r="M1434" s="244"/>
      <c r="N1434" s="245"/>
      <c r="O1434" s="92"/>
      <c r="P1434" s="92"/>
      <c r="Q1434" s="92"/>
      <c r="R1434" s="92"/>
      <c r="S1434" s="92"/>
      <c r="T1434" s="93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T1434" s="18" t="s">
        <v>178</v>
      </c>
      <c r="AU1434" s="18" t="s">
        <v>86</v>
      </c>
    </row>
    <row r="1435" spans="1:65" s="2" customFormat="1" ht="24.15" customHeight="1">
      <c r="A1435" s="39"/>
      <c r="B1435" s="40"/>
      <c r="C1435" s="228" t="s">
        <v>2530</v>
      </c>
      <c r="D1435" s="228" t="s">
        <v>171</v>
      </c>
      <c r="E1435" s="229" t="s">
        <v>2531</v>
      </c>
      <c r="F1435" s="230" t="s">
        <v>2532</v>
      </c>
      <c r="G1435" s="231" t="s">
        <v>416</v>
      </c>
      <c r="H1435" s="232">
        <v>21</v>
      </c>
      <c r="I1435" s="233"/>
      <c r="J1435" s="234">
        <f>ROUND(I1435*H1435,2)</f>
        <v>0</v>
      </c>
      <c r="K1435" s="230" t="s">
        <v>1</v>
      </c>
      <c r="L1435" s="45"/>
      <c r="M1435" s="235" t="s">
        <v>1</v>
      </c>
      <c r="N1435" s="236" t="s">
        <v>42</v>
      </c>
      <c r="O1435" s="92"/>
      <c r="P1435" s="237">
        <f>O1435*H1435</f>
        <v>0</v>
      </c>
      <c r="Q1435" s="237">
        <v>0</v>
      </c>
      <c r="R1435" s="237">
        <f>Q1435*H1435</f>
        <v>0</v>
      </c>
      <c r="S1435" s="237">
        <v>0</v>
      </c>
      <c r="T1435" s="238">
        <f>S1435*H1435</f>
        <v>0</v>
      </c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R1435" s="239" t="s">
        <v>437</v>
      </c>
      <c r="AT1435" s="239" t="s">
        <v>171</v>
      </c>
      <c r="AU1435" s="239" t="s">
        <v>86</v>
      </c>
      <c r="AY1435" s="18" t="s">
        <v>168</v>
      </c>
      <c r="BE1435" s="240">
        <f>IF(N1435="základní",J1435,0)</f>
        <v>0</v>
      </c>
      <c r="BF1435" s="240">
        <f>IF(N1435="snížená",J1435,0)</f>
        <v>0</v>
      </c>
      <c r="BG1435" s="240">
        <f>IF(N1435="zákl. přenesená",J1435,0)</f>
        <v>0</v>
      </c>
      <c r="BH1435" s="240">
        <f>IF(N1435="sníž. přenesená",J1435,0)</f>
        <v>0</v>
      </c>
      <c r="BI1435" s="240">
        <f>IF(N1435="nulová",J1435,0)</f>
        <v>0</v>
      </c>
      <c r="BJ1435" s="18" t="s">
        <v>84</v>
      </c>
      <c r="BK1435" s="240">
        <f>ROUND(I1435*H1435,2)</f>
        <v>0</v>
      </c>
      <c r="BL1435" s="18" t="s">
        <v>437</v>
      </c>
      <c r="BM1435" s="239" t="s">
        <v>2533</v>
      </c>
    </row>
    <row r="1436" spans="1:47" s="2" customFormat="1" ht="12">
      <c r="A1436" s="39"/>
      <c r="B1436" s="40"/>
      <c r="C1436" s="41"/>
      <c r="D1436" s="241" t="s">
        <v>178</v>
      </c>
      <c r="E1436" s="41"/>
      <c r="F1436" s="242" t="s">
        <v>2534</v>
      </c>
      <c r="G1436" s="41"/>
      <c r="H1436" s="41"/>
      <c r="I1436" s="243"/>
      <c r="J1436" s="41"/>
      <c r="K1436" s="41"/>
      <c r="L1436" s="45"/>
      <c r="M1436" s="244"/>
      <c r="N1436" s="245"/>
      <c r="O1436" s="92"/>
      <c r="P1436" s="92"/>
      <c r="Q1436" s="92"/>
      <c r="R1436" s="92"/>
      <c r="S1436" s="92"/>
      <c r="T1436" s="93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T1436" s="18" t="s">
        <v>178</v>
      </c>
      <c r="AU1436" s="18" t="s">
        <v>86</v>
      </c>
    </row>
    <row r="1437" spans="1:65" s="2" customFormat="1" ht="24.15" customHeight="1">
      <c r="A1437" s="39"/>
      <c r="B1437" s="40"/>
      <c r="C1437" s="228" t="s">
        <v>2535</v>
      </c>
      <c r="D1437" s="228" t="s">
        <v>171</v>
      </c>
      <c r="E1437" s="229" t="s">
        <v>2536</v>
      </c>
      <c r="F1437" s="230" t="s">
        <v>2537</v>
      </c>
      <c r="G1437" s="231" t="s">
        <v>416</v>
      </c>
      <c r="H1437" s="232">
        <v>3.8</v>
      </c>
      <c r="I1437" s="233"/>
      <c r="J1437" s="234">
        <f>ROUND(I1437*H1437,2)</f>
        <v>0</v>
      </c>
      <c r="K1437" s="230" t="s">
        <v>1</v>
      </c>
      <c r="L1437" s="45"/>
      <c r="M1437" s="235" t="s">
        <v>1</v>
      </c>
      <c r="N1437" s="236" t="s">
        <v>42</v>
      </c>
      <c r="O1437" s="92"/>
      <c r="P1437" s="237">
        <f>O1437*H1437</f>
        <v>0</v>
      </c>
      <c r="Q1437" s="237">
        <v>0</v>
      </c>
      <c r="R1437" s="237">
        <f>Q1437*H1437</f>
        <v>0</v>
      </c>
      <c r="S1437" s="237">
        <v>0</v>
      </c>
      <c r="T1437" s="238">
        <f>S1437*H1437</f>
        <v>0</v>
      </c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R1437" s="239" t="s">
        <v>437</v>
      </c>
      <c r="AT1437" s="239" t="s">
        <v>171</v>
      </c>
      <c r="AU1437" s="239" t="s">
        <v>86</v>
      </c>
      <c r="AY1437" s="18" t="s">
        <v>168</v>
      </c>
      <c r="BE1437" s="240">
        <f>IF(N1437="základní",J1437,0)</f>
        <v>0</v>
      </c>
      <c r="BF1437" s="240">
        <f>IF(N1437="snížená",J1437,0)</f>
        <v>0</v>
      </c>
      <c r="BG1437" s="240">
        <f>IF(N1437="zákl. přenesená",J1437,0)</f>
        <v>0</v>
      </c>
      <c r="BH1437" s="240">
        <f>IF(N1437="sníž. přenesená",J1437,0)</f>
        <v>0</v>
      </c>
      <c r="BI1437" s="240">
        <f>IF(N1437="nulová",J1437,0)</f>
        <v>0</v>
      </c>
      <c r="BJ1437" s="18" t="s">
        <v>84</v>
      </c>
      <c r="BK1437" s="240">
        <f>ROUND(I1437*H1437,2)</f>
        <v>0</v>
      </c>
      <c r="BL1437" s="18" t="s">
        <v>437</v>
      </c>
      <c r="BM1437" s="239" t="s">
        <v>2538</v>
      </c>
    </row>
    <row r="1438" spans="1:47" s="2" customFormat="1" ht="12">
      <c r="A1438" s="39"/>
      <c r="B1438" s="40"/>
      <c r="C1438" s="41"/>
      <c r="D1438" s="241" t="s">
        <v>178</v>
      </c>
      <c r="E1438" s="41"/>
      <c r="F1438" s="242" t="s">
        <v>2534</v>
      </c>
      <c r="G1438" s="41"/>
      <c r="H1438" s="41"/>
      <c r="I1438" s="243"/>
      <c r="J1438" s="41"/>
      <c r="K1438" s="41"/>
      <c r="L1438" s="45"/>
      <c r="M1438" s="244"/>
      <c r="N1438" s="245"/>
      <c r="O1438" s="92"/>
      <c r="P1438" s="92"/>
      <c r="Q1438" s="92"/>
      <c r="R1438" s="92"/>
      <c r="S1438" s="92"/>
      <c r="T1438" s="93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T1438" s="18" t="s">
        <v>178</v>
      </c>
      <c r="AU1438" s="18" t="s">
        <v>86</v>
      </c>
    </row>
    <row r="1439" spans="1:65" s="2" customFormat="1" ht="16.5" customHeight="1">
      <c r="A1439" s="39"/>
      <c r="B1439" s="40"/>
      <c r="C1439" s="228" t="s">
        <v>2539</v>
      </c>
      <c r="D1439" s="228" t="s">
        <v>171</v>
      </c>
      <c r="E1439" s="229" t="s">
        <v>2540</v>
      </c>
      <c r="F1439" s="230" t="s">
        <v>2541</v>
      </c>
      <c r="G1439" s="231" t="s">
        <v>416</v>
      </c>
      <c r="H1439" s="232">
        <v>2</v>
      </c>
      <c r="I1439" s="233"/>
      <c r="J1439" s="234">
        <f>ROUND(I1439*H1439,2)</f>
        <v>0</v>
      </c>
      <c r="K1439" s="230" t="s">
        <v>1</v>
      </c>
      <c r="L1439" s="45"/>
      <c r="M1439" s="235" t="s">
        <v>1</v>
      </c>
      <c r="N1439" s="236" t="s">
        <v>42</v>
      </c>
      <c r="O1439" s="92"/>
      <c r="P1439" s="237">
        <f>O1439*H1439</f>
        <v>0</v>
      </c>
      <c r="Q1439" s="237">
        <v>0</v>
      </c>
      <c r="R1439" s="237">
        <f>Q1439*H1439</f>
        <v>0</v>
      </c>
      <c r="S1439" s="237">
        <v>0</v>
      </c>
      <c r="T1439" s="238">
        <f>S1439*H1439</f>
        <v>0</v>
      </c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R1439" s="239" t="s">
        <v>437</v>
      </c>
      <c r="AT1439" s="239" t="s">
        <v>171</v>
      </c>
      <c r="AU1439" s="239" t="s">
        <v>86</v>
      </c>
      <c r="AY1439" s="18" t="s">
        <v>168</v>
      </c>
      <c r="BE1439" s="240">
        <f>IF(N1439="základní",J1439,0)</f>
        <v>0</v>
      </c>
      <c r="BF1439" s="240">
        <f>IF(N1439="snížená",J1439,0)</f>
        <v>0</v>
      </c>
      <c r="BG1439" s="240">
        <f>IF(N1439="zákl. přenesená",J1439,0)</f>
        <v>0</v>
      </c>
      <c r="BH1439" s="240">
        <f>IF(N1439="sníž. přenesená",J1439,0)</f>
        <v>0</v>
      </c>
      <c r="BI1439" s="240">
        <f>IF(N1439="nulová",J1439,0)</f>
        <v>0</v>
      </c>
      <c r="BJ1439" s="18" t="s">
        <v>84</v>
      </c>
      <c r="BK1439" s="240">
        <f>ROUND(I1439*H1439,2)</f>
        <v>0</v>
      </c>
      <c r="BL1439" s="18" t="s">
        <v>437</v>
      </c>
      <c r="BM1439" s="239" t="s">
        <v>2542</v>
      </c>
    </row>
    <row r="1440" spans="1:47" s="2" customFormat="1" ht="12">
      <c r="A1440" s="39"/>
      <c r="B1440" s="40"/>
      <c r="C1440" s="41"/>
      <c r="D1440" s="241" t="s">
        <v>178</v>
      </c>
      <c r="E1440" s="41"/>
      <c r="F1440" s="242" t="s">
        <v>2529</v>
      </c>
      <c r="G1440" s="41"/>
      <c r="H1440" s="41"/>
      <c r="I1440" s="243"/>
      <c r="J1440" s="41"/>
      <c r="K1440" s="41"/>
      <c r="L1440" s="45"/>
      <c r="M1440" s="244"/>
      <c r="N1440" s="245"/>
      <c r="O1440" s="92"/>
      <c r="P1440" s="92"/>
      <c r="Q1440" s="92"/>
      <c r="R1440" s="92"/>
      <c r="S1440" s="92"/>
      <c r="T1440" s="93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T1440" s="18" t="s">
        <v>178</v>
      </c>
      <c r="AU1440" s="18" t="s">
        <v>86</v>
      </c>
    </row>
    <row r="1441" spans="1:65" s="2" customFormat="1" ht="16.5" customHeight="1">
      <c r="A1441" s="39"/>
      <c r="B1441" s="40"/>
      <c r="C1441" s="228" t="s">
        <v>2543</v>
      </c>
      <c r="D1441" s="228" t="s">
        <v>171</v>
      </c>
      <c r="E1441" s="229" t="s">
        <v>2544</v>
      </c>
      <c r="F1441" s="230" t="s">
        <v>2545</v>
      </c>
      <c r="G1441" s="231" t="s">
        <v>416</v>
      </c>
      <c r="H1441" s="232">
        <v>2.95</v>
      </c>
      <c r="I1441" s="233"/>
      <c r="J1441" s="234">
        <f>ROUND(I1441*H1441,2)</f>
        <v>0</v>
      </c>
      <c r="K1441" s="230" t="s">
        <v>1</v>
      </c>
      <c r="L1441" s="45"/>
      <c r="M1441" s="235" t="s">
        <v>1</v>
      </c>
      <c r="N1441" s="236" t="s">
        <v>42</v>
      </c>
      <c r="O1441" s="92"/>
      <c r="P1441" s="237">
        <f>O1441*H1441</f>
        <v>0</v>
      </c>
      <c r="Q1441" s="237">
        <v>0</v>
      </c>
      <c r="R1441" s="237">
        <f>Q1441*H1441</f>
        <v>0</v>
      </c>
      <c r="S1441" s="237">
        <v>0</v>
      </c>
      <c r="T1441" s="238">
        <f>S1441*H1441</f>
        <v>0</v>
      </c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R1441" s="239" t="s">
        <v>437</v>
      </c>
      <c r="AT1441" s="239" t="s">
        <v>171</v>
      </c>
      <c r="AU1441" s="239" t="s">
        <v>86</v>
      </c>
      <c r="AY1441" s="18" t="s">
        <v>168</v>
      </c>
      <c r="BE1441" s="240">
        <f>IF(N1441="základní",J1441,0)</f>
        <v>0</v>
      </c>
      <c r="BF1441" s="240">
        <f>IF(N1441="snížená",J1441,0)</f>
        <v>0</v>
      </c>
      <c r="BG1441" s="240">
        <f>IF(N1441="zákl. přenesená",J1441,0)</f>
        <v>0</v>
      </c>
      <c r="BH1441" s="240">
        <f>IF(N1441="sníž. přenesená",J1441,0)</f>
        <v>0</v>
      </c>
      <c r="BI1441" s="240">
        <f>IF(N1441="nulová",J1441,0)</f>
        <v>0</v>
      </c>
      <c r="BJ1441" s="18" t="s">
        <v>84</v>
      </c>
      <c r="BK1441" s="240">
        <f>ROUND(I1441*H1441,2)</f>
        <v>0</v>
      </c>
      <c r="BL1441" s="18" t="s">
        <v>437</v>
      </c>
      <c r="BM1441" s="239" t="s">
        <v>2546</v>
      </c>
    </row>
    <row r="1442" spans="1:47" s="2" customFormat="1" ht="12">
      <c r="A1442" s="39"/>
      <c r="B1442" s="40"/>
      <c r="C1442" s="41"/>
      <c r="D1442" s="241" t="s">
        <v>178</v>
      </c>
      <c r="E1442" s="41"/>
      <c r="F1442" s="242" t="s">
        <v>2529</v>
      </c>
      <c r="G1442" s="41"/>
      <c r="H1442" s="41"/>
      <c r="I1442" s="243"/>
      <c r="J1442" s="41"/>
      <c r="K1442" s="41"/>
      <c r="L1442" s="45"/>
      <c r="M1442" s="244"/>
      <c r="N1442" s="245"/>
      <c r="O1442" s="92"/>
      <c r="P1442" s="92"/>
      <c r="Q1442" s="92"/>
      <c r="R1442" s="92"/>
      <c r="S1442" s="92"/>
      <c r="T1442" s="93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T1442" s="18" t="s">
        <v>178</v>
      </c>
      <c r="AU1442" s="18" t="s">
        <v>86</v>
      </c>
    </row>
    <row r="1443" spans="1:65" s="2" customFormat="1" ht="16.5" customHeight="1">
      <c r="A1443" s="39"/>
      <c r="B1443" s="40"/>
      <c r="C1443" s="228" t="s">
        <v>2547</v>
      </c>
      <c r="D1443" s="228" t="s">
        <v>171</v>
      </c>
      <c r="E1443" s="229" t="s">
        <v>2548</v>
      </c>
      <c r="F1443" s="230" t="s">
        <v>2549</v>
      </c>
      <c r="G1443" s="231" t="s">
        <v>416</v>
      </c>
      <c r="H1443" s="232">
        <v>5.7</v>
      </c>
      <c r="I1443" s="233"/>
      <c r="J1443" s="234">
        <f>ROUND(I1443*H1443,2)</f>
        <v>0</v>
      </c>
      <c r="K1443" s="230" t="s">
        <v>1</v>
      </c>
      <c r="L1443" s="45"/>
      <c r="M1443" s="235" t="s">
        <v>1</v>
      </c>
      <c r="N1443" s="236" t="s">
        <v>42</v>
      </c>
      <c r="O1443" s="92"/>
      <c r="P1443" s="237">
        <f>O1443*H1443</f>
        <v>0</v>
      </c>
      <c r="Q1443" s="237">
        <v>0</v>
      </c>
      <c r="R1443" s="237">
        <f>Q1443*H1443</f>
        <v>0</v>
      </c>
      <c r="S1443" s="237">
        <v>0</v>
      </c>
      <c r="T1443" s="238">
        <f>S1443*H1443</f>
        <v>0</v>
      </c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R1443" s="239" t="s">
        <v>437</v>
      </c>
      <c r="AT1443" s="239" t="s">
        <v>171</v>
      </c>
      <c r="AU1443" s="239" t="s">
        <v>86</v>
      </c>
      <c r="AY1443" s="18" t="s">
        <v>168</v>
      </c>
      <c r="BE1443" s="240">
        <f>IF(N1443="základní",J1443,0)</f>
        <v>0</v>
      </c>
      <c r="BF1443" s="240">
        <f>IF(N1443="snížená",J1443,0)</f>
        <v>0</v>
      </c>
      <c r="BG1443" s="240">
        <f>IF(N1443="zákl. přenesená",J1443,0)</f>
        <v>0</v>
      </c>
      <c r="BH1443" s="240">
        <f>IF(N1443="sníž. přenesená",J1443,0)</f>
        <v>0</v>
      </c>
      <c r="BI1443" s="240">
        <f>IF(N1443="nulová",J1443,0)</f>
        <v>0</v>
      </c>
      <c r="BJ1443" s="18" t="s">
        <v>84</v>
      </c>
      <c r="BK1443" s="240">
        <f>ROUND(I1443*H1443,2)</f>
        <v>0</v>
      </c>
      <c r="BL1443" s="18" t="s">
        <v>437</v>
      </c>
      <c r="BM1443" s="239" t="s">
        <v>2550</v>
      </c>
    </row>
    <row r="1444" spans="1:47" s="2" customFormat="1" ht="12">
      <c r="A1444" s="39"/>
      <c r="B1444" s="40"/>
      <c r="C1444" s="41"/>
      <c r="D1444" s="241" t="s">
        <v>178</v>
      </c>
      <c r="E1444" s="41"/>
      <c r="F1444" s="242" t="s">
        <v>2529</v>
      </c>
      <c r="G1444" s="41"/>
      <c r="H1444" s="41"/>
      <c r="I1444" s="243"/>
      <c r="J1444" s="41"/>
      <c r="K1444" s="41"/>
      <c r="L1444" s="45"/>
      <c r="M1444" s="244"/>
      <c r="N1444" s="245"/>
      <c r="O1444" s="92"/>
      <c r="P1444" s="92"/>
      <c r="Q1444" s="92"/>
      <c r="R1444" s="92"/>
      <c r="S1444" s="92"/>
      <c r="T1444" s="93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T1444" s="18" t="s">
        <v>178</v>
      </c>
      <c r="AU1444" s="18" t="s">
        <v>86</v>
      </c>
    </row>
    <row r="1445" spans="1:65" s="2" customFormat="1" ht="24.15" customHeight="1">
      <c r="A1445" s="39"/>
      <c r="B1445" s="40"/>
      <c r="C1445" s="228" t="s">
        <v>2551</v>
      </c>
      <c r="D1445" s="228" t="s">
        <v>171</v>
      </c>
      <c r="E1445" s="229" t="s">
        <v>2552</v>
      </c>
      <c r="F1445" s="230" t="s">
        <v>2553</v>
      </c>
      <c r="G1445" s="231" t="s">
        <v>416</v>
      </c>
      <c r="H1445" s="232">
        <v>5.5</v>
      </c>
      <c r="I1445" s="233"/>
      <c r="J1445" s="234">
        <f>ROUND(I1445*H1445,2)</f>
        <v>0</v>
      </c>
      <c r="K1445" s="230" t="s">
        <v>1</v>
      </c>
      <c r="L1445" s="45"/>
      <c r="M1445" s="235" t="s">
        <v>1</v>
      </c>
      <c r="N1445" s="236" t="s">
        <v>42</v>
      </c>
      <c r="O1445" s="92"/>
      <c r="P1445" s="237">
        <f>O1445*H1445</f>
        <v>0</v>
      </c>
      <c r="Q1445" s="237">
        <v>0</v>
      </c>
      <c r="R1445" s="237">
        <f>Q1445*H1445</f>
        <v>0</v>
      </c>
      <c r="S1445" s="237">
        <v>0</v>
      </c>
      <c r="T1445" s="238">
        <f>S1445*H1445</f>
        <v>0</v>
      </c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R1445" s="239" t="s">
        <v>437</v>
      </c>
      <c r="AT1445" s="239" t="s">
        <v>171</v>
      </c>
      <c r="AU1445" s="239" t="s">
        <v>86</v>
      </c>
      <c r="AY1445" s="18" t="s">
        <v>168</v>
      </c>
      <c r="BE1445" s="240">
        <f>IF(N1445="základní",J1445,0)</f>
        <v>0</v>
      </c>
      <c r="BF1445" s="240">
        <f>IF(N1445="snížená",J1445,0)</f>
        <v>0</v>
      </c>
      <c r="BG1445" s="240">
        <f>IF(N1445="zákl. přenesená",J1445,0)</f>
        <v>0</v>
      </c>
      <c r="BH1445" s="240">
        <f>IF(N1445="sníž. přenesená",J1445,0)</f>
        <v>0</v>
      </c>
      <c r="BI1445" s="240">
        <f>IF(N1445="nulová",J1445,0)</f>
        <v>0</v>
      </c>
      <c r="BJ1445" s="18" t="s">
        <v>84</v>
      </c>
      <c r="BK1445" s="240">
        <f>ROUND(I1445*H1445,2)</f>
        <v>0</v>
      </c>
      <c r="BL1445" s="18" t="s">
        <v>437</v>
      </c>
      <c r="BM1445" s="239" t="s">
        <v>2554</v>
      </c>
    </row>
    <row r="1446" spans="1:47" s="2" customFormat="1" ht="12">
      <c r="A1446" s="39"/>
      <c r="B1446" s="40"/>
      <c r="C1446" s="41"/>
      <c r="D1446" s="241" t="s">
        <v>178</v>
      </c>
      <c r="E1446" s="41"/>
      <c r="F1446" s="242" t="s">
        <v>2534</v>
      </c>
      <c r="G1446" s="41"/>
      <c r="H1446" s="41"/>
      <c r="I1446" s="243"/>
      <c r="J1446" s="41"/>
      <c r="K1446" s="41"/>
      <c r="L1446" s="45"/>
      <c r="M1446" s="244"/>
      <c r="N1446" s="245"/>
      <c r="O1446" s="92"/>
      <c r="P1446" s="92"/>
      <c r="Q1446" s="92"/>
      <c r="R1446" s="92"/>
      <c r="S1446" s="92"/>
      <c r="T1446" s="93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T1446" s="18" t="s">
        <v>178</v>
      </c>
      <c r="AU1446" s="18" t="s">
        <v>86</v>
      </c>
    </row>
    <row r="1447" spans="1:65" s="2" customFormat="1" ht="24.15" customHeight="1">
      <c r="A1447" s="39"/>
      <c r="B1447" s="40"/>
      <c r="C1447" s="228" t="s">
        <v>2555</v>
      </c>
      <c r="D1447" s="228" t="s">
        <v>171</v>
      </c>
      <c r="E1447" s="229" t="s">
        <v>2556</v>
      </c>
      <c r="F1447" s="230" t="s">
        <v>2557</v>
      </c>
      <c r="G1447" s="231" t="s">
        <v>416</v>
      </c>
      <c r="H1447" s="232">
        <v>1</v>
      </c>
      <c r="I1447" s="233"/>
      <c r="J1447" s="234">
        <f>ROUND(I1447*H1447,2)</f>
        <v>0</v>
      </c>
      <c r="K1447" s="230" t="s">
        <v>1</v>
      </c>
      <c r="L1447" s="45"/>
      <c r="M1447" s="235" t="s">
        <v>1</v>
      </c>
      <c r="N1447" s="236" t="s">
        <v>42</v>
      </c>
      <c r="O1447" s="92"/>
      <c r="P1447" s="237">
        <f>O1447*H1447</f>
        <v>0</v>
      </c>
      <c r="Q1447" s="237">
        <v>0</v>
      </c>
      <c r="R1447" s="237">
        <f>Q1447*H1447</f>
        <v>0</v>
      </c>
      <c r="S1447" s="237">
        <v>0</v>
      </c>
      <c r="T1447" s="238">
        <f>S1447*H1447</f>
        <v>0</v>
      </c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R1447" s="239" t="s">
        <v>437</v>
      </c>
      <c r="AT1447" s="239" t="s">
        <v>171</v>
      </c>
      <c r="AU1447" s="239" t="s">
        <v>86</v>
      </c>
      <c r="AY1447" s="18" t="s">
        <v>168</v>
      </c>
      <c r="BE1447" s="240">
        <f>IF(N1447="základní",J1447,0)</f>
        <v>0</v>
      </c>
      <c r="BF1447" s="240">
        <f>IF(N1447="snížená",J1447,0)</f>
        <v>0</v>
      </c>
      <c r="BG1447" s="240">
        <f>IF(N1447="zákl. přenesená",J1447,0)</f>
        <v>0</v>
      </c>
      <c r="BH1447" s="240">
        <f>IF(N1447="sníž. přenesená",J1447,0)</f>
        <v>0</v>
      </c>
      <c r="BI1447" s="240">
        <f>IF(N1447="nulová",J1447,0)</f>
        <v>0</v>
      </c>
      <c r="BJ1447" s="18" t="s">
        <v>84</v>
      </c>
      <c r="BK1447" s="240">
        <f>ROUND(I1447*H1447,2)</f>
        <v>0</v>
      </c>
      <c r="BL1447" s="18" t="s">
        <v>437</v>
      </c>
      <c r="BM1447" s="239" t="s">
        <v>2558</v>
      </c>
    </row>
    <row r="1448" spans="1:47" s="2" customFormat="1" ht="12">
      <c r="A1448" s="39"/>
      <c r="B1448" s="40"/>
      <c r="C1448" s="41"/>
      <c r="D1448" s="241" t="s">
        <v>178</v>
      </c>
      <c r="E1448" s="41"/>
      <c r="F1448" s="242" t="s">
        <v>2534</v>
      </c>
      <c r="G1448" s="41"/>
      <c r="H1448" s="41"/>
      <c r="I1448" s="243"/>
      <c r="J1448" s="41"/>
      <c r="K1448" s="41"/>
      <c r="L1448" s="45"/>
      <c r="M1448" s="244"/>
      <c r="N1448" s="245"/>
      <c r="O1448" s="92"/>
      <c r="P1448" s="92"/>
      <c r="Q1448" s="92"/>
      <c r="R1448" s="92"/>
      <c r="S1448" s="92"/>
      <c r="T1448" s="93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T1448" s="18" t="s">
        <v>178</v>
      </c>
      <c r="AU1448" s="18" t="s">
        <v>86</v>
      </c>
    </row>
    <row r="1449" spans="1:65" s="2" customFormat="1" ht="24.15" customHeight="1">
      <c r="A1449" s="39"/>
      <c r="B1449" s="40"/>
      <c r="C1449" s="228" t="s">
        <v>2559</v>
      </c>
      <c r="D1449" s="228" t="s">
        <v>171</v>
      </c>
      <c r="E1449" s="229" t="s">
        <v>2560</v>
      </c>
      <c r="F1449" s="230" t="s">
        <v>2561</v>
      </c>
      <c r="G1449" s="231" t="s">
        <v>416</v>
      </c>
      <c r="H1449" s="232">
        <v>1</v>
      </c>
      <c r="I1449" s="233"/>
      <c r="J1449" s="234">
        <f>ROUND(I1449*H1449,2)</f>
        <v>0</v>
      </c>
      <c r="K1449" s="230" t="s">
        <v>1</v>
      </c>
      <c r="L1449" s="45"/>
      <c r="M1449" s="235" t="s">
        <v>1</v>
      </c>
      <c r="N1449" s="236" t="s">
        <v>42</v>
      </c>
      <c r="O1449" s="92"/>
      <c r="P1449" s="237">
        <f>O1449*H1449</f>
        <v>0</v>
      </c>
      <c r="Q1449" s="237">
        <v>0</v>
      </c>
      <c r="R1449" s="237">
        <f>Q1449*H1449</f>
        <v>0</v>
      </c>
      <c r="S1449" s="237">
        <v>0</v>
      </c>
      <c r="T1449" s="238">
        <f>S1449*H1449</f>
        <v>0</v>
      </c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R1449" s="239" t="s">
        <v>437</v>
      </c>
      <c r="AT1449" s="239" t="s">
        <v>171</v>
      </c>
      <c r="AU1449" s="239" t="s">
        <v>86</v>
      </c>
      <c r="AY1449" s="18" t="s">
        <v>168</v>
      </c>
      <c r="BE1449" s="240">
        <f>IF(N1449="základní",J1449,0)</f>
        <v>0</v>
      </c>
      <c r="BF1449" s="240">
        <f>IF(N1449="snížená",J1449,0)</f>
        <v>0</v>
      </c>
      <c r="BG1449" s="240">
        <f>IF(N1449="zákl. přenesená",J1449,0)</f>
        <v>0</v>
      </c>
      <c r="BH1449" s="240">
        <f>IF(N1449="sníž. přenesená",J1449,0)</f>
        <v>0</v>
      </c>
      <c r="BI1449" s="240">
        <f>IF(N1449="nulová",J1449,0)</f>
        <v>0</v>
      </c>
      <c r="BJ1449" s="18" t="s">
        <v>84</v>
      </c>
      <c r="BK1449" s="240">
        <f>ROUND(I1449*H1449,2)</f>
        <v>0</v>
      </c>
      <c r="BL1449" s="18" t="s">
        <v>437</v>
      </c>
      <c r="BM1449" s="239" t="s">
        <v>2562</v>
      </c>
    </row>
    <row r="1450" spans="1:47" s="2" customFormat="1" ht="12">
      <c r="A1450" s="39"/>
      <c r="B1450" s="40"/>
      <c r="C1450" s="41"/>
      <c r="D1450" s="241" t="s">
        <v>178</v>
      </c>
      <c r="E1450" s="41"/>
      <c r="F1450" s="242" t="s">
        <v>2534</v>
      </c>
      <c r="G1450" s="41"/>
      <c r="H1450" s="41"/>
      <c r="I1450" s="243"/>
      <c r="J1450" s="41"/>
      <c r="K1450" s="41"/>
      <c r="L1450" s="45"/>
      <c r="M1450" s="244"/>
      <c r="N1450" s="245"/>
      <c r="O1450" s="92"/>
      <c r="P1450" s="92"/>
      <c r="Q1450" s="92"/>
      <c r="R1450" s="92"/>
      <c r="S1450" s="92"/>
      <c r="T1450" s="93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T1450" s="18" t="s">
        <v>178</v>
      </c>
      <c r="AU1450" s="18" t="s">
        <v>86</v>
      </c>
    </row>
    <row r="1451" spans="1:65" s="2" customFormat="1" ht="24.15" customHeight="1">
      <c r="A1451" s="39"/>
      <c r="B1451" s="40"/>
      <c r="C1451" s="228" t="s">
        <v>2563</v>
      </c>
      <c r="D1451" s="228" t="s">
        <v>171</v>
      </c>
      <c r="E1451" s="229" t="s">
        <v>2564</v>
      </c>
      <c r="F1451" s="230" t="s">
        <v>2565</v>
      </c>
      <c r="G1451" s="231" t="s">
        <v>2104</v>
      </c>
      <c r="H1451" s="308"/>
      <c r="I1451" s="233"/>
      <c r="J1451" s="234">
        <f>ROUND(I1451*H1451,2)</f>
        <v>0</v>
      </c>
      <c r="K1451" s="230" t="s">
        <v>175</v>
      </c>
      <c r="L1451" s="45"/>
      <c r="M1451" s="235" t="s">
        <v>1</v>
      </c>
      <c r="N1451" s="236" t="s">
        <v>42</v>
      </c>
      <c r="O1451" s="92"/>
      <c r="P1451" s="237">
        <f>O1451*H1451</f>
        <v>0</v>
      </c>
      <c r="Q1451" s="237">
        <v>0</v>
      </c>
      <c r="R1451" s="237">
        <f>Q1451*H1451</f>
        <v>0</v>
      </c>
      <c r="S1451" s="237">
        <v>0</v>
      </c>
      <c r="T1451" s="238">
        <f>S1451*H1451</f>
        <v>0</v>
      </c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R1451" s="239" t="s">
        <v>437</v>
      </c>
      <c r="AT1451" s="239" t="s">
        <v>171</v>
      </c>
      <c r="AU1451" s="239" t="s">
        <v>86</v>
      </c>
      <c r="AY1451" s="18" t="s">
        <v>168</v>
      </c>
      <c r="BE1451" s="240">
        <f>IF(N1451="základní",J1451,0)</f>
        <v>0</v>
      </c>
      <c r="BF1451" s="240">
        <f>IF(N1451="snížená",J1451,0)</f>
        <v>0</v>
      </c>
      <c r="BG1451" s="240">
        <f>IF(N1451="zákl. přenesená",J1451,0)</f>
        <v>0</v>
      </c>
      <c r="BH1451" s="240">
        <f>IF(N1451="sníž. přenesená",J1451,0)</f>
        <v>0</v>
      </c>
      <c r="BI1451" s="240">
        <f>IF(N1451="nulová",J1451,0)</f>
        <v>0</v>
      </c>
      <c r="BJ1451" s="18" t="s">
        <v>84</v>
      </c>
      <c r="BK1451" s="240">
        <f>ROUND(I1451*H1451,2)</f>
        <v>0</v>
      </c>
      <c r="BL1451" s="18" t="s">
        <v>437</v>
      </c>
      <c r="BM1451" s="239" t="s">
        <v>2566</v>
      </c>
    </row>
    <row r="1452" spans="1:63" s="12" customFormat="1" ht="22.8" customHeight="1">
      <c r="A1452" s="12"/>
      <c r="B1452" s="212"/>
      <c r="C1452" s="213"/>
      <c r="D1452" s="214" t="s">
        <v>76</v>
      </c>
      <c r="E1452" s="226" t="s">
        <v>2567</v>
      </c>
      <c r="F1452" s="226" t="s">
        <v>2568</v>
      </c>
      <c r="G1452" s="213"/>
      <c r="H1452" s="213"/>
      <c r="I1452" s="216"/>
      <c r="J1452" s="227">
        <f>BK1452</f>
        <v>0</v>
      </c>
      <c r="K1452" s="213"/>
      <c r="L1452" s="218"/>
      <c r="M1452" s="219"/>
      <c r="N1452" s="220"/>
      <c r="O1452" s="220"/>
      <c r="P1452" s="221">
        <f>SUM(P1453:P1679)</f>
        <v>0</v>
      </c>
      <c r="Q1452" s="220"/>
      <c r="R1452" s="221">
        <f>SUM(R1453:R1679)</f>
        <v>0</v>
      </c>
      <c r="S1452" s="220"/>
      <c r="T1452" s="222">
        <f>SUM(T1453:T1679)</f>
        <v>0</v>
      </c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R1452" s="223" t="s">
        <v>86</v>
      </c>
      <c r="AT1452" s="224" t="s">
        <v>76</v>
      </c>
      <c r="AU1452" s="224" t="s">
        <v>84</v>
      </c>
      <c r="AY1452" s="223" t="s">
        <v>168</v>
      </c>
      <c r="BK1452" s="225">
        <f>SUM(BK1453:BK1679)</f>
        <v>0</v>
      </c>
    </row>
    <row r="1453" spans="1:65" s="2" customFormat="1" ht="16.5" customHeight="1">
      <c r="A1453" s="39"/>
      <c r="B1453" s="40"/>
      <c r="C1453" s="228" t="s">
        <v>2569</v>
      </c>
      <c r="D1453" s="228" t="s">
        <v>171</v>
      </c>
      <c r="E1453" s="229" t="s">
        <v>2570</v>
      </c>
      <c r="F1453" s="230" t="s">
        <v>2571</v>
      </c>
      <c r="G1453" s="231" t="s">
        <v>174</v>
      </c>
      <c r="H1453" s="232">
        <v>1</v>
      </c>
      <c r="I1453" s="233"/>
      <c r="J1453" s="234">
        <f>ROUND(I1453*H1453,2)</f>
        <v>0</v>
      </c>
      <c r="K1453" s="230" t="s">
        <v>1</v>
      </c>
      <c r="L1453" s="45"/>
      <c r="M1453" s="235" t="s">
        <v>1</v>
      </c>
      <c r="N1453" s="236" t="s">
        <v>42</v>
      </c>
      <c r="O1453" s="92"/>
      <c r="P1453" s="237">
        <f>O1453*H1453</f>
        <v>0</v>
      </c>
      <c r="Q1453" s="237">
        <v>0</v>
      </c>
      <c r="R1453" s="237">
        <f>Q1453*H1453</f>
        <v>0</v>
      </c>
      <c r="S1453" s="237">
        <v>0</v>
      </c>
      <c r="T1453" s="238">
        <f>S1453*H1453</f>
        <v>0</v>
      </c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R1453" s="239" t="s">
        <v>437</v>
      </c>
      <c r="AT1453" s="239" t="s">
        <v>171</v>
      </c>
      <c r="AU1453" s="239" t="s">
        <v>86</v>
      </c>
      <c r="AY1453" s="18" t="s">
        <v>168</v>
      </c>
      <c r="BE1453" s="240">
        <f>IF(N1453="základní",J1453,0)</f>
        <v>0</v>
      </c>
      <c r="BF1453" s="240">
        <f>IF(N1453="snížená",J1453,0)</f>
        <v>0</v>
      </c>
      <c r="BG1453" s="240">
        <f>IF(N1453="zákl. přenesená",J1453,0)</f>
        <v>0</v>
      </c>
      <c r="BH1453" s="240">
        <f>IF(N1453="sníž. přenesená",J1453,0)</f>
        <v>0</v>
      </c>
      <c r="BI1453" s="240">
        <f>IF(N1453="nulová",J1453,0)</f>
        <v>0</v>
      </c>
      <c r="BJ1453" s="18" t="s">
        <v>84</v>
      </c>
      <c r="BK1453" s="240">
        <f>ROUND(I1453*H1453,2)</f>
        <v>0</v>
      </c>
      <c r="BL1453" s="18" t="s">
        <v>437</v>
      </c>
      <c r="BM1453" s="239" t="s">
        <v>2572</v>
      </c>
    </row>
    <row r="1454" spans="1:47" s="2" customFormat="1" ht="12">
      <c r="A1454" s="39"/>
      <c r="B1454" s="40"/>
      <c r="C1454" s="41"/>
      <c r="D1454" s="241" t="s">
        <v>178</v>
      </c>
      <c r="E1454" s="41"/>
      <c r="F1454" s="242" t="s">
        <v>2573</v>
      </c>
      <c r="G1454" s="41"/>
      <c r="H1454" s="41"/>
      <c r="I1454" s="243"/>
      <c r="J1454" s="41"/>
      <c r="K1454" s="41"/>
      <c r="L1454" s="45"/>
      <c r="M1454" s="244"/>
      <c r="N1454" s="245"/>
      <c r="O1454" s="92"/>
      <c r="P1454" s="92"/>
      <c r="Q1454" s="92"/>
      <c r="R1454" s="92"/>
      <c r="S1454" s="92"/>
      <c r="T1454" s="93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T1454" s="18" t="s">
        <v>178</v>
      </c>
      <c r="AU1454" s="18" t="s">
        <v>86</v>
      </c>
    </row>
    <row r="1455" spans="1:65" s="2" customFormat="1" ht="16.5" customHeight="1">
      <c r="A1455" s="39"/>
      <c r="B1455" s="40"/>
      <c r="C1455" s="228" t="s">
        <v>2574</v>
      </c>
      <c r="D1455" s="228" t="s">
        <v>171</v>
      </c>
      <c r="E1455" s="229" t="s">
        <v>2575</v>
      </c>
      <c r="F1455" s="230" t="s">
        <v>2576</v>
      </c>
      <c r="G1455" s="231" t="s">
        <v>174</v>
      </c>
      <c r="H1455" s="232">
        <v>1</v>
      </c>
      <c r="I1455" s="233"/>
      <c r="J1455" s="234">
        <f>ROUND(I1455*H1455,2)</f>
        <v>0</v>
      </c>
      <c r="K1455" s="230" t="s">
        <v>1</v>
      </c>
      <c r="L1455" s="45"/>
      <c r="M1455" s="235" t="s">
        <v>1</v>
      </c>
      <c r="N1455" s="236" t="s">
        <v>42</v>
      </c>
      <c r="O1455" s="92"/>
      <c r="P1455" s="237">
        <f>O1455*H1455</f>
        <v>0</v>
      </c>
      <c r="Q1455" s="237">
        <v>0</v>
      </c>
      <c r="R1455" s="237">
        <f>Q1455*H1455</f>
        <v>0</v>
      </c>
      <c r="S1455" s="237">
        <v>0</v>
      </c>
      <c r="T1455" s="238">
        <f>S1455*H1455</f>
        <v>0</v>
      </c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R1455" s="239" t="s">
        <v>437</v>
      </c>
      <c r="AT1455" s="239" t="s">
        <v>171</v>
      </c>
      <c r="AU1455" s="239" t="s">
        <v>86</v>
      </c>
      <c r="AY1455" s="18" t="s">
        <v>168</v>
      </c>
      <c r="BE1455" s="240">
        <f>IF(N1455="základní",J1455,0)</f>
        <v>0</v>
      </c>
      <c r="BF1455" s="240">
        <f>IF(N1455="snížená",J1455,0)</f>
        <v>0</v>
      </c>
      <c r="BG1455" s="240">
        <f>IF(N1455="zákl. přenesená",J1455,0)</f>
        <v>0</v>
      </c>
      <c r="BH1455" s="240">
        <f>IF(N1455="sníž. přenesená",J1455,0)</f>
        <v>0</v>
      </c>
      <c r="BI1455" s="240">
        <f>IF(N1455="nulová",J1455,0)</f>
        <v>0</v>
      </c>
      <c r="BJ1455" s="18" t="s">
        <v>84</v>
      </c>
      <c r="BK1455" s="240">
        <f>ROUND(I1455*H1455,2)</f>
        <v>0</v>
      </c>
      <c r="BL1455" s="18" t="s">
        <v>437</v>
      </c>
      <c r="BM1455" s="239" t="s">
        <v>2577</v>
      </c>
    </row>
    <row r="1456" spans="1:47" s="2" customFormat="1" ht="12">
      <c r="A1456" s="39"/>
      <c r="B1456" s="40"/>
      <c r="C1456" s="41"/>
      <c r="D1456" s="241" t="s">
        <v>178</v>
      </c>
      <c r="E1456" s="41"/>
      <c r="F1456" s="242" t="s">
        <v>2573</v>
      </c>
      <c r="G1456" s="41"/>
      <c r="H1456" s="41"/>
      <c r="I1456" s="243"/>
      <c r="J1456" s="41"/>
      <c r="K1456" s="41"/>
      <c r="L1456" s="45"/>
      <c r="M1456" s="244"/>
      <c r="N1456" s="245"/>
      <c r="O1456" s="92"/>
      <c r="P1456" s="92"/>
      <c r="Q1456" s="92"/>
      <c r="R1456" s="92"/>
      <c r="S1456" s="92"/>
      <c r="T1456" s="93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T1456" s="18" t="s">
        <v>178</v>
      </c>
      <c r="AU1456" s="18" t="s">
        <v>86</v>
      </c>
    </row>
    <row r="1457" spans="1:65" s="2" customFormat="1" ht="16.5" customHeight="1">
      <c r="A1457" s="39"/>
      <c r="B1457" s="40"/>
      <c r="C1457" s="228" t="s">
        <v>2578</v>
      </c>
      <c r="D1457" s="228" t="s">
        <v>171</v>
      </c>
      <c r="E1457" s="229" t="s">
        <v>2579</v>
      </c>
      <c r="F1457" s="230" t="s">
        <v>2580</v>
      </c>
      <c r="G1457" s="231" t="s">
        <v>174</v>
      </c>
      <c r="H1457" s="232">
        <v>1</v>
      </c>
      <c r="I1457" s="233"/>
      <c r="J1457" s="234">
        <f>ROUND(I1457*H1457,2)</f>
        <v>0</v>
      </c>
      <c r="K1457" s="230" t="s">
        <v>1</v>
      </c>
      <c r="L1457" s="45"/>
      <c r="M1457" s="235" t="s">
        <v>1</v>
      </c>
      <c r="N1457" s="236" t="s">
        <v>42</v>
      </c>
      <c r="O1457" s="92"/>
      <c r="P1457" s="237">
        <f>O1457*H1457</f>
        <v>0</v>
      </c>
      <c r="Q1457" s="237">
        <v>0</v>
      </c>
      <c r="R1457" s="237">
        <f>Q1457*H1457</f>
        <v>0</v>
      </c>
      <c r="S1457" s="237">
        <v>0</v>
      </c>
      <c r="T1457" s="238">
        <f>S1457*H1457</f>
        <v>0</v>
      </c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R1457" s="239" t="s">
        <v>437</v>
      </c>
      <c r="AT1457" s="239" t="s">
        <v>171</v>
      </c>
      <c r="AU1457" s="239" t="s">
        <v>86</v>
      </c>
      <c r="AY1457" s="18" t="s">
        <v>168</v>
      </c>
      <c r="BE1457" s="240">
        <f>IF(N1457="základní",J1457,0)</f>
        <v>0</v>
      </c>
      <c r="BF1457" s="240">
        <f>IF(N1457="snížená",J1457,0)</f>
        <v>0</v>
      </c>
      <c r="BG1457" s="240">
        <f>IF(N1457="zákl. přenesená",J1457,0)</f>
        <v>0</v>
      </c>
      <c r="BH1457" s="240">
        <f>IF(N1457="sníž. přenesená",J1457,0)</f>
        <v>0</v>
      </c>
      <c r="BI1457" s="240">
        <f>IF(N1457="nulová",J1457,0)</f>
        <v>0</v>
      </c>
      <c r="BJ1457" s="18" t="s">
        <v>84</v>
      </c>
      <c r="BK1457" s="240">
        <f>ROUND(I1457*H1457,2)</f>
        <v>0</v>
      </c>
      <c r="BL1457" s="18" t="s">
        <v>437</v>
      </c>
      <c r="BM1457" s="239" t="s">
        <v>2581</v>
      </c>
    </row>
    <row r="1458" spans="1:47" s="2" customFormat="1" ht="12">
      <c r="A1458" s="39"/>
      <c r="B1458" s="40"/>
      <c r="C1458" s="41"/>
      <c r="D1458" s="241" t="s">
        <v>178</v>
      </c>
      <c r="E1458" s="41"/>
      <c r="F1458" s="242" t="s">
        <v>2573</v>
      </c>
      <c r="G1458" s="41"/>
      <c r="H1458" s="41"/>
      <c r="I1458" s="243"/>
      <c r="J1458" s="41"/>
      <c r="K1458" s="41"/>
      <c r="L1458" s="45"/>
      <c r="M1458" s="244"/>
      <c r="N1458" s="245"/>
      <c r="O1458" s="92"/>
      <c r="P1458" s="92"/>
      <c r="Q1458" s="92"/>
      <c r="R1458" s="92"/>
      <c r="S1458" s="92"/>
      <c r="T1458" s="93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T1458" s="18" t="s">
        <v>178</v>
      </c>
      <c r="AU1458" s="18" t="s">
        <v>86</v>
      </c>
    </row>
    <row r="1459" spans="1:65" s="2" customFormat="1" ht="16.5" customHeight="1">
      <c r="A1459" s="39"/>
      <c r="B1459" s="40"/>
      <c r="C1459" s="228" t="s">
        <v>2582</v>
      </c>
      <c r="D1459" s="228" t="s">
        <v>171</v>
      </c>
      <c r="E1459" s="229" t="s">
        <v>2583</v>
      </c>
      <c r="F1459" s="230" t="s">
        <v>2584</v>
      </c>
      <c r="G1459" s="231" t="s">
        <v>174</v>
      </c>
      <c r="H1459" s="232">
        <v>1</v>
      </c>
      <c r="I1459" s="233"/>
      <c r="J1459" s="234">
        <f>ROUND(I1459*H1459,2)</f>
        <v>0</v>
      </c>
      <c r="K1459" s="230" t="s">
        <v>1</v>
      </c>
      <c r="L1459" s="45"/>
      <c r="M1459" s="235" t="s">
        <v>1</v>
      </c>
      <c r="N1459" s="236" t="s">
        <v>42</v>
      </c>
      <c r="O1459" s="92"/>
      <c r="P1459" s="237">
        <f>O1459*H1459</f>
        <v>0</v>
      </c>
      <c r="Q1459" s="237">
        <v>0</v>
      </c>
      <c r="R1459" s="237">
        <f>Q1459*H1459</f>
        <v>0</v>
      </c>
      <c r="S1459" s="237">
        <v>0</v>
      </c>
      <c r="T1459" s="238">
        <f>S1459*H1459</f>
        <v>0</v>
      </c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R1459" s="239" t="s">
        <v>437</v>
      </c>
      <c r="AT1459" s="239" t="s">
        <v>171</v>
      </c>
      <c r="AU1459" s="239" t="s">
        <v>86</v>
      </c>
      <c r="AY1459" s="18" t="s">
        <v>168</v>
      </c>
      <c r="BE1459" s="240">
        <f>IF(N1459="základní",J1459,0)</f>
        <v>0</v>
      </c>
      <c r="BF1459" s="240">
        <f>IF(N1459="snížená",J1459,0)</f>
        <v>0</v>
      </c>
      <c r="BG1459" s="240">
        <f>IF(N1459="zákl. přenesená",J1459,0)</f>
        <v>0</v>
      </c>
      <c r="BH1459" s="240">
        <f>IF(N1459="sníž. přenesená",J1459,0)</f>
        <v>0</v>
      </c>
      <c r="BI1459" s="240">
        <f>IF(N1459="nulová",J1459,0)</f>
        <v>0</v>
      </c>
      <c r="BJ1459" s="18" t="s">
        <v>84</v>
      </c>
      <c r="BK1459" s="240">
        <f>ROUND(I1459*H1459,2)</f>
        <v>0</v>
      </c>
      <c r="BL1459" s="18" t="s">
        <v>437</v>
      </c>
      <c r="BM1459" s="239" t="s">
        <v>2585</v>
      </c>
    </row>
    <row r="1460" spans="1:47" s="2" customFormat="1" ht="12">
      <c r="A1460" s="39"/>
      <c r="B1460" s="40"/>
      <c r="C1460" s="41"/>
      <c r="D1460" s="241" t="s">
        <v>178</v>
      </c>
      <c r="E1460" s="41"/>
      <c r="F1460" s="242" t="s">
        <v>2573</v>
      </c>
      <c r="G1460" s="41"/>
      <c r="H1460" s="41"/>
      <c r="I1460" s="243"/>
      <c r="J1460" s="41"/>
      <c r="K1460" s="41"/>
      <c r="L1460" s="45"/>
      <c r="M1460" s="244"/>
      <c r="N1460" s="245"/>
      <c r="O1460" s="92"/>
      <c r="P1460" s="92"/>
      <c r="Q1460" s="92"/>
      <c r="R1460" s="92"/>
      <c r="S1460" s="92"/>
      <c r="T1460" s="93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T1460" s="18" t="s">
        <v>178</v>
      </c>
      <c r="AU1460" s="18" t="s">
        <v>86</v>
      </c>
    </row>
    <row r="1461" spans="1:65" s="2" customFormat="1" ht="16.5" customHeight="1">
      <c r="A1461" s="39"/>
      <c r="B1461" s="40"/>
      <c r="C1461" s="228" t="s">
        <v>2586</v>
      </c>
      <c r="D1461" s="228" t="s">
        <v>171</v>
      </c>
      <c r="E1461" s="229" t="s">
        <v>2587</v>
      </c>
      <c r="F1461" s="230" t="s">
        <v>2588</v>
      </c>
      <c r="G1461" s="231" t="s">
        <v>174</v>
      </c>
      <c r="H1461" s="232">
        <v>1</v>
      </c>
      <c r="I1461" s="233"/>
      <c r="J1461" s="234">
        <f>ROUND(I1461*H1461,2)</f>
        <v>0</v>
      </c>
      <c r="K1461" s="230" t="s">
        <v>1</v>
      </c>
      <c r="L1461" s="45"/>
      <c r="M1461" s="235" t="s">
        <v>1</v>
      </c>
      <c r="N1461" s="236" t="s">
        <v>42</v>
      </c>
      <c r="O1461" s="92"/>
      <c r="P1461" s="237">
        <f>O1461*H1461</f>
        <v>0</v>
      </c>
      <c r="Q1461" s="237">
        <v>0</v>
      </c>
      <c r="R1461" s="237">
        <f>Q1461*H1461</f>
        <v>0</v>
      </c>
      <c r="S1461" s="237">
        <v>0</v>
      </c>
      <c r="T1461" s="238">
        <f>S1461*H1461</f>
        <v>0</v>
      </c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R1461" s="239" t="s">
        <v>437</v>
      </c>
      <c r="AT1461" s="239" t="s">
        <v>171</v>
      </c>
      <c r="AU1461" s="239" t="s">
        <v>86</v>
      </c>
      <c r="AY1461" s="18" t="s">
        <v>168</v>
      </c>
      <c r="BE1461" s="240">
        <f>IF(N1461="základní",J1461,0)</f>
        <v>0</v>
      </c>
      <c r="BF1461" s="240">
        <f>IF(N1461="snížená",J1461,0)</f>
        <v>0</v>
      </c>
      <c r="BG1461" s="240">
        <f>IF(N1461="zákl. přenesená",J1461,0)</f>
        <v>0</v>
      </c>
      <c r="BH1461" s="240">
        <f>IF(N1461="sníž. přenesená",J1461,0)</f>
        <v>0</v>
      </c>
      <c r="BI1461" s="240">
        <f>IF(N1461="nulová",J1461,0)</f>
        <v>0</v>
      </c>
      <c r="BJ1461" s="18" t="s">
        <v>84</v>
      </c>
      <c r="BK1461" s="240">
        <f>ROUND(I1461*H1461,2)</f>
        <v>0</v>
      </c>
      <c r="BL1461" s="18" t="s">
        <v>437</v>
      </c>
      <c r="BM1461" s="239" t="s">
        <v>2589</v>
      </c>
    </row>
    <row r="1462" spans="1:47" s="2" customFormat="1" ht="12">
      <c r="A1462" s="39"/>
      <c r="B1462" s="40"/>
      <c r="C1462" s="41"/>
      <c r="D1462" s="241" t="s">
        <v>178</v>
      </c>
      <c r="E1462" s="41"/>
      <c r="F1462" s="242" t="s">
        <v>2573</v>
      </c>
      <c r="G1462" s="41"/>
      <c r="H1462" s="41"/>
      <c r="I1462" s="243"/>
      <c r="J1462" s="41"/>
      <c r="K1462" s="41"/>
      <c r="L1462" s="45"/>
      <c r="M1462" s="244"/>
      <c r="N1462" s="245"/>
      <c r="O1462" s="92"/>
      <c r="P1462" s="92"/>
      <c r="Q1462" s="92"/>
      <c r="R1462" s="92"/>
      <c r="S1462" s="92"/>
      <c r="T1462" s="93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T1462" s="18" t="s">
        <v>178</v>
      </c>
      <c r="AU1462" s="18" t="s">
        <v>86</v>
      </c>
    </row>
    <row r="1463" spans="1:65" s="2" customFormat="1" ht="16.5" customHeight="1">
      <c r="A1463" s="39"/>
      <c r="B1463" s="40"/>
      <c r="C1463" s="228" t="s">
        <v>2590</v>
      </c>
      <c r="D1463" s="228" t="s">
        <v>171</v>
      </c>
      <c r="E1463" s="229" t="s">
        <v>2591</v>
      </c>
      <c r="F1463" s="230" t="s">
        <v>2592</v>
      </c>
      <c r="G1463" s="231" t="s">
        <v>174</v>
      </c>
      <c r="H1463" s="232">
        <v>1</v>
      </c>
      <c r="I1463" s="233"/>
      <c r="J1463" s="234">
        <f>ROUND(I1463*H1463,2)</f>
        <v>0</v>
      </c>
      <c r="K1463" s="230" t="s">
        <v>1</v>
      </c>
      <c r="L1463" s="45"/>
      <c r="M1463" s="235" t="s">
        <v>1</v>
      </c>
      <c r="N1463" s="236" t="s">
        <v>42</v>
      </c>
      <c r="O1463" s="92"/>
      <c r="P1463" s="237">
        <f>O1463*H1463</f>
        <v>0</v>
      </c>
      <c r="Q1463" s="237">
        <v>0</v>
      </c>
      <c r="R1463" s="237">
        <f>Q1463*H1463</f>
        <v>0</v>
      </c>
      <c r="S1463" s="237">
        <v>0</v>
      </c>
      <c r="T1463" s="238">
        <f>S1463*H1463</f>
        <v>0</v>
      </c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R1463" s="239" t="s">
        <v>437</v>
      </c>
      <c r="AT1463" s="239" t="s">
        <v>171</v>
      </c>
      <c r="AU1463" s="239" t="s">
        <v>86</v>
      </c>
      <c r="AY1463" s="18" t="s">
        <v>168</v>
      </c>
      <c r="BE1463" s="240">
        <f>IF(N1463="základní",J1463,0)</f>
        <v>0</v>
      </c>
      <c r="BF1463" s="240">
        <f>IF(N1463="snížená",J1463,0)</f>
        <v>0</v>
      </c>
      <c r="BG1463" s="240">
        <f>IF(N1463="zákl. přenesená",J1463,0)</f>
        <v>0</v>
      </c>
      <c r="BH1463" s="240">
        <f>IF(N1463="sníž. přenesená",J1463,0)</f>
        <v>0</v>
      </c>
      <c r="BI1463" s="240">
        <f>IF(N1463="nulová",J1463,0)</f>
        <v>0</v>
      </c>
      <c r="BJ1463" s="18" t="s">
        <v>84</v>
      </c>
      <c r="BK1463" s="240">
        <f>ROUND(I1463*H1463,2)</f>
        <v>0</v>
      </c>
      <c r="BL1463" s="18" t="s">
        <v>437</v>
      </c>
      <c r="BM1463" s="239" t="s">
        <v>2593</v>
      </c>
    </row>
    <row r="1464" spans="1:47" s="2" customFormat="1" ht="12">
      <c r="A1464" s="39"/>
      <c r="B1464" s="40"/>
      <c r="C1464" s="41"/>
      <c r="D1464" s="241" t="s">
        <v>178</v>
      </c>
      <c r="E1464" s="41"/>
      <c r="F1464" s="242" t="s">
        <v>2573</v>
      </c>
      <c r="G1464" s="41"/>
      <c r="H1464" s="41"/>
      <c r="I1464" s="243"/>
      <c r="J1464" s="41"/>
      <c r="K1464" s="41"/>
      <c r="L1464" s="45"/>
      <c r="M1464" s="244"/>
      <c r="N1464" s="245"/>
      <c r="O1464" s="92"/>
      <c r="P1464" s="92"/>
      <c r="Q1464" s="92"/>
      <c r="R1464" s="92"/>
      <c r="S1464" s="92"/>
      <c r="T1464" s="93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T1464" s="18" t="s">
        <v>178</v>
      </c>
      <c r="AU1464" s="18" t="s">
        <v>86</v>
      </c>
    </row>
    <row r="1465" spans="1:65" s="2" customFormat="1" ht="16.5" customHeight="1">
      <c r="A1465" s="39"/>
      <c r="B1465" s="40"/>
      <c r="C1465" s="228" t="s">
        <v>2594</v>
      </c>
      <c r="D1465" s="228" t="s">
        <v>171</v>
      </c>
      <c r="E1465" s="229" t="s">
        <v>2595</v>
      </c>
      <c r="F1465" s="230" t="s">
        <v>2596</v>
      </c>
      <c r="G1465" s="231" t="s">
        <v>174</v>
      </c>
      <c r="H1465" s="232">
        <v>1</v>
      </c>
      <c r="I1465" s="233"/>
      <c r="J1465" s="234">
        <f>ROUND(I1465*H1465,2)</f>
        <v>0</v>
      </c>
      <c r="K1465" s="230" t="s">
        <v>1</v>
      </c>
      <c r="L1465" s="45"/>
      <c r="M1465" s="235" t="s">
        <v>1</v>
      </c>
      <c r="N1465" s="236" t="s">
        <v>42</v>
      </c>
      <c r="O1465" s="92"/>
      <c r="P1465" s="237">
        <f>O1465*H1465</f>
        <v>0</v>
      </c>
      <c r="Q1465" s="237">
        <v>0</v>
      </c>
      <c r="R1465" s="237">
        <f>Q1465*H1465</f>
        <v>0</v>
      </c>
      <c r="S1465" s="237">
        <v>0</v>
      </c>
      <c r="T1465" s="238">
        <f>S1465*H1465</f>
        <v>0</v>
      </c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R1465" s="239" t="s">
        <v>437</v>
      </c>
      <c r="AT1465" s="239" t="s">
        <v>171</v>
      </c>
      <c r="AU1465" s="239" t="s">
        <v>86</v>
      </c>
      <c r="AY1465" s="18" t="s">
        <v>168</v>
      </c>
      <c r="BE1465" s="240">
        <f>IF(N1465="základní",J1465,0)</f>
        <v>0</v>
      </c>
      <c r="BF1465" s="240">
        <f>IF(N1465="snížená",J1465,0)</f>
        <v>0</v>
      </c>
      <c r="BG1465" s="240">
        <f>IF(N1465="zákl. přenesená",J1465,0)</f>
        <v>0</v>
      </c>
      <c r="BH1465" s="240">
        <f>IF(N1465="sníž. přenesená",J1465,0)</f>
        <v>0</v>
      </c>
      <c r="BI1465" s="240">
        <f>IF(N1465="nulová",J1465,0)</f>
        <v>0</v>
      </c>
      <c r="BJ1465" s="18" t="s">
        <v>84</v>
      </c>
      <c r="BK1465" s="240">
        <f>ROUND(I1465*H1465,2)</f>
        <v>0</v>
      </c>
      <c r="BL1465" s="18" t="s">
        <v>437</v>
      </c>
      <c r="BM1465" s="239" t="s">
        <v>2597</v>
      </c>
    </row>
    <row r="1466" spans="1:47" s="2" customFormat="1" ht="12">
      <c r="A1466" s="39"/>
      <c r="B1466" s="40"/>
      <c r="C1466" s="41"/>
      <c r="D1466" s="241" t="s">
        <v>178</v>
      </c>
      <c r="E1466" s="41"/>
      <c r="F1466" s="242" t="s">
        <v>2573</v>
      </c>
      <c r="G1466" s="41"/>
      <c r="H1466" s="41"/>
      <c r="I1466" s="243"/>
      <c r="J1466" s="41"/>
      <c r="K1466" s="41"/>
      <c r="L1466" s="45"/>
      <c r="M1466" s="244"/>
      <c r="N1466" s="245"/>
      <c r="O1466" s="92"/>
      <c r="P1466" s="92"/>
      <c r="Q1466" s="92"/>
      <c r="R1466" s="92"/>
      <c r="S1466" s="92"/>
      <c r="T1466" s="93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T1466" s="18" t="s">
        <v>178</v>
      </c>
      <c r="AU1466" s="18" t="s">
        <v>86</v>
      </c>
    </row>
    <row r="1467" spans="1:65" s="2" customFormat="1" ht="16.5" customHeight="1">
      <c r="A1467" s="39"/>
      <c r="B1467" s="40"/>
      <c r="C1467" s="228" t="s">
        <v>2598</v>
      </c>
      <c r="D1467" s="228" t="s">
        <v>171</v>
      </c>
      <c r="E1467" s="229" t="s">
        <v>2599</v>
      </c>
      <c r="F1467" s="230" t="s">
        <v>2600</v>
      </c>
      <c r="G1467" s="231" t="s">
        <v>174</v>
      </c>
      <c r="H1467" s="232">
        <v>1</v>
      </c>
      <c r="I1467" s="233"/>
      <c r="J1467" s="234">
        <f>ROUND(I1467*H1467,2)</f>
        <v>0</v>
      </c>
      <c r="K1467" s="230" t="s">
        <v>1</v>
      </c>
      <c r="L1467" s="45"/>
      <c r="M1467" s="235" t="s">
        <v>1</v>
      </c>
      <c r="N1467" s="236" t="s">
        <v>42</v>
      </c>
      <c r="O1467" s="92"/>
      <c r="P1467" s="237">
        <f>O1467*H1467</f>
        <v>0</v>
      </c>
      <c r="Q1467" s="237">
        <v>0</v>
      </c>
      <c r="R1467" s="237">
        <f>Q1467*H1467</f>
        <v>0</v>
      </c>
      <c r="S1467" s="237">
        <v>0</v>
      </c>
      <c r="T1467" s="238">
        <f>S1467*H1467</f>
        <v>0</v>
      </c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R1467" s="239" t="s">
        <v>437</v>
      </c>
      <c r="AT1467" s="239" t="s">
        <v>171</v>
      </c>
      <c r="AU1467" s="239" t="s">
        <v>86</v>
      </c>
      <c r="AY1467" s="18" t="s">
        <v>168</v>
      </c>
      <c r="BE1467" s="240">
        <f>IF(N1467="základní",J1467,0)</f>
        <v>0</v>
      </c>
      <c r="BF1467" s="240">
        <f>IF(N1467="snížená",J1467,0)</f>
        <v>0</v>
      </c>
      <c r="BG1467" s="240">
        <f>IF(N1467="zákl. přenesená",J1467,0)</f>
        <v>0</v>
      </c>
      <c r="BH1467" s="240">
        <f>IF(N1467="sníž. přenesená",J1467,0)</f>
        <v>0</v>
      </c>
      <c r="BI1467" s="240">
        <f>IF(N1467="nulová",J1467,0)</f>
        <v>0</v>
      </c>
      <c r="BJ1467" s="18" t="s">
        <v>84</v>
      </c>
      <c r="BK1467" s="240">
        <f>ROUND(I1467*H1467,2)</f>
        <v>0</v>
      </c>
      <c r="BL1467" s="18" t="s">
        <v>437</v>
      </c>
      <c r="BM1467" s="239" t="s">
        <v>2601</v>
      </c>
    </row>
    <row r="1468" spans="1:47" s="2" customFormat="1" ht="12">
      <c r="A1468" s="39"/>
      <c r="B1468" s="40"/>
      <c r="C1468" s="41"/>
      <c r="D1468" s="241" t="s">
        <v>178</v>
      </c>
      <c r="E1468" s="41"/>
      <c r="F1468" s="242" t="s">
        <v>2573</v>
      </c>
      <c r="G1468" s="41"/>
      <c r="H1468" s="41"/>
      <c r="I1468" s="243"/>
      <c r="J1468" s="41"/>
      <c r="K1468" s="41"/>
      <c r="L1468" s="45"/>
      <c r="M1468" s="244"/>
      <c r="N1468" s="245"/>
      <c r="O1468" s="92"/>
      <c r="P1468" s="92"/>
      <c r="Q1468" s="92"/>
      <c r="R1468" s="92"/>
      <c r="S1468" s="92"/>
      <c r="T1468" s="93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T1468" s="18" t="s">
        <v>178</v>
      </c>
      <c r="AU1468" s="18" t="s">
        <v>86</v>
      </c>
    </row>
    <row r="1469" spans="1:65" s="2" customFormat="1" ht="16.5" customHeight="1">
      <c r="A1469" s="39"/>
      <c r="B1469" s="40"/>
      <c r="C1469" s="228" t="s">
        <v>2602</v>
      </c>
      <c r="D1469" s="228" t="s">
        <v>171</v>
      </c>
      <c r="E1469" s="229" t="s">
        <v>2603</v>
      </c>
      <c r="F1469" s="230" t="s">
        <v>2604</v>
      </c>
      <c r="G1469" s="231" t="s">
        <v>174</v>
      </c>
      <c r="H1469" s="232">
        <v>1</v>
      </c>
      <c r="I1469" s="233"/>
      <c r="J1469" s="234">
        <f>ROUND(I1469*H1469,2)</f>
        <v>0</v>
      </c>
      <c r="K1469" s="230" t="s">
        <v>1</v>
      </c>
      <c r="L1469" s="45"/>
      <c r="M1469" s="235" t="s">
        <v>1</v>
      </c>
      <c r="N1469" s="236" t="s">
        <v>42</v>
      </c>
      <c r="O1469" s="92"/>
      <c r="P1469" s="237">
        <f>O1469*H1469</f>
        <v>0</v>
      </c>
      <c r="Q1469" s="237">
        <v>0</v>
      </c>
      <c r="R1469" s="237">
        <f>Q1469*H1469</f>
        <v>0</v>
      </c>
      <c r="S1469" s="237">
        <v>0</v>
      </c>
      <c r="T1469" s="238">
        <f>S1469*H1469</f>
        <v>0</v>
      </c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R1469" s="239" t="s">
        <v>437</v>
      </c>
      <c r="AT1469" s="239" t="s">
        <v>171</v>
      </c>
      <c r="AU1469" s="239" t="s">
        <v>86</v>
      </c>
      <c r="AY1469" s="18" t="s">
        <v>168</v>
      </c>
      <c r="BE1469" s="240">
        <f>IF(N1469="základní",J1469,0)</f>
        <v>0</v>
      </c>
      <c r="BF1469" s="240">
        <f>IF(N1469="snížená",J1469,0)</f>
        <v>0</v>
      </c>
      <c r="BG1469" s="240">
        <f>IF(N1469="zákl. přenesená",J1469,0)</f>
        <v>0</v>
      </c>
      <c r="BH1469" s="240">
        <f>IF(N1469="sníž. přenesená",J1469,0)</f>
        <v>0</v>
      </c>
      <c r="BI1469" s="240">
        <f>IF(N1469="nulová",J1469,0)</f>
        <v>0</v>
      </c>
      <c r="BJ1469" s="18" t="s">
        <v>84</v>
      </c>
      <c r="BK1469" s="240">
        <f>ROUND(I1469*H1469,2)</f>
        <v>0</v>
      </c>
      <c r="BL1469" s="18" t="s">
        <v>437</v>
      </c>
      <c r="BM1469" s="239" t="s">
        <v>2605</v>
      </c>
    </row>
    <row r="1470" spans="1:47" s="2" customFormat="1" ht="12">
      <c r="A1470" s="39"/>
      <c r="B1470" s="40"/>
      <c r="C1470" s="41"/>
      <c r="D1470" s="241" t="s">
        <v>178</v>
      </c>
      <c r="E1470" s="41"/>
      <c r="F1470" s="242" t="s">
        <v>2573</v>
      </c>
      <c r="G1470" s="41"/>
      <c r="H1470" s="41"/>
      <c r="I1470" s="243"/>
      <c r="J1470" s="41"/>
      <c r="K1470" s="41"/>
      <c r="L1470" s="45"/>
      <c r="M1470" s="244"/>
      <c r="N1470" s="245"/>
      <c r="O1470" s="92"/>
      <c r="P1470" s="92"/>
      <c r="Q1470" s="92"/>
      <c r="R1470" s="92"/>
      <c r="S1470" s="92"/>
      <c r="T1470" s="93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T1470" s="18" t="s">
        <v>178</v>
      </c>
      <c r="AU1470" s="18" t="s">
        <v>86</v>
      </c>
    </row>
    <row r="1471" spans="1:65" s="2" customFormat="1" ht="16.5" customHeight="1">
      <c r="A1471" s="39"/>
      <c r="B1471" s="40"/>
      <c r="C1471" s="228" t="s">
        <v>2606</v>
      </c>
      <c r="D1471" s="228" t="s">
        <v>171</v>
      </c>
      <c r="E1471" s="229" t="s">
        <v>2607</v>
      </c>
      <c r="F1471" s="230" t="s">
        <v>2608</v>
      </c>
      <c r="G1471" s="231" t="s">
        <v>174</v>
      </c>
      <c r="H1471" s="232">
        <v>1</v>
      </c>
      <c r="I1471" s="233"/>
      <c r="J1471" s="234">
        <f>ROUND(I1471*H1471,2)</f>
        <v>0</v>
      </c>
      <c r="K1471" s="230" t="s">
        <v>1</v>
      </c>
      <c r="L1471" s="45"/>
      <c r="M1471" s="235" t="s">
        <v>1</v>
      </c>
      <c r="N1471" s="236" t="s">
        <v>42</v>
      </c>
      <c r="O1471" s="92"/>
      <c r="P1471" s="237">
        <f>O1471*H1471</f>
        <v>0</v>
      </c>
      <c r="Q1471" s="237">
        <v>0</v>
      </c>
      <c r="R1471" s="237">
        <f>Q1471*H1471</f>
        <v>0</v>
      </c>
      <c r="S1471" s="237">
        <v>0</v>
      </c>
      <c r="T1471" s="238">
        <f>S1471*H1471</f>
        <v>0</v>
      </c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R1471" s="239" t="s">
        <v>437</v>
      </c>
      <c r="AT1471" s="239" t="s">
        <v>171</v>
      </c>
      <c r="AU1471" s="239" t="s">
        <v>86</v>
      </c>
      <c r="AY1471" s="18" t="s">
        <v>168</v>
      </c>
      <c r="BE1471" s="240">
        <f>IF(N1471="základní",J1471,0)</f>
        <v>0</v>
      </c>
      <c r="BF1471" s="240">
        <f>IF(N1471="snížená",J1471,0)</f>
        <v>0</v>
      </c>
      <c r="BG1471" s="240">
        <f>IF(N1471="zákl. přenesená",J1471,0)</f>
        <v>0</v>
      </c>
      <c r="BH1471" s="240">
        <f>IF(N1471="sníž. přenesená",J1471,0)</f>
        <v>0</v>
      </c>
      <c r="BI1471" s="240">
        <f>IF(N1471="nulová",J1471,0)</f>
        <v>0</v>
      </c>
      <c r="BJ1471" s="18" t="s">
        <v>84</v>
      </c>
      <c r="BK1471" s="240">
        <f>ROUND(I1471*H1471,2)</f>
        <v>0</v>
      </c>
      <c r="BL1471" s="18" t="s">
        <v>437</v>
      </c>
      <c r="BM1471" s="239" t="s">
        <v>2609</v>
      </c>
    </row>
    <row r="1472" spans="1:47" s="2" customFormat="1" ht="12">
      <c r="A1472" s="39"/>
      <c r="B1472" s="40"/>
      <c r="C1472" s="41"/>
      <c r="D1472" s="241" t="s">
        <v>178</v>
      </c>
      <c r="E1472" s="41"/>
      <c r="F1472" s="242" t="s">
        <v>2573</v>
      </c>
      <c r="G1472" s="41"/>
      <c r="H1472" s="41"/>
      <c r="I1472" s="243"/>
      <c r="J1472" s="41"/>
      <c r="K1472" s="41"/>
      <c r="L1472" s="45"/>
      <c r="M1472" s="244"/>
      <c r="N1472" s="245"/>
      <c r="O1472" s="92"/>
      <c r="P1472" s="92"/>
      <c r="Q1472" s="92"/>
      <c r="R1472" s="92"/>
      <c r="S1472" s="92"/>
      <c r="T1472" s="93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T1472" s="18" t="s">
        <v>178</v>
      </c>
      <c r="AU1472" s="18" t="s">
        <v>86</v>
      </c>
    </row>
    <row r="1473" spans="1:65" s="2" customFormat="1" ht="16.5" customHeight="1">
      <c r="A1473" s="39"/>
      <c r="B1473" s="40"/>
      <c r="C1473" s="228" t="s">
        <v>2610</v>
      </c>
      <c r="D1473" s="228" t="s">
        <v>171</v>
      </c>
      <c r="E1473" s="229" t="s">
        <v>2611</v>
      </c>
      <c r="F1473" s="230" t="s">
        <v>2612</v>
      </c>
      <c r="G1473" s="231" t="s">
        <v>174</v>
      </c>
      <c r="H1473" s="232">
        <v>1</v>
      </c>
      <c r="I1473" s="233"/>
      <c r="J1473" s="234">
        <f>ROUND(I1473*H1473,2)</f>
        <v>0</v>
      </c>
      <c r="K1473" s="230" t="s">
        <v>1</v>
      </c>
      <c r="L1473" s="45"/>
      <c r="M1473" s="235" t="s">
        <v>1</v>
      </c>
      <c r="N1473" s="236" t="s">
        <v>42</v>
      </c>
      <c r="O1473" s="92"/>
      <c r="P1473" s="237">
        <f>O1473*H1473</f>
        <v>0</v>
      </c>
      <c r="Q1473" s="237">
        <v>0</v>
      </c>
      <c r="R1473" s="237">
        <f>Q1473*H1473</f>
        <v>0</v>
      </c>
      <c r="S1473" s="237">
        <v>0</v>
      </c>
      <c r="T1473" s="238">
        <f>S1473*H1473</f>
        <v>0</v>
      </c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R1473" s="239" t="s">
        <v>437</v>
      </c>
      <c r="AT1473" s="239" t="s">
        <v>171</v>
      </c>
      <c r="AU1473" s="239" t="s">
        <v>86</v>
      </c>
      <c r="AY1473" s="18" t="s">
        <v>168</v>
      </c>
      <c r="BE1473" s="240">
        <f>IF(N1473="základní",J1473,0)</f>
        <v>0</v>
      </c>
      <c r="BF1473" s="240">
        <f>IF(N1473="snížená",J1473,0)</f>
        <v>0</v>
      </c>
      <c r="BG1473" s="240">
        <f>IF(N1473="zákl. přenesená",J1473,0)</f>
        <v>0</v>
      </c>
      <c r="BH1473" s="240">
        <f>IF(N1473="sníž. přenesená",J1473,0)</f>
        <v>0</v>
      </c>
      <c r="BI1473" s="240">
        <f>IF(N1473="nulová",J1473,0)</f>
        <v>0</v>
      </c>
      <c r="BJ1473" s="18" t="s">
        <v>84</v>
      </c>
      <c r="BK1473" s="240">
        <f>ROUND(I1473*H1473,2)</f>
        <v>0</v>
      </c>
      <c r="BL1473" s="18" t="s">
        <v>437</v>
      </c>
      <c r="BM1473" s="239" t="s">
        <v>2613</v>
      </c>
    </row>
    <row r="1474" spans="1:47" s="2" customFormat="1" ht="12">
      <c r="A1474" s="39"/>
      <c r="B1474" s="40"/>
      <c r="C1474" s="41"/>
      <c r="D1474" s="241" t="s">
        <v>178</v>
      </c>
      <c r="E1474" s="41"/>
      <c r="F1474" s="242" t="s">
        <v>2573</v>
      </c>
      <c r="G1474" s="41"/>
      <c r="H1474" s="41"/>
      <c r="I1474" s="243"/>
      <c r="J1474" s="41"/>
      <c r="K1474" s="41"/>
      <c r="L1474" s="45"/>
      <c r="M1474" s="244"/>
      <c r="N1474" s="245"/>
      <c r="O1474" s="92"/>
      <c r="P1474" s="92"/>
      <c r="Q1474" s="92"/>
      <c r="R1474" s="92"/>
      <c r="S1474" s="92"/>
      <c r="T1474" s="93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T1474" s="18" t="s">
        <v>178</v>
      </c>
      <c r="AU1474" s="18" t="s">
        <v>86</v>
      </c>
    </row>
    <row r="1475" spans="1:65" s="2" customFormat="1" ht="16.5" customHeight="1">
      <c r="A1475" s="39"/>
      <c r="B1475" s="40"/>
      <c r="C1475" s="228" t="s">
        <v>2614</v>
      </c>
      <c r="D1475" s="228" t="s">
        <v>171</v>
      </c>
      <c r="E1475" s="229" t="s">
        <v>2615</v>
      </c>
      <c r="F1475" s="230" t="s">
        <v>2616</v>
      </c>
      <c r="G1475" s="231" t="s">
        <v>174</v>
      </c>
      <c r="H1475" s="232">
        <v>1</v>
      </c>
      <c r="I1475" s="233"/>
      <c r="J1475" s="234">
        <f>ROUND(I1475*H1475,2)</f>
        <v>0</v>
      </c>
      <c r="K1475" s="230" t="s">
        <v>1</v>
      </c>
      <c r="L1475" s="45"/>
      <c r="M1475" s="235" t="s">
        <v>1</v>
      </c>
      <c r="N1475" s="236" t="s">
        <v>42</v>
      </c>
      <c r="O1475" s="92"/>
      <c r="P1475" s="237">
        <f>O1475*H1475</f>
        <v>0</v>
      </c>
      <c r="Q1475" s="237">
        <v>0</v>
      </c>
      <c r="R1475" s="237">
        <f>Q1475*H1475</f>
        <v>0</v>
      </c>
      <c r="S1475" s="237">
        <v>0</v>
      </c>
      <c r="T1475" s="238">
        <f>S1475*H1475</f>
        <v>0</v>
      </c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R1475" s="239" t="s">
        <v>437</v>
      </c>
      <c r="AT1475" s="239" t="s">
        <v>171</v>
      </c>
      <c r="AU1475" s="239" t="s">
        <v>86</v>
      </c>
      <c r="AY1475" s="18" t="s">
        <v>168</v>
      </c>
      <c r="BE1475" s="240">
        <f>IF(N1475="základní",J1475,0)</f>
        <v>0</v>
      </c>
      <c r="BF1475" s="240">
        <f>IF(N1475="snížená",J1475,0)</f>
        <v>0</v>
      </c>
      <c r="BG1475" s="240">
        <f>IF(N1475="zákl. přenesená",J1475,0)</f>
        <v>0</v>
      </c>
      <c r="BH1475" s="240">
        <f>IF(N1475="sníž. přenesená",J1475,0)</f>
        <v>0</v>
      </c>
      <c r="BI1475" s="240">
        <f>IF(N1475="nulová",J1475,0)</f>
        <v>0</v>
      </c>
      <c r="BJ1475" s="18" t="s">
        <v>84</v>
      </c>
      <c r="BK1475" s="240">
        <f>ROUND(I1475*H1475,2)</f>
        <v>0</v>
      </c>
      <c r="BL1475" s="18" t="s">
        <v>437</v>
      </c>
      <c r="BM1475" s="239" t="s">
        <v>2617</v>
      </c>
    </row>
    <row r="1476" spans="1:47" s="2" customFormat="1" ht="12">
      <c r="A1476" s="39"/>
      <c r="B1476" s="40"/>
      <c r="C1476" s="41"/>
      <c r="D1476" s="241" t="s">
        <v>178</v>
      </c>
      <c r="E1476" s="41"/>
      <c r="F1476" s="242" t="s">
        <v>2573</v>
      </c>
      <c r="G1476" s="41"/>
      <c r="H1476" s="41"/>
      <c r="I1476" s="243"/>
      <c r="J1476" s="41"/>
      <c r="K1476" s="41"/>
      <c r="L1476" s="45"/>
      <c r="M1476" s="244"/>
      <c r="N1476" s="245"/>
      <c r="O1476" s="92"/>
      <c r="P1476" s="92"/>
      <c r="Q1476" s="92"/>
      <c r="R1476" s="92"/>
      <c r="S1476" s="92"/>
      <c r="T1476" s="93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T1476" s="18" t="s">
        <v>178</v>
      </c>
      <c r="AU1476" s="18" t="s">
        <v>86</v>
      </c>
    </row>
    <row r="1477" spans="1:65" s="2" customFormat="1" ht="16.5" customHeight="1">
      <c r="A1477" s="39"/>
      <c r="B1477" s="40"/>
      <c r="C1477" s="228" t="s">
        <v>2618</v>
      </c>
      <c r="D1477" s="228" t="s">
        <v>171</v>
      </c>
      <c r="E1477" s="229" t="s">
        <v>2619</v>
      </c>
      <c r="F1477" s="230" t="s">
        <v>2620</v>
      </c>
      <c r="G1477" s="231" t="s">
        <v>174</v>
      </c>
      <c r="H1477" s="232">
        <v>1</v>
      </c>
      <c r="I1477" s="233"/>
      <c r="J1477" s="234">
        <f>ROUND(I1477*H1477,2)</f>
        <v>0</v>
      </c>
      <c r="K1477" s="230" t="s">
        <v>1</v>
      </c>
      <c r="L1477" s="45"/>
      <c r="M1477" s="235" t="s">
        <v>1</v>
      </c>
      <c r="N1477" s="236" t="s">
        <v>42</v>
      </c>
      <c r="O1477" s="92"/>
      <c r="P1477" s="237">
        <f>O1477*H1477</f>
        <v>0</v>
      </c>
      <c r="Q1477" s="237">
        <v>0</v>
      </c>
      <c r="R1477" s="237">
        <f>Q1477*H1477</f>
        <v>0</v>
      </c>
      <c r="S1477" s="237">
        <v>0</v>
      </c>
      <c r="T1477" s="238">
        <f>S1477*H1477</f>
        <v>0</v>
      </c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R1477" s="239" t="s">
        <v>437</v>
      </c>
      <c r="AT1477" s="239" t="s">
        <v>171</v>
      </c>
      <c r="AU1477" s="239" t="s">
        <v>86</v>
      </c>
      <c r="AY1477" s="18" t="s">
        <v>168</v>
      </c>
      <c r="BE1477" s="240">
        <f>IF(N1477="základní",J1477,0)</f>
        <v>0</v>
      </c>
      <c r="BF1477" s="240">
        <f>IF(N1477="snížená",J1477,0)</f>
        <v>0</v>
      </c>
      <c r="BG1477" s="240">
        <f>IF(N1477="zákl. přenesená",J1477,0)</f>
        <v>0</v>
      </c>
      <c r="BH1477" s="240">
        <f>IF(N1477="sníž. přenesená",J1477,0)</f>
        <v>0</v>
      </c>
      <c r="BI1477" s="240">
        <f>IF(N1477="nulová",J1477,0)</f>
        <v>0</v>
      </c>
      <c r="BJ1477" s="18" t="s">
        <v>84</v>
      </c>
      <c r="BK1477" s="240">
        <f>ROUND(I1477*H1477,2)</f>
        <v>0</v>
      </c>
      <c r="BL1477" s="18" t="s">
        <v>437</v>
      </c>
      <c r="BM1477" s="239" t="s">
        <v>2621</v>
      </c>
    </row>
    <row r="1478" spans="1:47" s="2" customFormat="1" ht="12">
      <c r="A1478" s="39"/>
      <c r="B1478" s="40"/>
      <c r="C1478" s="41"/>
      <c r="D1478" s="241" t="s">
        <v>178</v>
      </c>
      <c r="E1478" s="41"/>
      <c r="F1478" s="242" t="s">
        <v>2573</v>
      </c>
      <c r="G1478" s="41"/>
      <c r="H1478" s="41"/>
      <c r="I1478" s="243"/>
      <c r="J1478" s="41"/>
      <c r="K1478" s="41"/>
      <c r="L1478" s="45"/>
      <c r="M1478" s="244"/>
      <c r="N1478" s="245"/>
      <c r="O1478" s="92"/>
      <c r="P1478" s="92"/>
      <c r="Q1478" s="92"/>
      <c r="R1478" s="92"/>
      <c r="S1478" s="92"/>
      <c r="T1478" s="93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T1478" s="18" t="s">
        <v>178</v>
      </c>
      <c r="AU1478" s="18" t="s">
        <v>86</v>
      </c>
    </row>
    <row r="1479" spans="1:65" s="2" customFormat="1" ht="16.5" customHeight="1">
      <c r="A1479" s="39"/>
      <c r="B1479" s="40"/>
      <c r="C1479" s="228" t="s">
        <v>2622</v>
      </c>
      <c r="D1479" s="228" t="s">
        <v>171</v>
      </c>
      <c r="E1479" s="229" t="s">
        <v>2623</v>
      </c>
      <c r="F1479" s="230" t="s">
        <v>2624</v>
      </c>
      <c r="G1479" s="231" t="s">
        <v>174</v>
      </c>
      <c r="H1479" s="232">
        <v>1</v>
      </c>
      <c r="I1479" s="233"/>
      <c r="J1479" s="234">
        <f>ROUND(I1479*H1479,2)</f>
        <v>0</v>
      </c>
      <c r="K1479" s="230" t="s">
        <v>1</v>
      </c>
      <c r="L1479" s="45"/>
      <c r="M1479" s="235" t="s">
        <v>1</v>
      </c>
      <c r="N1479" s="236" t="s">
        <v>42</v>
      </c>
      <c r="O1479" s="92"/>
      <c r="P1479" s="237">
        <f>O1479*H1479</f>
        <v>0</v>
      </c>
      <c r="Q1479" s="237">
        <v>0</v>
      </c>
      <c r="R1479" s="237">
        <f>Q1479*H1479</f>
        <v>0</v>
      </c>
      <c r="S1479" s="237">
        <v>0</v>
      </c>
      <c r="T1479" s="238">
        <f>S1479*H1479</f>
        <v>0</v>
      </c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R1479" s="239" t="s">
        <v>437</v>
      </c>
      <c r="AT1479" s="239" t="s">
        <v>171</v>
      </c>
      <c r="AU1479" s="239" t="s">
        <v>86</v>
      </c>
      <c r="AY1479" s="18" t="s">
        <v>168</v>
      </c>
      <c r="BE1479" s="240">
        <f>IF(N1479="základní",J1479,0)</f>
        <v>0</v>
      </c>
      <c r="BF1479" s="240">
        <f>IF(N1479="snížená",J1479,0)</f>
        <v>0</v>
      </c>
      <c r="BG1479" s="240">
        <f>IF(N1479="zákl. přenesená",J1479,0)</f>
        <v>0</v>
      </c>
      <c r="BH1479" s="240">
        <f>IF(N1479="sníž. přenesená",J1479,0)</f>
        <v>0</v>
      </c>
      <c r="BI1479" s="240">
        <f>IF(N1479="nulová",J1479,0)</f>
        <v>0</v>
      </c>
      <c r="BJ1479" s="18" t="s">
        <v>84</v>
      </c>
      <c r="BK1479" s="240">
        <f>ROUND(I1479*H1479,2)</f>
        <v>0</v>
      </c>
      <c r="BL1479" s="18" t="s">
        <v>437</v>
      </c>
      <c r="BM1479" s="239" t="s">
        <v>2625</v>
      </c>
    </row>
    <row r="1480" spans="1:47" s="2" customFormat="1" ht="12">
      <c r="A1480" s="39"/>
      <c r="B1480" s="40"/>
      <c r="C1480" s="41"/>
      <c r="D1480" s="241" t="s">
        <v>178</v>
      </c>
      <c r="E1480" s="41"/>
      <c r="F1480" s="242" t="s">
        <v>2573</v>
      </c>
      <c r="G1480" s="41"/>
      <c r="H1480" s="41"/>
      <c r="I1480" s="243"/>
      <c r="J1480" s="41"/>
      <c r="K1480" s="41"/>
      <c r="L1480" s="45"/>
      <c r="M1480" s="244"/>
      <c r="N1480" s="245"/>
      <c r="O1480" s="92"/>
      <c r="P1480" s="92"/>
      <c r="Q1480" s="92"/>
      <c r="R1480" s="92"/>
      <c r="S1480" s="92"/>
      <c r="T1480" s="93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T1480" s="18" t="s">
        <v>178</v>
      </c>
      <c r="AU1480" s="18" t="s">
        <v>86</v>
      </c>
    </row>
    <row r="1481" spans="1:65" s="2" customFormat="1" ht="16.5" customHeight="1">
      <c r="A1481" s="39"/>
      <c r="B1481" s="40"/>
      <c r="C1481" s="228" t="s">
        <v>2626</v>
      </c>
      <c r="D1481" s="228" t="s">
        <v>171</v>
      </c>
      <c r="E1481" s="229" t="s">
        <v>2627</v>
      </c>
      <c r="F1481" s="230" t="s">
        <v>2628</v>
      </c>
      <c r="G1481" s="231" t="s">
        <v>174</v>
      </c>
      <c r="H1481" s="232">
        <v>1</v>
      </c>
      <c r="I1481" s="233"/>
      <c r="J1481" s="234">
        <f>ROUND(I1481*H1481,2)</f>
        <v>0</v>
      </c>
      <c r="K1481" s="230" t="s">
        <v>1</v>
      </c>
      <c r="L1481" s="45"/>
      <c r="M1481" s="235" t="s">
        <v>1</v>
      </c>
      <c r="N1481" s="236" t="s">
        <v>42</v>
      </c>
      <c r="O1481" s="92"/>
      <c r="P1481" s="237">
        <f>O1481*H1481</f>
        <v>0</v>
      </c>
      <c r="Q1481" s="237">
        <v>0</v>
      </c>
      <c r="R1481" s="237">
        <f>Q1481*H1481</f>
        <v>0</v>
      </c>
      <c r="S1481" s="237">
        <v>0</v>
      </c>
      <c r="T1481" s="238">
        <f>S1481*H1481</f>
        <v>0</v>
      </c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R1481" s="239" t="s">
        <v>437</v>
      </c>
      <c r="AT1481" s="239" t="s">
        <v>171</v>
      </c>
      <c r="AU1481" s="239" t="s">
        <v>86</v>
      </c>
      <c r="AY1481" s="18" t="s">
        <v>168</v>
      </c>
      <c r="BE1481" s="240">
        <f>IF(N1481="základní",J1481,0)</f>
        <v>0</v>
      </c>
      <c r="BF1481" s="240">
        <f>IF(N1481="snížená",J1481,0)</f>
        <v>0</v>
      </c>
      <c r="BG1481" s="240">
        <f>IF(N1481="zákl. přenesená",J1481,0)</f>
        <v>0</v>
      </c>
      <c r="BH1481" s="240">
        <f>IF(N1481="sníž. přenesená",J1481,0)</f>
        <v>0</v>
      </c>
      <c r="BI1481" s="240">
        <f>IF(N1481="nulová",J1481,0)</f>
        <v>0</v>
      </c>
      <c r="BJ1481" s="18" t="s">
        <v>84</v>
      </c>
      <c r="BK1481" s="240">
        <f>ROUND(I1481*H1481,2)</f>
        <v>0</v>
      </c>
      <c r="BL1481" s="18" t="s">
        <v>437</v>
      </c>
      <c r="BM1481" s="239" t="s">
        <v>2629</v>
      </c>
    </row>
    <row r="1482" spans="1:47" s="2" customFormat="1" ht="12">
      <c r="A1482" s="39"/>
      <c r="B1482" s="40"/>
      <c r="C1482" s="41"/>
      <c r="D1482" s="241" t="s">
        <v>178</v>
      </c>
      <c r="E1482" s="41"/>
      <c r="F1482" s="242" t="s">
        <v>2573</v>
      </c>
      <c r="G1482" s="41"/>
      <c r="H1482" s="41"/>
      <c r="I1482" s="243"/>
      <c r="J1482" s="41"/>
      <c r="K1482" s="41"/>
      <c r="L1482" s="45"/>
      <c r="M1482" s="244"/>
      <c r="N1482" s="245"/>
      <c r="O1482" s="92"/>
      <c r="P1482" s="92"/>
      <c r="Q1482" s="92"/>
      <c r="R1482" s="92"/>
      <c r="S1482" s="92"/>
      <c r="T1482" s="93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T1482" s="18" t="s">
        <v>178</v>
      </c>
      <c r="AU1482" s="18" t="s">
        <v>86</v>
      </c>
    </row>
    <row r="1483" spans="1:65" s="2" customFormat="1" ht="16.5" customHeight="1">
      <c r="A1483" s="39"/>
      <c r="B1483" s="40"/>
      <c r="C1483" s="228" t="s">
        <v>2630</v>
      </c>
      <c r="D1483" s="228" t="s">
        <v>171</v>
      </c>
      <c r="E1483" s="229" t="s">
        <v>2631</v>
      </c>
      <c r="F1483" s="230" t="s">
        <v>2632</v>
      </c>
      <c r="G1483" s="231" t="s">
        <v>174</v>
      </c>
      <c r="H1483" s="232">
        <v>1</v>
      </c>
      <c r="I1483" s="233"/>
      <c r="J1483" s="234">
        <f>ROUND(I1483*H1483,2)</f>
        <v>0</v>
      </c>
      <c r="K1483" s="230" t="s">
        <v>1</v>
      </c>
      <c r="L1483" s="45"/>
      <c r="M1483" s="235" t="s">
        <v>1</v>
      </c>
      <c r="N1483" s="236" t="s">
        <v>42</v>
      </c>
      <c r="O1483" s="92"/>
      <c r="P1483" s="237">
        <f>O1483*H1483</f>
        <v>0</v>
      </c>
      <c r="Q1483" s="237">
        <v>0</v>
      </c>
      <c r="R1483" s="237">
        <f>Q1483*H1483</f>
        <v>0</v>
      </c>
      <c r="S1483" s="237">
        <v>0</v>
      </c>
      <c r="T1483" s="238">
        <f>S1483*H1483</f>
        <v>0</v>
      </c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R1483" s="239" t="s">
        <v>437</v>
      </c>
      <c r="AT1483" s="239" t="s">
        <v>171</v>
      </c>
      <c r="AU1483" s="239" t="s">
        <v>86</v>
      </c>
      <c r="AY1483" s="18" t="s">
        <v>168</v>
      </c>
      <c r="BE1483" s="240">
        <f>IF(N1483="základní",J1483,0)</f>
        <v>0</v>
      </c>
      <c r="BF1483" s="240">
        <f>IF(N1483="snížená",J1483,0)</f>
        <v>0</v>
      </c>
      <c r="BG1483" s="240">
        <f>IF(N1483="zákl. přenesená",J1483,0)</f>
        <v>0</v>
      </c>
      <c r="BH1483" s="240">
        <f>IF(N1483="sníž. přenesená",J1483,0)</f>
        <v>0</v>
      </c>
      <c r="BI1483" s="240">
        <f>IF(N1483="nulová",J1483,0)</f>
        <v>0</v>
      </c>
      <c r="BJ1483" s="18" t="s">
        <v>84</v>
      </c>
      <c r="BK1483" s="240">
        <f>ROUND(I1483*H1483,2)</f>
        <v>0</v>
      </c>
      <c r="BL1483" s="18" t="s">
        <v>437</v>
      </c>
      <c r="BM1483" s="239" t="s">
        <v>2633</v>
      </c>
    </row>
    <row r="1484" spans="1:47" s="2" customFormat="1" ht="12">
      <c r="A1484" s="39"/>
      <c r="B1484" s="40"/>
      <c r="C1484" s="41"/>
      <c r="D1484" s="241" t="s">
        <v>178</v>
      </c>
      <c r="E1484" s="41"/>
      <c r="F1484" s="242" t="s">
        <v>2573</v>
      </c>
      <c r="G1484" s="41"/>
      <c r="H1484" s="41"/>
      <c r="I1484" s="243"/>
      <c r="J1484" s="41"/>
      <c r="K1484" s="41"/>
      <c r="L1484" s="45"/>
      <c r="M1484" s="244"/>
      <c r="N1484" s="245"/>
      <c r="O1484" s="92"/>
      <c r="P1484" s="92"/>
      <c r="Q1484" s="92"/>
      <c r="R1484" s="92"/>
      <c r="S1484" s="92"/>
      <c r="T1484" s="93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T1484" s="18" t="s">
        <v>178</v>
      </c>
      <c r="AU1484" s="18" t="s">
        <v>86</v>
      </c>
    </row>
    <row r="1485" spans="1:65" s="2" customFormat="1" ht="16.5" customHeight="1">
      <c r="A1485" s="39"/>
      <c r="B1485" s="40"/>
      <c r="C1485" s="228" t="s">
        <v>2634</v>
      </c>
      <c r="D1485" s="228" t="s">
        <v>171</v>
      </c>
      <c r="E1485" s="229" t="s">
        <v>2635</v>
      </c>
      <c r="F1485" s="230" t="s">
        <v>2636</v>
      </c>
      <c r="G1485" s="231" t="s">
        <v>174</v>
      </c>
      <c r="H1485" s="232">
        <v>1</v>
      </c>
      <c r="I1485" s="233"/>
      <c r="J1485" s="234">
        <f>ROUND(I1485*H1485,2)</f>
        <v>0</v>
      </c>
      <c r="K1485" s="230" t="s">
        <v>1</v>
      </c>
      <c r="L1485" s="45"/>
      <c r="M1485" s="235" t="s">
        <v>1</v>
      </c>
      <c r="N1485" s="236" t="s">
        <v>42</v>
      </c>
      <c r="O1485" s="92"/>
      <c r="P1485" s="237">
        <f>O1485*H1485</f>
        <v>0</v>
      </c>
      <c r="Q1485" s="237">
        <v>0</v>
      </c>
      <c r="R1485" s="237">
        <f>Q1485*H1485</f>
        <v>0</v>
      </c>
      <c r="S1485" s="237">
        <v>0</v>
      </c>
      <c r="T1485" s="238">
        <f>S1485*H1485</f>
        <v>0</v>
      </c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R1485" s="239" t="s">
        <v>437</v>
      </c>
      <c r="AT1485" s="239" t="s">
        <v>171</v>
      </c>
      <c r="AU1485" s="239" t="s">
        <v>86</v>
      </c>
      <c r="AY1485" s="18" t="s">
        <v>168</v>
      </c>
      <c r="BE1485" s="240">
        <f>IF(N1485="základní",J1485,0)</f>
        <v>0</v>
      </c>
      <c r="BF1485" s="240">
        <f>IF(N1485="snížená",J1485,0)</f>
        <v>0</v>
      </c>
      <c r="BG1485" s="240">
        <f>IF(N1485="zákl. přenesená",J1485,0)</f>
        <v>0</v>
      </c>
      <c r="BH1485" s="240">
        <f>IF(N1485="sníž. přenesená",J1485,0)</f>
        <v>0</v>
      </c>
      <c r="BI1485" s="240">
        <f>IF(N1485="nulová",J1485,0)</f>
        <v>0</v>
      </c>
      <c r="BJ1485" s="18" t="s">
        <v>84</v>
      </c>
      <c r="BK1485" s="240">
        <f>ROUND(I1485*H1485,2)</f>
        <v>0</v>
      </c>
      <c r="BL1485" s="18" t="s">
        <v>437</v>
      </c>
      <c r="BM1485" s="239" t="s">
        <v>2637</v>
      </c>
    </row>
    <row r="1486" spans="1:47" s="2" customFormat="1" ht="12">
      <c r="A1486" s="39"/>
      <c r="B1486" s="40"/>
      <c r="C1486" s="41"/>
      <c r="D1486" s="241" t="s">
        <v>178</v>
      </c>
      <c r="E1486" s="41"/>
      <c r="F1486" s="242" t="s">
        <v>2573</v>
      </c>
      <c r="G1486" s="41"/>
      <c r="H1486" s="41"/>
      <c r="I1486" s="243"/>
      <c r="J1486" s="41"/>
      <c r="K1486" s="41"/>
      <c r="L1486" s="45"/>
      <c r="M1486" s="244"/>
      <c r="N1486" s="245"/>
      <c r="O1486" s="92"/>
      <c r="P1486" s="92"/>
      <c r="Q1486" s="92"/>
      <c r="R1486" s="92"/>
      <c r="S1486" s="92"/>
      <c r="T1486" s="93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T1486" s="18" t="s">
        <v>178</v>
      </c>
      <c r="AU1486" s="18" t="s">
        <v>86</v>
      </c>
    </row>
    <row r="1487" spans="1:65" s="2" customFormat="1" ht="16.5" customHeight="1">
      <c r="A1487" s="39"/>
      <c r="B1487" s="40"/>
      <c r="C1487" s="228" t="s">
        <v>2638</v>
      </c>
      <c r="D1487" s="228" t="s">
        <v>171</v>
      </c>
      <c r="E1487" s="229" t="s">
        <v>2639</v>
      </c>
      <c r="F1487" s="230" t="s">
        <v>2640</v>
      </c>
      <c r="G1487" s="231" t="s">
        <v>174</v>
      </c>
      <c r="H1487" s="232">
        <v>1</v>
      </c>
      <c r="I1487" s="233"/>
      <c r="J1487" s="234">
        <f>ROUND(I1487*H1487,2)</f>
        <v>0</v>
      </c>
      <c r="K1487" s="230" t="s">
        <v>1</v>
      </c>
      <c r="L1487" s="45"/>
      <c r="M1487" s="235" t="s">
        <v>1</v>
      </c>
      <c r="N1487" s="236" t="s">
        <v>42</v>
      </c>
      <c r="O1487" s="92"/>
      <c r="P1487" s="237">
        <f>O1487*H1487</f>
        <v>0</v>
      </c>
      <c r="Q1487" s="237">
        <v>0</v>
      </c>
      <c r="R1487" s="237">
        <f>Q1487*H1487</f>
        <v>0</v>
      </c>
      <c r="S1487" s="237">
        <v>0</v>
      </c>
      <c r="T1487" s="238">
        <f>S1487*H1487</f>
        <v>0</v>
      </c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R1487" s="239" t="s">
        <v>437</v>
      </c>
      <c r="AT1487" s="239" t="s">
        <v>171</v>
      </c>
      <c r="AU1487" s="239" t="s">
        <v>86</v>
      </c>
      <c r="AY1487" s="18" t="s">
        <v>168</v>
      </c>
      <c r="BE1487" s="240">
        <f>IF(N1487="základní",J1487,0)</f>
        <v>0</v>
      </c>
      <c r="BF1487" s="240">
        <f>IF(N1487="snížená",J1487,0)</f>
        <v>0</v>
      </c>
      <c r="BG1487" s="240">
        <f>IF(N1487="zákl. přenesená",J1487,0)</f>
        <v>0</v>
      </c>
      <c r="BH1487" s="240">
        <f>IF(N1487="sníž. přenesená",J1487,0)</f>
        <v>0</v>
      </c>
      <c r="BI1487" s="240">
        <f>IF(N1487="nulová",J1487,0)</f>
        <v>0</v>
      </c>
      <c r="BJ1487" s="18" t="s">
        <v>84</v>
      </c>
      <c r="BK1487" s="240">
        <f>ROUND(I1487*H1487,2)</f>
        <v>0</v>
      </c>
      <c r="BL1487" s="18" t="s">
        <v>437</v>
      </c>
      <c r="BM1487" s="239" t="s">
        <v>2641</v>
      </c>
    </row>
    <row r="1488" spans="1:47" s="2" customFormat="1" ht="12">
      <c r="A1488" s="39"/>
      <c r="B1488" s="40"/>
      <c r="C1488" s="41"/>
      <c r="D1488" s="241" t="s">
        <v>178</v>
      </c>
      <c r="E1488" s="41"/>
      <c r="F1488" s="242" t="s">
        <v>2573</v>
      </c>
      <c r="G1488" s="41"/>
      <c r="H1488" s="41"/>
      <c r="I1488" s="243"/>
      <c r="J1488" s="41"/>
      <c r="K1488" s="41"/>
      <c r="L1488" s="45"/>
      <c r="M1488" s="244"/>
      <c r="N1488" s="245"/>
      <c r="O1488" s="92"/>
      <c r="P1488" s="92"/>
      <c r="Q1488" s="92"/>
      <c r="R1488" s="92"/>
      <c r="S1488" s="92"/>
      <c r="T1488" s="93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T1488" s="18" t="s">
        <v>178</v>
      </c>
      <c r="AU1488" s="18" t="s">
        <v>86</v>
      </c>
    </row>
    <row r="1489" spans="1:65" s="2" customFormat="1" ht="16.5" customHeight="1">
      <c r="A1489" s="39"/>
      <c r="B1489" s="40"/>
      <c r="C1489" s="228" t="s">
        <v>2642</v>
      </c>
      <c r="D1489" s="228" t="s">
        <v>171</v>
      </c>
      <c r="E1489" s="229" t="s">
        <v>2643</v>
      </c>
      <c r="F1489" s="230" t="s">
        <v>2644</v>
      </c>
      <c r="G1489" s="231" t="s">
        <v>174</v>
      </c>
      <c r="H1489" s="232">
        <v>1</v>
      </c>
      <c r="I1489" s="233"/>
      <c r="J1489" s="234">
        <f>ROUND(I1489*H1489,2)</f>
        <v>0</v>
      </c>
      <c r="K1489" s="230" t="s">
        <v>1</v>
      </c>
      <c r="L1489" s="45"/>
      <c r="M1489" s="235" t="s">
        <v>1</v>
      </c>
      <c r="N1489" s="236" t="s">
        <v>42</v>
      </c>
      <c r="O1489" s="92"/>
      <c r="P1489" s="237">
        <f>O1489*H1489</f>
        <v>0</v>
      </c>
      <c r="Q1489" s="237">
        <v>0</v>
      </c>
      <c r="R1489" s="237">
        <f>Q1489*H1489</f>
        <v>0</v>
      </c>
      <c r="S1489" s="237">
        <v>0</v>
      </c>
      <c r="T1489" s="238">
        <f>S1489*H1489</f>
        <v>0</v>
      </c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R1489" s="239" t="s">
        <v>437</v>
      </c>
      <c r="AT1489" s="239" t="s">
        <v>171</v>
      </c>
      <c r="AU1489" s="239" t="s">
        <v>86</v>
      </c>
      <c r="AY1489" s="18" t="s">
        <v>168</v>
      </c>
      <c r="BE1489" s="240">
        <f>IF(N1489="základní",J1489,0)</f>
        <v>0</v>
      </c>
      <c r="BF1489" s="240">
        <f>IF(N1489="snížená",J1489,0)</f>
        <v>0</v>
      </c>
      <c r="BG1489" s="240">
        <f>IF(N1489="zákl. přenesená",J1489,0)</f>
        <v>0</v>
      </c>
      <c r="BH1489" s="240">
        <f>IF(N1489="sníž. přenesená",J1489,0)</f>
        <v>0</v>
      </c>
      <c r="BI1489" s="240">
        <f>IF(N1489="nulová",J1489,0)</f>
        <v>0</v>
      </c>
      <c r="BJ1489" s="18" t="s">
        <v>84</v>
      </c>
      <c r="BK1489" s="240">
        <f>ROUND(I1489*H1489,2)</f>
        <v>0</v>
      </c>
      <c r="BL1489" s="18" t="s">
        <v>437</v>
      </c>
      <c r="BM1489" s="239" t="s">
        <v>2645</v>
      </c>
    </row>
    <row r="1490" spans="1:47" s="2" customFormat="1" ht="12">
      <c r="A1490" s="39"/>
      <c r="B1490" s="40"/>
      <c r="C1490" s="41"/>
      <c r="D1490" s="241" t="s">
        <v>178</v>
      </c>
      <c r="E1490" s="41"/>
      <c r="F1490" s="242" t="s">
        <v>2573</v>
      </c>
      <c r="G1490" s="41"/>
      <c r="H1490" s="41"/>
      <c r="I1490" s="243"/>
      <c r="J1490" s="41"/>
      <c r="K1490" s="41"/>
      <c r="L1490" s="45"/>
      <c r="M1490" s="244"/>
      <c r="N1490" s="245"/>
      <c r="O1490" s="92"/>
      <c r="P1490" s="92"/>
      <c r="Q1490" s="92"/>
      <c r="R1490" s="92"/>
      <c r="S1490" s="92"/>
      <c r="T1490" s="93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T1490" s="18" t="s">
        <v>178</v>
      </c>
      <c r="AU1490" s="18" t="s">
        <v>86</v>
      </c>
    </row>
    <row r="1491" spans="1:65" s="2" customFormat="1" ht="16.5" customHeight="1">
      <c r="A1491" s="39"/>
      <c r="B1491" s="40"/>
      <c r="C1491" s="228" t="s">
        <v>2646</v>
      </c>
      <c r="D1491" s="228" t="s">
        <v>171</v>
      </c>
      <c r="E1491" s="229" t="s">
        <v>2647</v>
      </c>
      <c r="F1491" s="230" t="s">
        <v>2648</v>
      </c>
      <c r="G1491" s="231" t="s">
        <v>174</v>
      </c>
      <c r="H1491" s="232">
        <v>1</v>
      </c>
      <c r="I1491" s="233"/>
      <c r="J1491" s="234">
        <f>ROUND(I1491*H1491,2)</f>
        <v>0</v>
      </c>
      <c r="K1491" s="230" t="s">
        <v>1</v>
      </c>
      <c r="L1491" s="45"/>
      <c r="M1491" s="235" t="s">
        <v>1</v>
      </c>
      <c r="N1491" s="236" t="s">
        <v>42</v>
      </c>
      <c r="O1491" s="92"/>
      <c r="P1491" s="237">
        <f>O1491*H1491</f>
        <v>0</v>
      </c>
      <c r="Q1491" s="237">
        <v>0</v>
      </c>
      <c r="R1491" s="237">
        <f>Q1491*H1491</f>
        <v>0</v>
      </c>
      <c r="S1491" s="237">
        <v>0</v>
      </c>
      <c r="T1491" s="238">
        <f>S1491*H1491</f>
        <v>0</v>
      </c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R1491" s="239" t="s">
        <v>437</v>
      </c>
      <c r="AT1491" s="239" t="s">
        <v>171</v>
      </c>
      <c r="AU1491" s="239" t="s">
        <v>86</v>
      </c>
      <c r="AY1491" s="18" t="s">
        <v>168</v>
      </c>
      <c r="BE1491" s="240">
        <f>IF(N1491="základní",J1491,0)</f>
        <v>0</v>
      </c>
      <c r="BF1491" s="240">
        <f>IF(N1491="snížená",J1491,0)</f>
        <v>0</v>
      </c>
      <c r="BG1491" s="240">
        <f>IF(N1491="zákl. přenesená",J1491,0)</f>
        <v>0</v>
      </c>
      <c r="BH1491" s="240">
        <f>IF(N1491="sníž. přenesená",J1491,0)</f>
        <v>0</v>
      </c>
      <c r="BI1491" s="240">
        <f>IF(N1491="nulová",J1491,0)</f>
        <v>0</v>
      </c>
      <c r="BJ1491" s="18" t="s">
        <v>84</v>
      </c>
      <c r="BK1491" s="240">
        <f>ROUND(I1491*H1491,2)</f>
        <v>0</v>
      </c>
      <c r="BL1491" s="18" t="s">
        <v>437</v>
      </c>
      <c r="BM1491" s="239" t="s">
        <v>2649</v>
      </c>
    </row>
    <row r="1492" spans="1:47" s="2" customFormat="1" ht="12">
      <c r="A1492" s="39"/>
      <c r="B1492" s="40"/>
      <c r="C1492" s="41"/>
      <c r="D1492" s="241" t="s">
        <v>178</v>
      </c>
      <c r="E1492" s="41"/>
      <c r="F1492" s="242" t="s">
        <v>2573</v>
      </c>
      <c r="G1492" s="41"/>
      <c r="H1492" s="41"/>
      <c r="I1492" s="243"/>
      <c r="J1492" s="41"/>
      <c r="K1492" s="41"/>
      <c r="L1492" s="45"/>
      <c r="M1492" s="244"/>
      <c r="N1492" s="245"/>
      <c r="O1492" s="92"/>
      <c r="P1492" s="92"/>
      <c r="Q1492" s="92"/>
      <c r="R1492" s="92"/>
      <c r="S1492" s="92"/>
      <c r="T1492" s="93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T1492" s="18" t="s">
        <v>178</v>
      </c>
      <c r="AU1492" s="18" t="s">
        <v>86</v>
      </c>
    </row>
    <row r="1493" spans="1:65" s="2" customFormat="1" ht="16.5" customHeight="1">
      <c r="A1493" s="39"/>
      <c r="B1493" s="40"/>
      <c r="C1493" s="228" t="s">
        <v>2650</v>
      </c>
      <c r="D1493" s="228" t="s">
        <v>171</v>
      </c>
      <c r="E1493" s="229" t="s">
        <v>2651</v>
      </c>
      <c r="F1493" s="230" t="s">
        <v>2652</v>
      </c>
      <c r="G1493" s="231" t="s">
        <v>174</v>
      </c>
      <c r="H1493" s="232">
        <v>1</v>
      </c>
      <c r="I1493" s="233"/>
      <c r="J1493" s="234">
        <f>ROUND(I1493*H1493,2)</f>
        <v>0</v>
      </c>
      <c r="K1493" s="230" t="s">
        <v>1</v>
      </c>
      <c r="L1493" s="45"/>
      <c r="M1493" s="235" t="s">
        <v>1</v>
      </c>
      <c r="N1493" s="236" t="s">
        <v>42</v>
      </c>
      <c r="O1493" s="92"/>
      <c r="P1493" s="237">
        <f>O1493*H1493</f>
        <v>0</v>
      </c>
      <c r="Q1493" s="237">
        <v>0</v>
      </c>
      <c r="R1493" s="237">
        <f>Q1493*H1493</f>
        <v>0</v>
      </c>
      <c r="S1493" s="237">
        <v>0</v>
      </c>
      <c r="T1493" s="238">
        <f>S1493*H1493</f>
        <v>0</v>
      </c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R1493" s="239" t="s">
        <v>437</v>
      </c>
      <c r="AT1493" s="239" t="s">
        <v>171</v>
      </c>
      <c r="AU1493" s="239" t="s">
        <v>86</v>
      </c>
      <c r="AY1493" s="18" t="s">
        <v>168</v>
      </c>
      <c r="BE1493" s="240">
        <f>IF(N1493="základní",J1493,0)</f>
        <v>0</v>
      </c>
      <c r="BF1493" s="240">
        <f>IF(N1493="snížená",J1493,0)</f>
        <v>0</v>
      </c>
      <c r="BG1493" s="240">
        <f>IF(N1493="zákl. přenesená",J1493,0)</f>
        <v>0</v>
      </c>
      <c r="BH1493" s="240">
        <f>IF(N1493="sníž. přenesená",J1493,0)</f>
        <v>0</v>
      </c>
      <c r="BI1493" s="240">
        <f>IF(N1493="nulová",J1493,0)</f>
        <v>0</v>
      </c>
      <c r="BJ1493" s="18" t="s">
        <v>84</v>
      </c>
      <c r="BK1493" s="240">
        <f>ROUND(I1493*H1493,2)</f>
        <v>0</v>
      </c>
      <c r="BL1493" s="18" t="s">
        <v>437</v>
      </c>
      <c r="BM1493" s="239" t="s">
        <v>2653</v>
      </c>
    </row>
    <row r="1494" spans="1:47" s="2" customFormat="1" ht="12">
      <c r="A1494" s="39"/>
      <c r="B1494" s="40"/>
      <c r="C1494" s="41"/>
      <c r="D1494" s="241" t="s">
        <v>178</v>
      </c>
      <c r="E1494" s="41"/>
      <c r="F1494" s="242" t="s">
        <v>2573</v>
      </c>
      <c r="G1494" s="41"/>
      <c r="H1494" s="41"/>
      <c r="I1494" s="243"/>
      <c r="J1494" s="41"/>
      <c r="K1494" s="41"/>
      <c r="L1494" s="45"/>
      <c r="M1494" s="244"/>
      <c r="N1494" s="245"/>
      <c r="O1494" s="92"/>
      <c r="P1494" s="92"/>
      <c r="Q1494" s="92"/>
      <c r="R1494" s="92"/>
      <c r="S1494" s="92"/>
      <c r="T1494" s="93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T1494" s="18" t="s">
        <v>178</v>
      </c>
      <c r="AU1494" s="18" t="s">
        <v>86</v>
      </c>
    </row>
    <row r="1495" spans="1:65" s="2" customFormat="1" ht="16.5" customHeight="1">
      <c r="A1495" s="39"/>
      <c r="B1495" s="40"/>
      <c r="C1495" s="228" t="s">
        <v>2654</v>
      </c>
      <c r="D1495" s="228" t="s">
        <v>171</v>
      </c>
      <c r="E1495" s="229" t="s">
        <v>2655</v>
      </c>
      <c r="F1495" s="230" t="s">
        <v>2656</v>
      </c>
      <c r="G1495" s="231" t="s">
        <v>174</v>
      </c>
      <c r="H1495" s="232">
        <v>1</v>
      </c>
      <c r="I1495" s="233"/>
      <c r="J1495" s="234">
        <f>ROUND(I1495*H1495,2)</f>
        <v>0</v>
      </c>
      <c r="K1495" s="230" t="s">
        <v>1</v>
      </c>
      <c r="L1495" s="45"/>
      <c r="M1495" s="235" t="s">
        <v>1</v>
      </c>
      <c r="N1495" s="236" t="s">
        <v>42</v>
      </c>
      <c r="O1495" s="92"/>
      <c r="P1495" s="237">
        <f>O1495*H1495</f>
        <v>0</v>
      </c>
      <c r="Q1495" s="237">
        <v>0</v>
      </c>
      <c r="R1495" s="237">
        <f>Q1495*H1495</f>
        <v>0</v>
      </c>
      <c r="S1495" s="237">
        <v>0</v>
      </c>
      <c r="T1495" s="238">
        <f>S1495*H1495</f>
        <v>0</v>
      </c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R1495" s="239" t="s">
        <v>437</v>
      </c>
      <c r="AT1495" s="239" t="s">
        <v>171</v>
      </c>
      <c r="AU1495" s="239" t="s">
        <v>86</v>
      </c>
      <c r="AY1495" s="18" t="s">
        <v>168</v>
      </c>
      <c r="BE1495" s="240">
        <f>IF(N1495="základní",J1495,0)</f>
        <v>0</v>
      </c>
      <c r="BF1495" s="240">
        <f>IF(N1495="snížená",J1495,0)</f>
        <v>0</v>
      </c>
      <c r="BG1495" s="240">
        <f>IF(N1495="zákl. přenesená",J1495,0)</f>
        <v>0</v>
      </c>
      <c r="BH1495" s="240">
        <f>IF(N1495="sníž. přenesená",J1495,0)</f>
        <v>0</v>
      </c>
      <c r="BI1495" s="240">
        <f>IF(N1495="nulová",J1495,0)</f>
        <v>0</v>
      </c>
      <c r="BJ1495" s="18" t="s">
        <v>84</v>
      </c>
      <c r="BK1495" s="240">
        <f>ROUND(I1495*H1495,2)</f>
        <v>0</v>
      </c>
      <c r="BL1495" s="18" t="s">
        <v>437</v>
      </c>
      <c r="BM1495" s="239" t="s">
        <v>2657</v>
      </c>
    </row>
    <row r="1496" spans="1:47" s="2" customFormat="1" ht="12">
      <c r="A1496" s="39"/>
      <c r="B1496" s="40"/>
      <c r="C1496" s="41"/>
      <c r="D1496" s="241" t="s">
        <v>178</v>
      </c>
      <c r="E1496" s="41"/>
      <c r="F1496" s="242" t="s">
        <v>2573</v>
      </c>
      <c r="G1496" s="41"/>
      <c r="H1496" s="41"/>
      <c r="I1496" s="243"/>
      <c r="J1496" s="41"/>
      <c r="K1496" s="41"/>
      <c r="L1496" s="45"/>
      <c r="M1496" s="244"/>
      <c r="N1496" s="245"/>
      <c r="O1496" s="92"/>
      <c r="P1496" s="92"/>
      <c r="Q1496" s="92"/>
      <c r="R1496" s="92"/>
      <c r="S1496" s="92"/>
      <c r="T1496" s="93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T1496" s="18" t="s">
        <v>178</v>
      </c>
      <c r="AU1496" s="18" t="s">
        <v>86</v>
      </c>
    </row>
    <row r="1497" spans="1:65" s="2" customFormat="1" ht="16.5" customHeight="1">
      <c r="A1497" s="39"/>
      <c r="B1497" s="40"/>
      <c r="C1497" s="228" t="s">
        <v>2658</v>
      </c>
      <c r="D1497" s="228" t="s">
        <v>171</v>
      </c>
      <c r="E1497" s="229" t="s">
        <v>2659</v>
      </c>
      <c r="F1497" s="230" t="s">
        <v>2660</v>
      </c>
      <c r="G1497" s="231" t="s">
        <v>174</v>
      </c>
      <c r="H1497" s="232">
        <v>1</v>
      </c>
      <c r="I1497" s="233"/>
      <c r="J1497" s="234">
        <f>ROUND(I1497*H1497,2)</f>
        <v>0</v>
      </c>
      <c r="K1497" s="230" t="s">
        <v>1</v>
      </c>
      <c r="L1497" s="45"/>
      <c r="M1497" s="235" t="s">
        <v>1</v>
      </c>
      <c r="N1497" s="236" t="s">
        <v>42</v>
      </c>
      <c r="O1497" s="92"/>
      <c r="P1497" s="237">
        <f>O1497*H1497</f>
        <v>0</v>
      </c>
      <c r="Q1497" s="237">
        <v>0</v>
      </c>
      <c r="R1497" s="237">
        <f>Q1497*H1497</f>
        <v>0</v>
      </c>
      <c r="S1497" s="237">
        <v>0</v>
      </c>
      <c r="T1497" s="238">
        <f>S1497*H1497</f>
        <v>0</v>
      </c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R1497" s="239" t="s">
        <v>437</v>
      </c>
      <c r="AT1497" s="239" t="s">
        <v>171</v>
      </c>
      <c r="AU1497" s="239" t="s">
        <v>86</v>
      </c>
      <c r="AY1497" s="18" t="s">
        <v>168</v>
      </c>
      <c r="BE1497" s="240">
        <f>IF(N1497="základní",J1497,0)</f>
        <v>0</v>
      </c>
      <c r="BF1497" s="240">
        <f>IF(N1497="snížená",J1497,0)</f>
        <v>0</v>
      </c>
      <c r="BG1497" s="240">
        <f>IF(N1497="zákl. přenesená",J1497,0)</f>
        <v>0</v>
      </c>
      <c r="BH1497" s="240">
        <f>IF(N1497="sníž. přenesená",J1497,0)</f>
        <v>0</v>
      </c>
      <c r="BI1497" s="240">
        <f>IF(N1497="nulová",J1497,0)</f>
        <v>0</v>
      </c>
      <c r="BJ1497" s="18" t="s">
        <v>84</v>
      </c>
      <c r="BK1497" s="240">
        <f>ROUND(I1497*H1497,2)</f>
        <v>0</v>
      </c>
      <c r="BL1497" s="18" t="s">
        <v>437</v>
      </c>
      <c r="BM1497" s="239" t="s">
        <v>2661</v>
      </c>
    </row>
    <row r="1498" spans="1:47" s="2" customFormat="1" ht="12">
      <c r="A1498" s="39"/>
      <c r="B1498" s="40"/>
      <c r="C1498" s="41"/>
      <c r="D1498" s="241" t="s">
        <v>178</v>
      </c>
      <c r="E1498" s="41"/>
      <c r="F1498" s="242" t="s">
        <v>2573</v>
      </c>
      <c r="G1498" s="41"/>
      <c r="H1498" s="41"/>
      <c r="I1498" s="243"/>
      <c r="J1498" s="41"/>
      <c r="K1498" s="41"/>
      <c r="L1498" s="45"/>
      <c r="M1498" s="244"/>
      <c r="N1498" s="245"/>
      <c r="O1498" s="92"/>
      <c r="P1498" s="92"/>
      <c r="Q1498" s="92"/>
      <c r="R1498" s="92"/>
      <c r="S1498" s="92"/>
      <c r="T1498" s="93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T1498" s="18" t="s">
        <v>178</v>
      </c>
      <c r="AU1498" s="18" t="s">
        <v>86</v>
      </c>
    </row>
    <row r="1499" spans="1:65" s="2" customFormat="1" ht="16.5" customHeight="1">
      <c r="A1499" s="39"/>
      <c r="B1499" s="40"/>
      <c r="C1499" s="228" t="s">
        <v>2662</v>
      </c>
      <c r="D1499" s="228" t="s">
        <v>171</v>
      </c>
      <c r="E1499" s="229" t="s">
        <v>2663</v>
      </c>
      <c r="F1499" s="230" t="s">
        <v>2664</v>
      </c>
      <c r="G1499" s="231" t="s">
        <v>174</v>
      </c>
      <c r="H1499" s="232">
        <v>1</v>
      </c>
      <c r="I1499" s="233"/>
      <c r="J1499" s="234">
        <f>ROUND(I1499*H1499,2)</f>
        <v>0</v>
      </c>
      <c r="K1499" s="230" t="s">
        <v>1</v>
      </c>
      <c r="L1499" s="45"/>
      <c r="M1499" s="235" t="s">
        <v>1</v>
      </c>
      <c r="N1499" s="236" t="s">
        <v>42</v>
      </c>
      <c r="O1499" s="92"/>
      <c r="P1499" s="237">
        <f>O1499*H1499</f>
        <v>0</v>
      </c>
      <c r="Q1499" s="237">
        <v>0</v>
      </c>
      <c r="R1499" s="237">
        <f>Q1499*H1499</f>
        <v>0</v>
      </c>
      <c r="S1499" s="237">
        <v>0</v>
      </c>
      <c r="T1499" s="238">
        <f>S1499*H1499</f>
        <v>0</v>
      </c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R1499" s="239" t="s">
        <v>437</v>
      </c>
      <c r="AT1499" s="239" t="s">
        <v>171</v>
      </c>
      <c r="AU1499" s="239" t="s">
        <v>86</v>
      </c>
      <c r="AY1499" s="18" t="s">
        <v>168</v>
      </c>
      <c r="BE1499" s="240">
        <f>IF(N1499="základní",J1499,0)</f>
        <v>0</v>
      </c>
      <c r="BF1499" s="240">
        <f>IF(N1499="snížená",J1499,0)</f>
        <v>0</v>
      </c>
      <c r="BG1499" s="240">
        <f>IF(N1499="zákl. přenesená",J1499,0)</f>
        <v>0</v>
      </c>
      <c r="BH1499" s="240">
        <f>IF(N1499="sníž. přenesená",J1499,0)</f>
        <v>0</v>
      </c>
      <c r="BI1499" s="240">
        <f>IF(N1499="nulová",J1499,0)</f>
        <v>0</v>
      </c>
      <c r="BJ1499" s="18" t="s">
        <v>84</v>
      </c>
      <c r="BK1499" s="240">
        <f>ROUND(I1499*H1499,2)</f>
        <v>0</v>
      </c>
      <c r="BL1499" s="18" t="s">
        <v>437</v>
      </c>
      <c r="BM1499" s="239" t="s">
        <v>2665</v>
      </c>
    </row>
    <row r="1500" spans="1:47" s="2" customFormat="1" ht="12">
      <c r="A1500" s="39"/>
      <c r="B1500" s="40"/>
      <c r="C1500" s="41"/>
      <c r="D1500" s="241" t="s">
        <v>178</v>
      </c>
      <c r="E1500" s="41"/>
      <c r="F1500" s="242" t="s">
        <v>2573</v>
      </c>
      <c r="G1500" s="41"/>
      <c r="H1500" s="41"/>
      <c r="I1500" s="243"/>
      <c r="J1500" s="41"/>
      <c r="K1500" s="41"/>
      <c r="L1500" s="45"/>
      <c r="M1500" s="244"/>
      <c r="N1500" s="245"/>
      <c r="O1500" s="92"/>
      <c r="P1500" s="92"/>
      <c r="Q1500" s="92"/>
      <c r="R1500" s="92"/>
      <c r="S1500" s="92"/>
      <c r="T1500" s="93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T1500" s="18" t="s">
        <v>178</v>
      </c>
      <c r="AU1500" s="18" t="s">
        <v>86</v>
      </c>
    </row>
    <row r="1501" spans="1:65" s="2" customFormat="1" ht="16.5" customHeight="1">
      <c r="A1501" s="39"/>
      <c r="B1501" s="40"/>
      <c r="C1501" s="228" t="s">
        <v>2666</v>
      </c>
      <c r="D1501" s="228" t="s">
        <v>171</v>
      </c>
      <c r="E1501" s="229" t="s">
        <v>2667</v>
      </c>
      <c r="F1501" s="230" t="s">
        <v>2668</v>
      </c>
      <c r="G1501" s="231" t="s">
        <v>174</v>
      </c>
      <c r="H1501" s="232">
        <v>1</v>
      </c>
      <c r="I1501" s="233"/>
      <c r="J1501" s="234">
        <f>ROUND(I1501*H1501,2)</f>
        <v>0</v>
      </c>
      <c r="K1501" s="230" t="s">
        <v>1</v>
      </c>
      <c r="L1501" s="45"/>
      <c r="M1501" s="235" t="s">
        <v>1</v>
      </c>
      <c r="N1501" s="236" t="s">
        <v>42</v>
      </c>
      <c r="O1501" s="92"/>
      <c r="P1501" s="237">
        <f>O1501*H1501</f>
        <v>0</v>
      </c>
      <c r="Q1501" s="237">
        <v>0</v>
      </c>
      <c r="R1501" s="237">
        <f>Q1501*H1501</f>
        <v>0</v>
      </c>
      <c r="S1501" s="237">
        <v>0</v>
      </c>
      <c r="T1501" s="238">
        <f>S1501*H1501</f>
        <v>0</v>
      </c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R1501" s="239" t="s">
        <v>437</v>
      </c>
      <c r="AT1501" s="239" t="s">
        <v>171</v>
      </c>
      <c r="AU1501" s="239" t="s">
        <v>86</v>
      </c>
      <c r="AY1501" s="18" t="s">
        <v>168</v>
      </c>
      <c r="BE1501" s="240">
        <f>IF(N1501="základní",J1501,0)</f>
        <v>0</v>
      </c>
      <c r="BF1501" s="240">
        <f>IF(N1501="snížená",J1501,0)</f>
        <v>0</v>
      </c>
      <c r="BG1501" s="240">
        <f>IF(N1501="zákl. přenesená",J1501,0)</f>
        <v>0</v>
      </c>
      <c r="BH1501" s="240">
        <f>IF(N1501="sníž. přenesená",J1501,0)</f>
        <v>0</v>
      </c>
      <c r="BI1501" s="240">
        <f>IF(N1501="nulová",J1501,0)</f>
        <v>0</v>
      </c>
      <c r="BJ1501" s="18" t="s">
        <v>84</v>
      </c>
      <c r="BK1501" s="240">
        <f>ROUND(I1501*H1501,2)</f>
        <v>0</v>
      </c>
      <c r="BL1501" s="18" t="s">
        <v>437</v>
      </c>
      <c r="BM1501" s="239" t="s">
        <v>2669</v>
      </c>
    </row>
    <row r="1502" spans="1:47" s="2" customFormat="1" ht="12">
      <c r="A1502" s="39"/>
      <c r="B1502" s="40"/>
      <c r="C1502" s="41"/>
      <c r="D1502" s="241" t="s">
        <v>178</v>
      </c>
      <c r="E1502" s="41"/>
      <c r="F1502" s="242" t="s">
        <v>2573</v>
      </c>
      <c r="G1502" s="41"/>
      <c r="H1502" s="41"/>
      <c r="I1502" s="243"/>
      <c r="J1502" s="41"/>
      <c r="K1502" s="41"/>
      <c r="L1502" s="45"/>
      <c r="M1502" s="244"/>
      <c r="N1502" s="245"/>
      <c r="O1502" s="92"/>
      <c r="P1502" s="92"/>
      <c r="Q1502" s="92"/>
      <c r="R1502" s="92"/>
      <c r="S1502" s="92"/>
      <c r="T1502" s="93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T1502" s="18" t="s">
        <v>178</v>
      </c>
      <c r="AU1502" s="18" t="s">
        <v>86</v>
      </c>
    </row>
    <row r="1503" spans="1:65" s="2" customFormat="1" ht="16.5" customHeight="1">
      <c r="A1503" s="39"/>
      <c r="B1503" s="40"/>
      <c r="C1503" s="228" t="s">
        <v>2670</v>
      </c>
      <c r="D1503" s="228" t="s">
        <v>171</v>
      </c>
      <c r="E1503" s="229" t="s">
        <v>2671</v>
      </c>
      <c r="F1503" s="230" t="s">
        <v>2672</v>
      </c>
      <c r="G1503" s="231" t="s">
        <v>174</v>
      </c>
      <c r="H1503" s="232">
        <v>1</v>
      </c>
      <c r="I1503" s="233"/>
      <c r="J1503" s="234">
        <f>ROUND(I1503*H1503,2)</f>
        <v>0</v>
      </c>
      <c r="K1503" s="230" t="s">
        <v>1</v>
      </c>
      <c r="L1503" s="45"/>
      <c r="M1503" s="235" t="s">
        <v>1</v>
      </c>
      <c r="N1503" s="236" t="s">
        <v>42</v>
      </c>
      <c r="O1503" s="92"/>
      <c r="P1503" s="237">
        <f>O1503*H1503</f>
        <v>0</v>
      </c>
      <c r="Q1503" s="237">
        <v>0</v>
      </c>
      <c r="R1503" s="237">
        <f>Q1503*H1503</f>
        <v>0</v>
      </c>
      <c r="S1503" s="237">
        <v>0</v>
      </c>
      <c r="T1503" s="238">
        <f>S1503*H1503</f>
        <v>0</v>
      </c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R1503" s="239" t="s">
        <v>437</v>
      </c>
      <c r="AT1503" s="239" t="s">
        <v>171</v>
      </c>
      <c r="AU1503" s="239" t="s">
        <v>86</v>
      </c>
      <c r="AY1503" s="18" t="s">
        <v>168</v>
      </c>
      <c r="BE1503" s="240">
        <f>IF(N1503="základní",J1503,0)</f>
        <v>0</v>
      </c>
      <c r="BF1503" s="240">
        <f>IF(N1503="snížená",J1503,0)</f>
        <v>0</v>
      </c>
      <c r="BG1503" s="240">
        <f>IF(N1503="zákl. přenesená",J1503,0)</f>
        <v>0</v>
      </c>
      <c r="BH1503" s="240">
        <f>IF(N1503="sníž. přenesená",J1503,0)</f>
        <v>0</v>
      </c>
      <c r="BI1503" s="240">
        <f>IF(N1503="nulová",J1503,0)</f>
        <v>0</v>
      </c>
      <c r="BJ1503" s="18" t="s">
        <v>84</v>
      </c>
      <c r="BK1503" s="240">
        <f>ROUND(I1503*H1503,2)</f>
        <v>0</v>
      </c>
      <c r="BL1503" s="18" t="s">
        <v>437</v>
      </c>
      <c r="BM1503" s="239" t="s">
        <v>2673</v>
      </c>
    </row>
    <row r="1504" spans="1:47" s="2" customFormat="1" ht="12">
      <c r="A1504" s="39"/>
      <c r="B1504" s="40"/>
      <c r="C1504" s="41"/>
      <c r="D1504" s="241" t="s">
        <v>178</v>
      </c>
      <c r="E1504" s="41"/>
      <c r="F1504" s="242" t="s">
        <v>2573</v>
      </c>
      <c r="G1504" s="41"/>
      <c r="H1504" s="41"/>
      <c r="I1504" s="243"/>
      <c r="J1504" s="41"/>
      <c r="K1504" s="41"/>
      <c r="L1504" s="45"/>
      <c r="M1504" s="244"/>
      <c r="N1504" s="245"/>
      <c r="O1504" s="92"/>
      <c r="P1504" s="92"/>
      <c r="Q1504" s="92"/>
      <c r="R1504" s="92"/>
      <c r="S1504" s="92"/>
      <c r="T1504" s="93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T1504" s="18" t="s">
        <v>178</v>
      </c>
      <c r="AU1504" s="18" t="s">
        <v>86</v>
      </c>
    </row>
    <row r="1505" spans="1:65" s="2" customFormat="1" ht="16.5" customHeight="1">
      <c r="A1505" s="39"/>
      <c r="B1505" s="40"/>
      <c r="C1505" s="228" t="s">
        <v>2674</v>
      </c>
      <c r="D1505" s="228" t="s">
        <v>171</v>
      </c>
      <c r="E1505" s="229" t="s">
        <v>2675</v>
      </c>
      <c r="F1505" s="230" t="s">
        <v>2676</v>
      </c>
      <c r="G1505" s="231" t="s">
        <v>174</v>
      </c>
      <c r="H1505" s="232">
        <v>1</v>
      </c>
      <c r="I1505" s="233"/>
      <c r="J1505" s="234">
        <f>ROUND(I1505*H1505,2)</f>
        <v>0</v>
      </c>
      <c r="K1505" s="230" t="s">
        <v>1</v>
      </c>
      <c r="L1505" s="45"/>
      <c r="M1505" s="235" t="s">
        <v>1</v>
      </c>
      <c r="N1505" s="236" t="s">
        <v>42</v>
      </c>
      <c r="O1505" s="92"/>
      <c r="P1505" s="237">
        <f>O1505*H1505</f>
        <v>0</v>
      </c>
      <c r="Q1505" s="237">
        <v>0</v>
      </c>
      <c r="R1505" s="237">
        <f>Q1505*H1505</f>
        <v>0</v>
      </c>
      <c r="S1505" s="237">
        <v>0</v>
      </c>
      <c r="T1505" s="238">
        <f>S1505*H1505</f>
        <v>0</v>
      </c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R1505" s="239" t="s">
        <v>437</v>
      </c>
      <c r="AT1505" s="239" t="s">
        <v>171</v>
      </c>
      <c r="AU1505" s="239" t="s">
        <v>86</v>
      </c>
      <c r="AY1505" s="18" t="s">
        <v>168</v>
      </c>
      <c r="BE1505" s="240">
        <f>IF(N1505="základní",J1505,0)</f>
        <v>0</v>
      </c>
      <c r="BF1505" s="240">
        <f>IF(N1505="snížená",J1505,0)</f>
        <v>0</v>
      </c>
      <c r="BG1505" s="240">
        <f>IF(N1505="zákl. přenesená",J1505,0)</f>
        <v>0</v>
      </c>
      <c r="BH1505" s="240">
        <f>IF(N1505="sníž. přenesená",J1505,0)</f>
        <v>0</v>
      </c>
      <c r="BI1505" s="240">
        <f>IF(N1505="nulová",J1505,0)</f>
        <v>0</v>
      </c>
      <c r="BJ1505" s="18" t="s">
        <v>84</v>
      </c>
      <c r="BK1505" s="240">
        <f>ROUND(I1505*H1505,2)</f>
        <v>0</v>
      </c>
      <c r="BL1505" s="18" t="s">
        <v>437</v>
      </c>
      <c r="BM1505" s="239" t="s">
        <v>2677</v>
      </c>
    </row>
    <row r="1506" spans="1:47" s="2" customFormat="1" ht="12">
      <c r="A1506" s="39"/>
      <c r="B1506" s="40"/>
      <c r="C1506" s="41"/>
      <c r="D1506" s="241" t="s">
        <v>178</v>
      </c>
      <c r="E1506" s="41"/>
      <c r="F1506" s="242" t="s">
        <v>2573</v>
      </c>
      <c r="G1506" s="41"/>
      <c r="H1506" s="41"/>
      <c r="I1506" s="243"/>
      <c r="J1506" s="41"/>
      <c r="K1506" s="41"/>
      <c r="L1506" s="45"/>
      <c r="M1506" s="244"/>
      <c r="N1506" s="245"/>
      <c r="O1506" s="92"/>
      <c r="P1506" s="92"/>
      <c r="Q1506" s="92"/>
      <c r="R1506" s="92"/>
      <c r="S1506" s="92"/>
      <c r="T1506" s="93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T1506" s="18" t="s">
        <v>178</v>
      </c>
      <c r="AU1506" s="18" t="s">
        <v>86</v>
      </c>
    </row>
    <row r="1507" spans="1:65" s="2" customFormat="1" ht="16.5" customHeight="1">
      <c r="A1507" s="39"/>
      <c r="B1507" s="40"/>
      <c r="C1507" s="228" t="s">
        <v>2678</v>
      </c>
      <c r="D1507" s="228" t="s">
        <v>171</v>
      </c>
      <c r="E1507" s="229" t="s">
        <v>2679</v>
      </c>
      <c r="F1507" s="230" t="s">
        <v>2680</v>
      </c>
      <c r="G1507" s="231" t="s">
        <v>174</v>
      </c>
      <c r="H1507" s="232">
        <v>1</v>
      </c>
      <c r="I1507" s="233"/>
      <c r="J1507" s="234">
        <f>ROUND(I1507*H1507,2)</f>
        <v>0</v>
      </c>
      <c r="K1507" s="230" t="s">
        <v>1</v>
      </c>
      <c r="L1507" s="45"/>
      <c r="M1507" s="235" t="s">
        <v>1</v>
      </c>
      <c r="N1507" s="236" t="s">
        <v>42</v>
      </c>
      <c r="O1507" s="92"/>
      <c r="P1507" s="237">
        <f>O1507*H1507</f>
        <v>0</v>
      </c>
      <c r="Q1507" s="237">
        <v>0</v>
      </c>
      <c r="R1507" s="237">
        <f>Q1507*H1507</f>
        <v>0</v>
      </c>
      <c r="S1507" s="237">
        <v>0</v>
      </c>
      <c r="T1507" s="238">
        <f>S1507*H1507</f>
        <v>0</v>
      </c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R1507" s="239" t="s">
        <v>437</v>
      </c>
      <c r="AT1507" s="239" t="s">
        <v>171</v>
      </c>
      <c r="AU1507" s="239" t="s">
        <v>86</v>
      </c>
      <c r="AY1507" s="18" t="s">
        <v>168</v>
      </c>
      <c r="BE1507" s="240">
        <f>IF(N1507="základní",J1507,0)</f>
        <v>0</v>
      </c>
      <c r="BF1507" s="240">
        <f>IF(N1507="snížená",J1507,0)</f>
        <v>0</v>
      </c>
      <c r="BG1507" s="240">
        <f>IF(N1507="zákl. přenesená",J1507,0)</f>
        <v>0</v>
      </c>
      <c r="BH1507" s="240">
        <f>IF(N1507="sníž. přenesená",J1507,0)</f>
        <v>0</v>
      </c>
      <c r="BI1507" s="240">
        <f>IF(N1507="nulová",J1507,0)</f>
        <v>0</v>
      </c>
      <c r="BJ1507" s="18" t="s">
        <v>84</v>
      </c>
      <c r="BK1507" s="240">
        <f>ROUND(I1507*H1507,2)</f>
        <v>0</v>
      </c>
      <c r="BL1507" s="18" t="s">
        <v>437</v>
      </c>
      <c r="BM1507" s="239" t="s">
        <v>2681</v>
      </c>
    </row>
    <row r="1508" spans="1:47" s="2" customFormat="1" ht="12">
      <c r="A1508" s="39"/>
      <c r="B1508" s="40"/>
      <c r="C1508" s="41"/>
      <c r="D1508" s="241" t="s">
        <v>178</v>
      </c>
      <c r="E1508" s="41"/>
      <c r="F1508" s="242" t="s">
        <v>2573</v>
      </c>
      <c r="G1508" s="41"/>
      <c r="H1508" s="41"/>
      <c r="I1508" s="243"/>
      <c r="J1508" s="41"/>
      <c r="K1508" s="41"/>
      <c r="L1508" s="45"/>
      <c r="M1508" s="244"/>
      <c r="N1508" s="245"/>
      <c r="O1508" s="92"/>
      <c r="P1508" s="92"/>
      <c r="Q1508" s="92"/>
      <c r="R1508" s="92"/>
      <c r="S1508" s="92"/>
      <c r="T1508" s="93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T1508" s="18" t="s">
        <v>178</v>
      </c>
      <c r="AU1508" s="18" t="s">
        <v>86</v>
      </c>
    </row>
    <row r="1509" spans="1:65" s="2" customFormat="1" ht="16.5" customHeight="1">
      <c r="A1509" s="39"/>
      <c r="B1509" s="40"/>
      <c r="C1509" s="228" t="s">
        <v>2682</v>
      </c>
      <c r="D1509" s="228" t="s">
        <v>171</v>
      </c>
      <c r="E1509" s="229" t="s">
        <v>2683</v>
      </c>
      <c r="F1509" s="230" t="s">
        <v>2684</v>
      </c>
      <c r="G1509" s="231" t="s">
        <v>174</v>
      </c>
      <c r="H1509" s="232">
        <v>1</v>
      </c>
      <c r="I1509" s="233"/>
      <c r="J1509" s="234">
        <f>ROUND(I1509*H1509,2)</f>
        <v>0</v>
      </c>
      <c r="K1509" s="230" t="s">
        <v>1</v>
      </c>
      <c r="L1509" s="45"/>
      <c r="M1509" s="235" t="s">
        <v>1</v>
      </c>
      <c r="N1509" s="236" t="s">
        <v>42</v>
      </c>
      <c r="O1509" s="92"/>
      <c r="P1509" s="237">
        <f>O1509*H1509</f>
        <v>0</v>
      </c>
      <c r="Q1509" s="237">
        <v>0</v>
      </c>
      <c r="R1509" s="237">
        <f>Q1509*H1509</f>
        <v>0</v>
      </c>
      <c r="S1509" s="237">
        <v>0</v>
      </c>
      <c r="T1509" s="238">
        <f>S1509*H1509</f>
        <v>0</v>
      </c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R1509" s="239" t="s">
        <v>437</v>
      </c>
      <c r="AT1509" s="239" t="s">
        <v>171</v>
      </c>
      <c r="AU1509" s="239" t="s">
        <v>86</v>
      </c>
      <c r="AY1509" s="18" t="s">
        <v>168</v>
      </c>
      <c r="BE1509" s="240">
        <f>IF(N1509="základní",J1509,0)</f>
        <v>0</v>
      </c>
      <c r="BF1509" s="240">
        <f>IF(N1509="snížená",J1509,0)</f>
        <v>0</v>
      </c>
      <c r="BG1509" s="240">
        <f>IF(N1509="zákl. přenesená",J1509,0)</f>
        <v>0</v>
      </c>
      <c r="BH1509" s="240">
        <f>IF(N1509="sníž. přenesená",J1509,0)</f>
        <v>0</v>
      </c>
      <c r="BI1509" s="240">
        <f>IF(N1509="nulová",J1509,0)</f>
        <v>0</v>
      </c>
      <c r="BJ1509" s="18" t="s">
        <v>84</v>
      </c>
      <c r="BK1509" s="240">
        <f>ROUND(I1509*H1509,2)</f>
        <v>0</v>
      </c>
      <c r="BL1509" s="18" t="s">
        <v>437</v>
      </c>
      <c r="BM1509" s="239" t="s">
        <v>2685</v>
      </c>
    </row>
    <row r="1510" spans="1:47" s="2" customFormat="1" ht="12">
      <c r="A1510" s="39"/>
      <c r="B1510" s="40"/>
      <c r="C1510" s="41"/>
      <c r="D1510" s="241" t="s">
        <v>178</v>
      </c>
      <c r="E1510" s="41"/>
      <c r="F1510" s="242" t="s">
        <v>2573</v>
      </c>
      <c r="G1510" s="41"/>
      <c r="H1510" s="41"/>
      <c r="I1510" s="243"/>
      <c r="J1510" s="41"/>
      <c r="K1510" s="41"/>
      <c r="L1510" s="45"/>
      <c r="M1510" s="244"/>
      <c r="N1510" s="245"/>
      <c r="O1510" s="92"/>
      <c r="P1510" s="92"/>
      <c r="Q1510" s="92"/>
      <c r="R1510" s="92"/>
      <c r="S1510" s="92"/>
      <c r="T1510" s="93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T1510" s="18" t="s">
        <v>178</v>
      </c>
      <c r="AU1510" s="18" t="s">
        <v>86</v>
      </c>
    </row>
    <row r="1511" spans="1:65" s="2" customFormat="1" ht="16.5" customHeight="1">
      <c r="A1511" s="39"/>
      <c r="B1511" s="40"/>
      <c r="C1511" s="228" t="s">
        <v>2686</v>
      </c>
      <c r="D1511" s="228" t="s">
        <v>171</v>
      </c>
      <c r="E1511" s="229" t="s">
        <v>2687</v>
      </c>
      <c r="F1511" s="230" t="s">
        <v>2688</v>
      </c>
      <c r="G1511" s="231" t="s">
        <v>174</v>
      </c>
      <c r="H1511" s="232">
        <v>1</v>
      </c>
      <c r="I1511" s="233"/>
      <c r="J1511" s="234">
        <f>ROUND(I1511*H1511,2)</f>
        <v>0</v>
      </c>
      <c r="K1511" s="230" t="s">
        <v>1</v>
      </c>
      <c r="L1511" s="45"/>
      <c r="M1511" s="235" t="s">
        <v>1</v>
      </c>
      <c r="N1511" s="236" t="s">
        <v>42</v>
      </c>
      <c r="O1511" s="92"/>
      <c r="P1511" s="237">
        <f>O1511*H1511</f>
        <v>0</v>
      </c>
      <c r="Q1511" s="237">
        <v>0</v>
      </c>
      <c r="R1511" s="237">
        <f>Q1511*H1511</f>
        <v>0</v>
      </c>
      <c r="S1511" s="237">
        <v>0</v>
      </c>
      <c r="T1511" s="238">
        <f>S1511*H1511</f>
        <v>0</v>
      </c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R1511" s="239" t="s">
        <v>437</v>
      </c>
      <c r="AT1511" s="239" t="s">
        <v>171</v>
      </c>
      <c r="AU1511" s="239" t="s">
        <v>86</v>
      </c>
      <c r="AY1511" s="18" t="s">
        <v>168</v>
      </c>
      <c r="BE1511" s="240">
        <f>IF(N1511="základní",J1511,0)</f>
        <v>0</v>
      </c>
      <c r="BF1511" s="240">
        <f>IF(N1511="snížená",J1511,0)</f>
        <v>0</v>
      </c>
      <c r="BG1511" s="240">
        <f>IF(N1511="zákl. přenesená",J1511,0)</f>
        <v>0</v>
      </c>
      <c r="BH1511" s="240">
        <f>IF(N1511="sníž. přenesená",J1511,0)</f>
        <v>0</v>
      </c>
      <c r="BI1511" s="240">
        <f>IF(N1511="nulová",J1511,0)</f>
        <v>0</v>
      </c>
      <c r="BJ1511" s="18" t="s">
        <v>84</v>
      </c>
      <c r="BK1511" s="240">
        <f>ROUND(I1511*H1511,2)</f>
        <v>0</v>
      </c>
      <c r="BL1511" s="18" t="s">
        <v>437</v>
      </c>
      <c r="BM1511" s="239" t="s">
        <v>2689</v>
      </c>
    </row>
    <row r="1512" spans="1:47" s="2" customFormat="1" ht="12">
      <c r="A1512" s="39"/>
      <c r="B1512" s="40"/>
      <c r="C1512" s="41"/>
      <c r="D1512" s="241" t="s">
        <v>178</v>
      </c>
      <c r="E1512" s="41"/>
      <c r="F1512" s="242" t="s">
        <v>2573</v>
      </c>
      <c r="G1512" s="41"/>
      <c r="H1512" s="41"/>
      <c r="I1512" s="243"/>
      <c r="J1512" s="41"/>
      <c r="K1512" s="41"/>
      <c r="L1512" s="45"/>
      <c r="M1512" s="244"/>
      <c r="N1512" s="245"/>
      <c r="O1512" s="92"/>
      <c r="P1512" s="92"/>
      <c r="Q1512" s="92"/>
      <c r="R1512" s="92"/>
      <c r="S1512" s="92"/>
      <c r="T1512" s="93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T1512" s="18" t="s">
        <v>178</v>
      </c>
      <c r="AU1512" s="18" t="s">
        <v>86</v>
      </c>
    </row>
    <row r="1513" spans="1:65" s="2" customFormat="1" ht="16.5" customHeight="1">
      <c r="A1513" s="39"/>
      <c r="B1513" s="40"/>
      <c r="C1513" s="228" t="s">
        <v>2690</v>
      </c>
      <c r="D1513" s="228" t="s">
        <v>171</v>
      </c>
      <c r="E1513" s="229" t="s">
        <v>2691</v>
      </c>
      <c r="F1513" s="230" t="s">
        <v>2692</v>
      </c>
      <c r="G1513" s="231" t="s">
        <v>174</v>
      </c>
      <c r="H1513" s="232">
        <v>1</v>
      </c>
      <c r="I1513" s="233"/>
      <c r="J1513" s="234">
        <f>ROUND(I1513*H1513,2)</f>
        <v>0</v>
      </c>
      <c r="K1513" s="230" t="s">
        <v>1</v>
      </c>
      <c r="L1513" s="45"/>
      <c r="M1513" s="235" t="s">
        <v>1</v>
      </c>
      <c r="N1513" s="236" t="s">
        <v>42</v>
      </c>
      <c r="O1513" s="92"/>
      <c r="P1513" s="237">
        <f>O1513*H1513</f>
        <v>0</v>
      </c>
      <c r="Q1513" s="237">
        <v>0</v>
      </c>
      <c r="R1513" s="237">
        <f>Q1513*H1513</f>
        <v>0</v>
      </c>
      <c r="S1513" s="237">
        <v>0</v>
      </c>
      <c r="T1513" s="238">
        <f>S1513*H1513</f>
        <v>0</v>
      </c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R1513" s="239" t="s">
        <v>437</v>
      </c>
      <c r="AT1513" s="239" t="s">
        <v>171</v>
      </c>
      <c r="AU1513" s="239" t="s">
        <v>86</v>
      </c>
      <c r="AY1513" s="18" t="s">
        <v>168</v>
      </c>
      <c r="BE1513" s="240">
        <f>IF(N1513="základní",J1513,0)</f>
        <v>0</v>
      </c>
      <c r="BF1513" s="240">
        <f>IF(N1513="snížená",J1513,0)</f>
        <v>0</v>
      </c>
      <c r="BG1513" s="240">
        <f>IF(N1513="zákl. přenesená",J1513,0)</f>
        <v>0</v>
      </c>
      <c r="BH1513" s="240">
        <f>IF(N1513="sníž. přenesená",J1513,0)</f>
        <v>0</v>
      </c>
      <c r="BI1513" s="240">
        <f>IF(N1513="nulová",J1513,0)</f>
        <v>0</v>
      </c>
      <c r="BJ1513" s="18" t="s">
        <v>84</v>
      </c>
      <c r="BK1513" s="240">
        <f>ROUND(I1513*H1513,2)</f>
        <v>0</v>
      </c>
      <c r="BL1513" s="18" t="s">
        <v>437</v>
      </c>
      <c r="BM1513" s="239" t="s">
        <v>2693</v>
      </c>
    </row>
    <row r="1514" spans="1:47" s="2" customFormat="1" ht="12">
      <c r="A1514" s="39"/>
      <c r="B1514" s="40"/>
      <c r="C1514" s="41"/>
      <c r="D1514" s="241" t="s">
        <v>178</v>
      </c>
      <c r="E1514" s="41"/>
      <c r="F1514" s="242" t="s">
        <v>2573</v>
      </c>
      <c r="G1514" s="41"/>
      <c r="H1514" s="41"/>
      <c r="I1514" s="243"/>
      <c r="J1514" s="41"/>
      <c r="K1514" s="41"/>
      <c r="L1514" s="45"/>
      <c r="M1514" s="244"/>
      <c r="N1514" s="245"/>
      <c r="O1514" s="92"/>
      <c r="P1514" s="92"/>
      <c r="Q1514" s="92"/>
      <c r="R1514" s="92"/>
      <c r="S1514" s="92"/>
      <c r="T1514" s="93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T1514" s="18" t="s">
        <v>178</v>
      </c>
      <c r="AU1514" s="18" t="s">
        <v>86</v>
      </c>
    </row>
    <row r="1515" spans="1:65" s="2" customFormat="1" ht="16.5" customHeight="1">
      <c r="A1515" s="39"/>
      <c r="B1515" s="40"/>
      <c r="C1515" s="228" t="s">
        <v>2694</v>
      </c>
      <c r="D1515" s="228" t="s">
        <v>171</v>
      </c>
      <c r="E1515" s="229" t="s">
        <v>2695</v>
      </c>
      <c r="F1515" s="230" t="s">
        <v>2696</v>
      </c>
      <c r="G1515" s="231" t="s">
        <v>174</v>
      </c>
      <c r="H1515" s="232">
        <v>1</v>
      </c>
      <c r="I1515" s="233"/>
      <c r="J1515" s="234">
        <f>ROUND(I1515*H1515,2)</f>
        <v>0</v>
      </c>
      <c r="K1515" s="230" t="s">
        <v>1</v>
      </c>
      <c r="L1515" s="45"/>
      <c r="M1515" s="235" t="s">
        <v>1</v>
      </c>
      <c r="N1515" s="236" t="s">
        <v>42</v>
      </c>
      <c r="O1515" s="92"/>
      <c r="P1515" s="237">
        <f>O1515*H1515</f>
        <v>0</v>
      </c>
      <c r="Q1515" s="237">
        <v>0</v>
      </c>
      <c r="R1515" s="237">
        <f>Q1515*H1515</f>
        <v>0</v>
      </c>
      <c r="S1515" s="237">
        <v>0</v>
      </c>
      <c r="T1515" s="238">
        <f>S1515*H1515</f>
        <v>0</v>
      </c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R1515" s="239" t="s">
        <v>437</v>
      </c>
      <c r="AT1515" s="239" t="s">
        <v>171</v>
      </c>
      <c r="AU1515" s="239" t="s">
        <v>86</v>
      </c>
      <c r="AY1515" s="18" t="s">
        <v>168</v>
      </c>
      <c r="BE1515" s="240">
        <f>IF(N1515="základní",J1515,0)</f>
        <v>0</v>
      </c>
      <c r="BF1515" s="240">
        <f>IF(N1515="snížená",J1515,0)</f>
        <v>0</v>
      </c>
      <c r="BG1515" s="240">
        <f>IF(N1515="zákl. přenesená",J1515,0)</f>
        <v>0</v>
      </c>
      <c r="BH1515" s="240">
        <f>IF(N1515="sníž. přenesená",J1515,0)</f>
        <v>0</v>
      </c>
      <c r="BI1515" s="240">
        <f>IF(N1515="nulová",J1515,0)</f>
        <v>0</v>
      </c>
      <c r="BJ1515" s="18" t="s">
        <v>84</v>
      </c>
      <c r="BK1515" s="240">
        <f>ROUND(I1515*H1515,2)</f>
        <v>0</v>
      </c>
      <c r="BL1515" s="18" t="s">
        <v>437</v>
      </c>
      <c r="BM1515" s="239" t="s">
        <v>2697</v>
      </c>
    </row>
    <row r="1516" spans="1:47" s="2" customFormat="1" ht="12">
      <c r="A1516" s="39"/>
      <c r="B1516" s="40"/>
      <c r="C1516" s="41"/>
      <c r="D1516" s="241" t="s">
        <v>178</v>
      </c>
      <c r="E1516" s="41"/>
      <c r="F1516" s="242" t="s">
        <v>2573</v>
      </c>
      <c r="G1516" s="41"/>
      <c r="H1516" s="41"/>
      <c r="I1516" s="243"/>
      <c r="J1516" s="41"/>
      <c r="K1516" s="41"/>
      <c r="L1516" s="45"/>
      <c r="M1516" s="244"/>
      <c r="N1516" s="245"/>
      <c r="O1516" s="92"/>
      <c r="P1516" s="92"/>
      <c r="Q1516" s="92"/>
      <c r="R1516" s="92"/>
      <c r="S1516" s="92"/>
      <c r="T1516" s="93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T1516" s="18" t="s">
        <v>178</v>
      </c>
      <c r="AU1516" s="18" t="s">
        <v>86</v>
      </c>
    </row>
    <row r="1517" spans="1:65" s="2" customFormat="1" ht="16.5" customHeight="1">
      <c r="A1517" s="39"/>
      <c r="B1517" s="40"/>
      <c r="C1517" s="228" t="s">
        <v>2698</v>
      </c>
      <c r="D1517" s="228" t="s">
        <v>171</v>
      </c>
      <c r="E1517" s="229" t="s">
        <v>2699</v>
      </c>
      <c r="F1517" s="230" t="s">
        <v>2700</v>
      </c>
      <c r="G1517" s="231" t="s">
        <v>174</v>
      </c>
      <c r="H1517" s="232">
        <v>1</v>
      </c>
      <c r="I1517" s="233"/>
      <c r="J1517" s="234">
        <f>ROUND(I1517*H1517,2)</f>
        <v>0</v>
      </c>
      <c r="K1517" s="230" t="s">
        <v>1</v>
      </c>
      <c r="L1517" s="45"/>
      <c r="M1517" s="235" t="s">
        <v>1</v>
      </c>
      <c r="N1517" s="236" t="s">
        <v>42</v>
      </c>
      <c r="O1517" s="92"/>
      <c r="P1517" s="237">
        <f>O1517*H1517</f>
        <v>0</v>
      </c>
      <c r="Q1517" s="237">
        <v>0</v>
      </c>
      <c r="R1517" s="237">
        <f>Q1517*H1517</f>
        <v>0</v>
      </c>
      <c r="S1517" s="237">
        <v>0</v>
      </c>
      <c r="T1517" s="238">
        <f>S1517*H1517</f>
        <v>0</v>
      </c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R1517" s="239" t="s">
        <v>437</v>
      </c>
      <c r="AT1517" s="239" t="s">
        <v>171</v>
      </c>
      <c r="AU1517" s="239" t="s">
        <v>86</v>
      </c>
      <c r="AY1517" s="18" t="s">
        <v>168</v>
      </c>
      <c r="BE1517" s="240">
        <f>IF(N1517="základní",J1517,0)</f>
        <v>0</v>
      </c>
      <c r="BF1517" s="240">
        <f>IF(N1517="snížená",J1517,0)</f>
        <v>0</v>
      </c>
      <c r="BG1517" s="240">
        <f>IF(N1517="zákl. přenesená",J1517,0)</f>
        <v>0</v>
      </c>
      <c r="BH1517" s="240">
        <f>IF(N1517="sníž. přenesená",J1517,0)</f>
        <v>0</v>
      </c>
      <c r="BI1517" s="240">
        <f>IF(N1517="nulová",J1517,0)</f>
        <v>0</v>
      </c>
      <c r="BJ1517" s="18" t="s">
        <v>84</v>
      </c>
      <c r="BK1517" s="240">
        <f>ROUND(I1517*H1517,2)</f>
        <v>0</v>
      </c>
      <c r="BL1517" s="18" t="s">
        <v>437</v>
      </c>
      <c r="BM1517" s="239" t="s">
        <v>2701</v>
      </c>
    </row>
    <row r="1518" spans="1:47" s="2" customFormat="1" ht="12">
      <c r="A1518" s="39"/>
      <c r="B1518" s="40"/>
      <c r="C1518" s="41"/>
      <c r="D1518" s="241" t="s">
        <v>178</v>
      </c>
      <c r="E1518" s="41"/>
      <c r="F1518" s="242" t="s">
        <v>2573</v>
      </c>
      <c r="G1518" s="41"/>
      <c r="H1518" s="41"/>
      <c r="I1518" s="243"/>
      <c r="J1518" s="41"/>
      <c r="K1518" s="41"/>
      <c r="L1518" s="45"/>
      <c r="M1518" s="244"/>
      <c r="N1518" s="245"/>
      <c r="O1518" s="92"/>
      <c r="P1518" s="92"/>
      <c r="Q1518" s="92"/>
      <c r="R1518" s="92"/>
      <c r="S1518" s="92"/>
      <c r="T1518" s="93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T1518" s="18" t="s">
        <v>178</v>
      </c>
      <c r="AU1518" s="18" t="s">
        <v>86</v>
      </c>
    </row>
    <row r="1519" spans="1:65" s="2" customFormat="1" ht="16.5" customHeight="1">
      <c r="A1519" s="39"/>
      <c r="B1519" s="40"/>
      <c r="C1519" s="228" t="s">
        <v>2702</v>
      </c>
      <c r="D1519" s="228" t="s">
        <v>171</v>
      </c>
      <c r="E1519" s="229" t="s">
        <v>2703</v>
      </c>
      <c r="F1519" s="230" t="s">
        <v>2704</v>
      </c>
      <c r="G1519" s="231" t="s">
        <v>174</v>
      </c>
      <c r="H1519" s="232">
        <v>1</v>
      </c>
      <c r="I1519" s="233"/>
      <c r="J1519" s="234">
        <f>ROUND(I1519*H1519,2)</f>
        <v>0</v>
      </c>
      <c r="K1519" s="230" t="s">
        <v>1</v>
      </c>
      <c r="L1519" s="45"/>
      <c r="M1519" s="235" t="s">
        <v>1</v>
      </c>
      <c r="N1519" s="236" t="s">
        <v>42</v>
      </c>
      <c r="O1519" s="92"/>
      <c r="P1519" s="237">
        <f>O1519*H1519</f>
        <v>0</v>
      </c>
      <c r="Q1519" s="237">
        <v>0</v>
      </c>
      <c r="R1519" s="237">
        <f>Q1519*H1519</f>
        <v>0</v>
      </c>
      <c r="S1519" s="237">
        <v>0</v>
      </c>
      <c r="T1519" s="238">
        <f>S1519*H1519</f>
        <v>0</v>
      </c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R1519" s="239" t="s">
        <v>437</v>
      </c>
      <c r="AT1519" s="239" t="s">
        <v>171</v>
      </c>
      <c r="AU1519" s="239" t="s">
        <v>86</v>
      </c>
      <c r="AY1519" s="18" t="s">
        <v>168</v>
      </c>
      <c r="BE1519" s="240">
        <f>IF(N1519="základní",J1519,0)</f>
        <v>0</v>
      </c>
      <c r="BF1519" s="240">
        <f>IF(N1519="snížená",J1519,0)</f>
        <v>0</v>
      </c>
      <c r="BG1519" s="240">
        <f>IF(N1519="zákl. přenesená",J1519,0)</f>
        <v>0</v>
      </c>
      <c r="BH1519" s="240">
        <f>IF(N1519="sníž. přenesená",J1519,0)</f>
        <v>0</v>
      </c>
      <c r="BI1519" s="240">
        <f>IF(N1519="nulová",J1519,0)</f>
        <v>0</v>
      </c>
      <c r="BJ1519" s="18" t="s">
        <v>84</v>
      </c>
      <c r="BK1519" s="240">
        <f>ROUND(I1519*H1519,2)</f>
        <v>0</v>
      </c>
      <c r="BL1519" s="18" t="s">
        <v>437</v>
      </c>
      <c r="BM1519" s="239" t="s">
        <v>2705</v>
      </c>
    </row>
    <row r="1520" spans="1:47" s="2" customFormat="1" ht="12">
      <c r="A1520" s="39"/>
      <c r="B1520" s="40"/>
      <c r="C1520" s="41"/>
      <c r="D1520" s="241" t="s">
        <v>178</v>
      </c>
      <c r="E1520" s="41"/>
      <c r="F1520" s="242" t="s">
        <v>2573</v>
      </c>
      <c r="G1520" s="41"/>
      <c r="H1520" s="41"/>
      <c r="I1520" s="243"/>
      <c r="J1520" s="41"/>
      <c r="K1520" s="41"/>
      <c r="L1520" s="45"/>
      <c r="M1520" s="244"/>
      <c r="N1520" s="245"/>
      <c r="O1520" s="92"/>
      <c r="P1520" s="92"/>
      <c r="Q1520" s="92"/>
      <c r="R1520" s="92"/>
      <c r="S1520" s="92"/>
      <c r="T1520" s="93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T1520" s="18" t="s">
        <v>178</v>
      </c>
      <c r="AU1520" s="18" t="s">
        <v>86</v>
      </c>
    </row>
    <row r="1521" spans="1:65" s="2" customFormat="1" ht="16.5" customHeight="1">
      <c r="A1521" s="39"/>
      <c r="B1521" s="40"/>
      <c r="C1521" s="228" t="s">
        <v>2706</v>
      </c>
      <c r="D1521" s="228" t="s">
        <v>171</v>
      </c>
      <c r="E1521" s="229" t="s">
        <v>2707</v>
      </c>
      <c r="F1521" s="230" t="s">
        <v>2708</v>
      </c>
      <c r="G1521" s="231" t="s">
        <v>174</v>
      </c>
      <c r="H1521" s="232">
        <v>1</v>
      </c>
      <c r="I1521" s="233"/>
      <c r="J1521" s="234">
        <f>ROUND(I1521*H1521,2)</f>
        <v>0</v>
      </c>
      <c r="K1521" s="230" t="s">
        <v>1</v>
      </c>
      <c r="L1521" s="45"/>
      <c r="M1521" s="235" t="s">
        <v>1</v>
      </c>
      <c r="N1521" s="236" t="s">
        <v>42</v>
      </c>
      <c r="O1521" s="92"/>
      <c r="P1521" s="237">
        <f>O1521*H1521</f>
        <v>0</v>
      </c>
      <c r="Q1521" s="237">
        <v>0</v>
      </c>
      <c r="R1521" s="237">
        <f>Q1521*H1521</f>
        <v>0</v>
      </c>
      <c r="S1521" s="237">
        <v>0</v>
      </c>
      <c r="T1521" s="238">
        <f>S1521*H1521</f>
        <v>0</v>
      </c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R1521" s="239" t="s">
        <v>437</v>
      </c>
      <c r="AT1521" s="239" t="s">
        <v>171</v>
      </c>
      <c r="AU1521" s="239" t="s">
        <v>86</v>
      </c>
      <c r="AY1521" s="18" t="s">
        <v>168</v>
      </c>
      <c r="BE1521" s="240">
        <f>IF(N1521="základní",J1521,0)</f>
        <v>0</v>
      </c>
      <c r="BF1521" s="240">
        <f>IF(N1521="snížená",J1521,0)</f>
        <v>0</v>
      </c>
      <c r="BG1521" s="240">
        <f>IF(N1521="zákl. přenesená",J1521,0)</f>
        <v>0</v>
      </c>
      <c r="BH1521" s="240">
        <f>IF(N1521="sníž. přenesená",J1521,0)</f>
        <v>0</v>
      </c>
      <c r="BI1521" s="240">
        <f>IF(N1521="nulová",J1521,0)</f>
        <v>0</v>
      </c>
      <c r="BJ1521" s="18" t="s">
        <v>84</v>
      </c>
      <c r="BK1521" s="240">
        <f>ROUND(I1521*H1521,2)</f>
        <v>0</v>
      </c>
      <c r="BL1521" s="18" t="s">
        <v>437</v>
      </c>
      <c r="BM1521" s="239" t="s">
        <v>2709</v>
      </c>
    </row>
    <row r="1522" spans="1:47" s="2" customFormat="1" ht="12">
      <c r="A1522" s="39"/>
      <c r="B1522" s="40"/>
      <c r="C1522" s="41"/>
      <c r="D1522" s="241" t="s">
        <v>178</v>
      </c>
      <c r="E1522" s="41"/>
      <c r="F1522" s="242" t="s">
        <v>2573</v>
      </c>
      <c r="G1522" s="41"/>
      <c r="H1522" s="41"/>
      <c r="I1522" s="243"/>
      <c r="J1522" s="41"/>
      <c r="K1522" s="41"/>
      <c r="L1522" s="45"/>
      <c r="M1522" s="244"/>
      <c r="N1522" s="245"/>
      <c r="O1522" s="92"/>
      <c r="P1522" s="92"/>
      <c r="Q1522" s="92"/>
      <c r="R1522" s="92"/>
      <c r="S1522" s="92"/>
      <c r="T1522" s="93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T1522" s="18" t="s">
        <v>178</v>
      </c>
      <c r="AU1522" s="18" t="s">
        <v>86</v>
      </c>
    </row>
    <row r="1523" spans="1:65" s="2" customFormat="1" ht="16.5" customHeight="1">
      <c r="A1523" s="39"/>
      <c r="B1523" s="40"/>
      <c r="C1523" s="228" t="s">
        <v>2710</v>
      </c>
      <c r="D1523" s="228" t="s">
        <v>171</v>
      </c>
      <c r="E1523" s="229" t="s">
        <v>2711</v>
      </c>
      <c r="F1523" s="230" t="s">
        <v>2712</v>
      </c>
      <c r="G1523" s="231" t="s">
        <v>174</v>
      </c>
      <c r="H1523" s="232">
        <v>1</v>
      </c>
      <c r="I1523" s="233"/>
      <c r="J1523" s="234">
        <f>ROUND(I1523*H1523,2)</f>
        <v>0</v>
      </c>
      <c r="K1523" s="230" t="s">
        <v>1</v>
      </c>
      <c r="L1523" s="45"/>
      <c r="M1523" s="235" t="s">
        <v>1</v>
      </c>
      <c r="N1523" s="236" t="s">
        <v>42</v>
      </c>
      <c r="O1523" s="92"/>
      <c r="P1523" s="237">
        <f>O1523*H1523</f>
        <v>0</v>
      </c>
      <c r="Q1523" s="237">
        <v>0</v>
      </c>
      <c r="R1523" s="237">
        <f>Q1523*H1523</f>
        <v>0</v>
      </c>
      <c r="S1523" s="237">
        <v>0</v>
      </c>
      <c r="T1523" s="238">
        <f>S1523*H1523</f>
        <v>0</v>
      </c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R1523" s="239" t="s">
        <v>437</v>
      </c>
      <c r="AT1523" s="239" t="s">
        <v>171</v>
      </c>
      <c r="AU1523" s="239" t="s">
        <v>86</v>
      </c>
      <c r="AY1523" s="18" t="s">
        <v>168</v>
      </c>
      <c r="BE1523" s="240">
        <f>IF(N1523="základní",J1523,0)</f>
        <v>0</v>
      </c>
      <c r="BF1523" s="240">
        <f>IF(N1523="snížená",J1523,0)</f>
        <v>0</v>
      </c>
      <c r="BG1523" s="240">
        <f>IF(N1523="zákl. přenesená",J1523,0)</f>
        <v>0</v>
      </c>
      <c r="BH1523" s="240">
        <f>IF(N1523="sníž. přenesená",J1523,0)</f>
        <v>0</v>
      </c>
      <c r="BI1523" s="240">
        <f>IF(N1523="nulová",J1523,0)</f>
        <v>0</v>
      </c>
      <c r="BJ1523" s="18" t="s">
        <v>84</v>
      </c>
      <c r="BK1523" s="240">
        <f>ROUND(I1523*H1523,2)</f>
        <v>0</v>
      </c>
      <c r="BL1523" s="18" t="s">
        <v>437</v>
      </c>
      <c r="BM1523" s="239" t="s">
        <v>2713</v>
      </c>
    </row>
    <row r="1524" spans="1:47" s="2" customFormat="1" ht="12">
      <c r="A1524" s="39"/>
      <c r="B1524" s="40"/>
      <c r="C1524" s="41"/>
      <c r="D1524" s="241" t="s">
        <v>178</v>
      </c>
      <c r="E1524" s="41"/>
      <c r="F1524" s="242" t="s">
        <v>2573</v>
      </c>
      <c r="G1524" s="41"/>
      <c r="H1524" s="41"/>
      <c r="I1524" s="243"/>
      <c r="J1524" s="41"/>
      <c r="K1524" s="41"/>
      <c r="L1524" s="45"/>
      <c r="M1524" s="244"/>
      <c r="N1524" s="245"/>
      <c r="O1524" s="92"/>
      <c r="P1524" s="92"/>
      <c r="Q1524" s="92"/>
      <c r="R1524" s="92"/>
      <c r="S1524" s="92"/>
      <c r="T1524" s="93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T1524" s="18" t="s">
        <v>178</v>
      </c>
      <c r="AU1524" s="18" t="s">
        <v>86</v>
      </c>
    </row>
    <row r="1525" spans="1:65" s="2" customFormat="1" ht="16.5" customHeight="1">
      <c r="A1525" s="39"/>
      <c r="B1525" s="40"/>
      <c r="C1525" s="228" t="s">
        <v>2714</v>
      </c>
      <c r="D1525" s="228" t="s">
        <v>171</v>
      </c>
      <c r="E1525" s="229" t="s">
        <v>2715</v>
      </c>
      <c r="F1525" s="230" t="s">
        <v>2716</v>
      </c>
      <c r="G1525" s="231" t="s">
        <v>174</v>
      </c>
      <c r="H1525" s="232">
        <v>1</v>
      </c>
      <c r="I1525" s="233"/>
      <c r="J1525" s="234">
        <f>ROUND(I1525*H1525,2)</f>
        <v>0</v>
      </c>
      <c r="K1525" s="230" t="s">
        <v>1</v>
      </c>
      <c r="L1525" s="45"/>
      <c r="M1525" s="235" t="s">
        <v>1</v>
      </c>
      <c r="N1525" s="236" t="s">
        <v>42</v>
      </c>
      <c r="O1525" s="92"/>
      <c r="P1525" s="237">
        <f>O1525*H1525</f>
        <v>0</v>
      </c>
      <c r="Q1525" s="237">
        <v>0</v>
      </c>
      <c r="R1525" s="237">
        <f>Q1525*H1525</f>
        <v>0</v>
      </c>
      <c r="S1525" s="237">
        <v>0</v>
      </c>
      <c r="T1525" s="238">
        <f>S1525*H1525</f>
        <v>0</v>
      </c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R1525" s="239" t="s">
        <v>437</v>
      </c>
      <c r="AT1525" s="239" t="s">
        <v>171</v>
      </c>
      <c r="AU1525" s="239" t="s">
        <v>86</v>
      </c>
      <c r="AY1525" s="18" t="s">
        <v>168</v>
      </c>
      <c r="BE1525" s="240">
        <f>IF(N1525="základní",J1525,0)</f>
        <v>0</v>
      </c>
      <c r="BF1525" s="240">
        <f>IF(N1525="snížená",J1525,0)</f>
        <v>0</v>
      </c>
      <c r="BG1525" s="240">
        <f>IF(N1525="zákl. přenesená",J1525,0)</f>
        <v>0</v>
      </c>
      <c r="BH1525" s="240">
        <f>IF(N1525="sníž. přenesená",J1525,0)</f>
        <v>0</v>
      </c>
      <c r="BI1525" s="240">
        <f>IF(N1525="nulová",J1525,0)</f>
        <v>0</v>
      </c>
      <c r="BJ1525" s="18" t="s">
        <v>84</v>
      </c>
      <c r="BK1525" s="240">
        <f>ROUND(I1525*H1525,2)</f>
        <v>0</v>
      </c>
      <c r="BL1525" s="18" t="s">
        <v>437</v>
      </c>
      <c r="BM1525" s="239" t="s">
        <v>2717</v>
      </c>
    </row>
    <row r="1526" spans="1:47" s="2" customFormat="1" ht="12">
      <c r="A1526" s="39"/>
      <c r="B1526" s="40"/>
      <c r="C1526" s="41"/>
      <c r="D1526" s="241" t="s">
        <v>178</v>
      </c>
      <c r="E1526" s="41"/>
      <c r="F1526" s="242" t="s">
        <v>2718</v>
      </c>
      <c r="G1526" s="41"/>
      <c r="H1526" s="41"/>
      <c r="I1526" s="243"/>
      <c r="J1526" s="41"/>
      <c r="K1526" s="41"/>
      <c r="L1526" s="45"/>
      <c r="M1526" s="244"/>
      <c r="N1526" s="245"/>
      <c r="O1526" s="92"/>
      <c r="P1526" s="92"/>
      <c r="Q1526" s="92"/>
      <c r="R1526" s="92"/>
      <c r="S1526" s="92"/>
      <c r="T1526" s="93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T1526" s="18" t="s">
        <v>178</v>
      </c>
      <c r="AU1526" s="18" t="s">
        <v>86</v>
      </c>
    </row>
    <row r="1527" spans="1:65" s="2" customFormat="1" ht="16.5" customHeight="1">
      <c r="A1527" s="39"/>
      <c r="B1527" s="40"/>
      <c r="C1527" s="228" t="s">
        <v>2719</v>
      </c>
      <c r="D1527" s="228" t="s">
        <v>171</v>
      </c>
      <c r="E1527" s="229" t="s">
        <v>2720</v>
      </c>
      <c r="F1527" s="230" t="s">
        <v>2721</v>
      </c>
      <c r="G1527" s="231" t="s">
        <v>174</v>
      </c>
      <c r="H1527" s="232">
        <v>1</v>
      </c>
      <c r="I1527" s="233"/>
      <c r="J1527" s="234">
        <f>ROUND(I1527*H1527,2)</f>
        <v>0</v>
      </c>
      <c r="K1527" s="230" t="s">
        <v>1</v>
      </c>
      <c r="L1527" s="45"/>
      <c r="M1527" s="235" t="s">
        <v>1</v>
      </c>
      <c r="N1527" s="236" t="s">
        <v>42</v>
      </c>
      <c r="O1527" s="92"/>
      <c r="P1527" s="237">
        <f>O1527*H1527</f>
        <v>0</v>
      </c>
      <c r="Q1527" s="237">
        <v>0</v>
      </c>
      <c r="R1527" s="237">
        <f>Q1527*H1527</f>
        <v>0</v>
      </c>
      <c r="S1527" s="237">
        <v>0</v>
      </c>
      <c r="T1527" s="238">
        <f>S1527*H1527</f>
        <v>0</v>
      </c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R1527" s="239" t="s">
        <v>437</v>
      </c>
      <c r="AT1527" s="239" t="s">
        <v>171</v>
      </c>
      <c r="AU1527" s="239" t="s">
        <v>86</v>
      </c>
      <c r="AY1527" s="18" t="s">
        <v>168</v>
      </c>
      <c r="BE1527" s="240">
        <f>IF(N1527="základní",J1527,0)</f>
        <v>0</v>
      </c>
      <c r="BF1527" s="240">
        <f>IF(N1527="snížená",J1527,0)</f>
        <v>0</v>
      </c>
      <c r="BG1527" s="240">
        <f>IF(N1527="zákl. přenesená",J1527,0)</f>
        <v>0</v>
      </c>
      <c r="BH1527" s="240">
        <f>IF(N1527="sníž. přenesená",J1527,0)</f>
        <v>0</v>
      </c>
      <c r="BI1527" s="240">
        <f>IF(N1527="nulová",J1527,0)</f>
        <v>0</v>
      </c>
      <c r="BJ1527" s="18" t="s">
        <v>84</v>
      </c>
      <c r="BK1527" s="240">
        <f>ROUND(I1527*H1527,2)</f>
        <v>0</v>
      </c>
      <c r="BL1527" s="18" t="s">
        <v>437</v>
      </c>
      <c r="BM1527" s="239" t="s">
        <v>2722</v>
      </c>
    </row>
    <row r="1528" spans="1:47" s="2" customFormat="1" ht="12">
      <c r="A1528" s="39"/>
      <c r="B1528" s="40"/>
      <c r="C1528" s="41"/>
      <c r="D1528" s="241" t="s">
        <v>178</v>
      </c>
      <c r="E1528" s="41"/>
      <c r="F1528" s="242" t="s">
        <v>2573</v>
      </c>
      <c r="G1528" s="41"/>
      <c r="H1528" s="41"/>
      <c r="I1528" s="243"/>
      <c r="J1528" s="41"/>
      <c r="K1528" s="41"/>
      <c r="L1528" s="45"/>
      <c r="M1528" s="244"/>
      <c r="N1528" s="245"/>
      <c r="O1528" s="92"/>
      <c r="P1528" s="92"/>
      <c r="Q1528" s="92"/>
      <c r="R1528" s="92"/>
      <c r="S1528" s="92"/>
      <c r="T1528" s="93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T1528" s="18" t="s">
        <v>178</v>
      </c>
      <c r="AU1528" s="18" t="s">
        <v>86</v>
      </c>
    </row>
    <row r="1529" spans="1:65" s="2" customFormat="1" ht="16.5" customHeight="1">
      <c r="A1529" s="39"/>
      <c r="B1529" s="40"/>
      <c r="C1529" s="228" t="s">
        <v>2723</v>
      </c>
      <c r="D1529" s="228" t="s">
        <v>171</v>
      </c>
      <c r="E1529" s="229" t="s">
        <v>2724</v>
      </c>
      <c r="F1529" s="230" t="s">
        <v>2725</v>
      </c>
      <c r="G1529" s="231" t="s">
        <v>174</v>
      </c>
      <c r="H1529" s="232">
        <v>1</v>
      </c>
      <c r="I1529" s="233"/>
      <c r="J1529" s="234">
        <f>ROUND(I1529*H1529,2)</f>
        <v>0</v>
      </c>
      <c r="K1529" s="230" t="s">
        <v>1</v>
      </c>
      <c r="L1529" s="45"/>
      <c r="M1529" s="235" t="s">
        <v>1</v>
      </c>
      <c r="N1529" s="236" t="s">
        <v>42</v>
      </c>
      <c r="O1529" s="92"/>
      <c r="P1529" s="237">
        <f>O1529*H1529</f>
        <v>0</v>
      </c>
      <c r="Q1529" s="237">
        <v>0</v>
      </c>
      <c r="R1529" s="237">
        <f>Q1529*H1529</f>
        <v>0</v>
      </c>
      <c r="S1529" s="237">
        <v>0</v>
      </c>
      <c r="T1529" s="238">
        <f>S1529*H1529</f>
        <v>0</v>
      </c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R1529" s="239" t="s">
        <v>437</v>
      </c>
      <c r="AT1529" s="239" t="s">
        <v>171</v>
      </c>
      <c r="AU1529" s="239" t="s">
        <v>86</v>
      </c>
      <c r="AY1529" s="18" t="s">
        <v>168</v>
      </c>
      <c r="BE1529" s="240">
        <f>IF(N1529="základní",J1529,0)</f>
        <v>0</v>
      </c>
      <c r="BF1529" s="240">
        <f>IF(N1529="snížená",J1529,0)</f>
        <v>0</v>
      </c>
      <c r="BG1529" s="240">
        <f>IF(N1529="zákl. přenesená",J1529,0)</f>
        <v>0</v>
      </c>
      <c r="BH1529" s="240">
        <f>IF(N1529="sníž. přenesená",J1529,0)</f>
        <v>0</v>
      </c>
      <c r="BI1529" s="240">
        <f>IF(N1529="nulová",J1529,0)</f>
        <v>0</v>
      </c>
      <c r="BJ1529" s="18" t="s">
        <v>84</v>
      </c>
      <c r="BK1529" s="240">
        <f>ROUND(I1529*H1529,2)</f>
        <v>0</v>
      </c>
      <c r="BL1529" s="18" t="s">
        <v>437</v>
      </c>
      <c r="BM1529" s="239" t="s">
        <v>2726</v>
      </c>
    </row>
    <row r="1530" spans="1:47" s="2" customFormat="1" ht="12">
      <c r="A1530" s="39"/>
      <c r="B1530" s="40"/>
      <c r="C1530" s="41"/>
      <c r="D1530" s="241" t="s">
        <v>178</v>
      </c>
      <c r="E1530" s="41"/>
      <c r="F1530" s="242" t="s">
        <v>2718</v>
      </c>
      <c r="G1530" s="41"/>
      <c r="H1530" s="41"/>
      <c r="I1530" s="243"/>
      <c r="J1530" s="41"/>
      <c r="K1530" s="41"/>
      <c r="L1530" s="45"/>
      <c r="M1530" s="244"/>
      <c r="N1530" s="245"/>
      <c r="O1530" s="92"/>
      <c r="P1530" s="92"/>
      <c r="Q1530" s="92"/>
      <c r="R1530" s="92"/>
      <c r="S1530" s="92"/>
      <c r="T1530" s="93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T1530" s="18" t="s">
        <v>178</v>
      </c>
      <c r="AU1530" s="18" t="s">
        <v>86</v>
      </c>
    </row>
    <row r="1531" spans="1:65" s="2" customFormat="1" ht="16.5" customHeight="1">
      <c r="A1531" s="39"/>
      <c r="B1531" s="40"/>
      <c r="C1531" s="228" t="s">
        <v>2727</v>
      </c>
      <c r="D1531" s="228" t="s">
        <v>171</v>
      </c>
      <c r="E1531" s="229" t="s">
        <v>2728</v>
      </c>
      <c r="F1531" s="230" t="s">
        <v>2729</v>
      </c>
      <c r="G1531" s="231" t="s">
        <v>174</v>
      </c>
      <c r="H1531" s="232">
        <v>1</v>
      </c>
      <c r="I1531" s="233"/>
      <c r="J1531" s="234">
        <f>ROUND(I1531*H1531,2)</f>
        <v>0</v>
      </c>
      <c r="K1531" s="230" t="s">
        <v>1</v>
      </c>
      <c r="L1531" s="45"/>
      <c r="M1531" s="235" t="s">
        <v>1</v>
      </c>
      <c r="N1531" s="236" t="s">
        <v>42</v>
      </c>
      <c r="O1531" s="92"/>
      <c r="P1531" s="237">
        <f>O1531*H1531</f>
        <v>0</v>
      </c>
      <c r="Q1531" s="237">
        <v>0</v>
      </c>
      <c r="R1531" s="237">
        <f>Q1531*H1531</f>
        <v>0</v>
      </c>
      <c r="S1531" s="237">
        <v>0</v>
      </c>
      <c r="T1531" s="238">
        <f>S1531*H1531</f>
        <v>0</v>
      </c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R1531" s="239" t="s">
        <v>437</v>
      </c>
      <c r="AT1531" s="239" t="s">
        <v>171</v>
      </c>
      <c r="AU1531" s="239" t="s">
        <v>86</v>
      </c>
      <c r="AY1531" s="18" t="s">
        <v>168</v>
      </c>
      <c r="BE1531" s="240">
        <f>IF(N1531="základní",J1531,0)</f>
        <v>0</v>
      </c>
      <c r="BF1531" s="240">
        <f>IF(N1531="snížená",J1531,0)</f>
        <v>0</v>
      </c>
      <c r="BG1531" s="240">
        <f>IF(N1531="zákl. přenesená",J1531,0)</f>
        <v>0</v>
      </c>
      <c r="BH1531" s="240">
        <f>IF(N1531="sníž. přenesená",J1531,0)</f>
        <v>0</v>
      </c>
      <c r="BI1531" s="240">
        <f>IF(N1531="nulová",J1531,0)</f>
        <v>0</v>
      </c>
      <c r="BJ1531" s="18" t="s">
        <v>84</v>
      </c>
      <c r="BK1531" s="240">
        <f>ROUND(I1531*H1531,2)</f>
        <v>0</v>
      </c>
      <c r="BL1531" s="18" t="s">
        <v>437</v>
      </c>
      <c r="BM1531" s="239" t="s">
        <v>2730</v>
      </c>
    </row>
    <row r="1532" spans="1:47" s="2" customFormat="1" ht="12">
      <c r="A1532" s="39"/>
      <c r="B1532" s="40"/>
      <c r="C1532" s="41"/>
      <c r="D1532" s="241" t="s">
        <v>178</v>
      </c>
      <c r="E1532" s="41"/>
      <c r="F1532" s="242" t="s">
        <v>2573</v>
      </c>
      <c r="G1532" s="41"/>
      <c r="H1532" s="41"/>
      <c r="I1532" s="243"/>
      <c r="J1532" s="41"/>
      <c r="K1532" s="41"/>
      <c r="L1532" s="45"/>
      <c r="M1532" s="244"/>
      <c r="N1532" s="245"/>
      <c r="O1532" s="92"/>
      <c r="P1532" s="92"/>
      <c r="Q1532" s="92"/>
      <c r="R1532" s="92"/>
      <c r="S1532" s="92"/>
      <c r="T1532" s="93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T1532" s="18" t="s">
        <v>178</v>
      </c>
      <c r="AU1532" s="18" t="s">
        <v>86</v>
      </c>
    </row>
    <row r="1533" spans="1:65" s="2" customFormat="1" ht="16.5" customHeight="1">
      <c r="A1533" s="39"/>
      <c r="B1533" s="40"/>
      <c r="C1533" s="228" t="s">
        <v>2731</v>
      </c>
      <c r="D1533" s="228" t="s">
        <v>171</v>
      </c>
      <c r="E1533" s="229" t="s">
        <v>2732</v>
      </c>
      <c r="F1533" s="230" t="s">
        <v>2733</v>
      </c>
      <c r="G1533" s="231" t="s">
        <v>174</v>
      </c>
      <c r="H1533" s="232">
        <v>1</v>
      </c>
      <c r="I1533" s="233"/>
      <c r="J1533" s="234">
        <f>ROUND(I1533*H1533,2)</f>
        <v>0</v>
      </c>
      <c r="K1533" s="230" t="s">
        <v>1</v>
      </c>
      <c r="L1533" s="45"/>
      <c r="M1533" s="235" t="s">
        <v>1</v>
      </c>
      <c r="N1533" s="236" t="s">
        <v>42</v>
      </c>
      <c r="O1533" s="92"/>
      <c r="P1533" s="237">
        <f>O1533*H1533</f>
        <v>0</v>
      </c>
      <c r="Q1533" s="237">
        <v>0</v>
      </c>
      <c r="R1533" s="237">
        <f>Q1533*H1533</f>
        <v>0</v>
      </c>
      <c r="S1533" s="237">
        <v>0</v>
      </c>
      <c r="T1533" s="238">
        <f>S1533*H1533</f>
        <v>0</v>
      </c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R1533" s="239" t="s">
        <v>437</v>
      </c>
      <c r="AT1533" s="239" t="s">
        <v>171</v>
      </c>
      <c r="AU1533" s="239" t="s">
        <v>86</v>
      </c>
      <c r="AY1533" s="18" t="s">
        <v>168</v>
      </c>
      <c r="BE1533" s="240">
        <f>IF(N1533="základní",J1533,0)</f>
        <v>0</v>
      </c>
      <c r="BF1533" s="240">
        <f>IF(N1533="snížená",J1533,0)</f>
        <v>0</v>
      </c>
      <c r="BG1533" s="240">
        <f>IF(N1533="zákl. přenesená",J1533,0)</f>
        <v>0</v>
      </c>
      <c r="BH1533" s="240">
        <f>IF(N1533="sníž. přenesená",J1533,0)</f>
        <v>0</v>
      </c>
      <c r="BI1533" s="240">
        <f>IF(N1533="nulová",J1533,0)</f>
        <v>0</v>
      </c>
      <c r="BJ1533" s="18" t="s">
        <v>84</v>
      </c>
      <c r="BK1533" s="240">
        <f>ROUND(I1533*H1533,2)</f>
        <v>0</v>
      </c>
      <c r="BL1533" s="18" t="s">
        <v>437</v>
      </c>
      <c r="BM1533" s="239" t="s">
        <v>2734</v>
      </c>
    </row>
    <row r="1534" spans="1:47" s="2" customFormat="1" ht="12">
      <c r="A1534" s="39"/>
      <c r="B1534" s="40"/>
      <c r="C1534" s="41"/>
      <c r="D1534" s="241" t="s">
        <v>178</v>
      </c>
      <c r="E1534" s="41"/>
      <c r="F1534" s="242" t="s">
        <v>2573</v>
      </c>
      <c r="G1534" s="41"/>
      <c r="H1534" s="41"/>
      <c r="I1534" s="243"/>
      <c r="J1534" s="41"/>
      <c r="K1534" s="41"/>
      <c r="L1534" s="45"/>
      <c r="M1534" s="244"/>
      <c r="N1534" s="245"/>
      <c r="O1534" s="92"/>
      <c r="P1534" s="92"/>
      <c r="Q1534" s="92"/>
      <c r="R1534" s="92"/>
      <c r="S1534" s="92"/>
      <c r="T1534" s="93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T1534" s="18" t="s">
        <v>178</v>
      </c>
      <c r="AU1534" s="18" t="s">
        <v>86</v>
      </c>
    </row>
    <row r="1535" spans="1:65" s="2" customFormat="1" ht="16.5" customHeight="1">
      <c r="A1535" s="39"/>
      <c r="B1535" s="40"/>
      <c r="C1535" s="228" t="s">
        <v>2735</v>
      </c>
      <c r="D1535" s="228" t="s">
        <v>171</v>
      </c>
      <c r="E1535" s="229" t="s">
        <v>2736</v>
      </c>
      <c r="F1535" s="230" t="s">
        <v>2737</v>
      </c>
      <c r="G1535" s="231" t="s">
        <v>174</v>
      </c>
      <c r="H1535" s="232">
        <v>1</v>
      </c>
      <c r="I1535" s="233"/>
      <c r="J1535" s="234">
        <f>ROUND(I1535*H1535,2)</f>
        <v>0</v>
      </c>
      <c r="K1535" s="230" t="s">
        <v>1</v>
      </c>
      <c r="L1535" s="45"/>
      <c r="M1535" s="235" t="s">
        <v>1</v>
      </c>
      <c r="N1535" s="236" t="s">
        <v>42</v>
      </c>
      <c r="O1535" s="92"/>
      <c r="P1535" s="237">
        <f>O1535*H1535</f>
        <v>0</v>
      </c>
      <c r="Q1535" s="237">
        <v>0</v>
      </c>
      <c r="R1535" s="237">
        <f>Q1535*H1535</f>
        <v>0</v>
      </c>
      <c r="S1535" s="237">
        <v>0</v>
      </c>
      <c r="T1535" s="238">
        <f>S1535*H1535</f>
        <v>0</v>
      </c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R1535" s="239" t="s">
        <v>437</v>
      </c>
      <c r="AT1535" s="239" t="s">
        <v>171</v>
      </c>
      <c r="AU1535" s="239" t="s">
        <v>86</v>
      </c>
      <c r="AY1535" s="18" t="s">
        <v>168</v>
      </c>
      <c r="BE1535" s="240">
        <f>IF(N1535="základní",J1535,0)</f>
        <v>0</v>
      </c>
      <c r="BF1535" s="240">
        <f>IF(N1535="snížená",J1535,0)</f>
        <v>0</v>
      </c>
      <c r="BG1535" s="240">
        <f>IF(N1535="zákl. přenesená",J1535,0)</f>
        <v>0</v>
      </c>
      <c r="BH1535" s="240">
        <f>IF(N1535="sníž. přenesená",J1535,0)</f>
        <v>0</v>
      </c>
      <c r="BI1535" s="240">
        <f>IF(N1535="nulová",J1535,0)</f>
        <v>0</v>
      </c>
      <c r="BJ1535" s="18" t="s">
        <v>84</v>
      </c>
      <c r="BK1535" s="240">
        <f>ROUND(I1535*H1535,2)</f>
        <v>0</v>
      </c>
      <c r="BL1535" s="18" t="s">
        <v>437</v>
      </c>
      <c r="BM1535" s="239" t="s">
        <v>2738</v>
      </c>
    </row>
    <row r="1536" spans="1:47" s="2" customFormat="1" ht="12">
      <c r="A1536" s="39"/>
      <c r="B1536" s="40"/>
      <c r="C1536" s="41"/>
      <c r="D1536" s="241" t="s">
        <v>178</v>
      </c>
      <c r="E1536" s="41"/>
      <c r="F1536" s="242" t="s">
        <v>2573</v>
      </c>
      <c r="G1536" s="41"/>
      <c r="H1536" s="41"/>
      <c r="I1536" s="243"/>
      <c r="J1536" s="41"/>
      <c r="K1536" s="41"/>
      <c r="L1536" s="45"/>
      <c r="M1536" s="244"/>
      <c r="N1536" s="245"/>
      <c r="O1536" s="92"/>
      <c r="P1536" s="92"/>
      <c r="Q1536" s="92"/>
      <c r="R1536" s="92"/>
      <c r="S1536" s="92"/>
      <c r="T1536" s="93"/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39"/>
      <c r="AE1536" s="39"/>
      <c r="AT1536" s="18" t="s">
        <v>178</v>
      </c>
      <c r="AU1536" s="18" t="s">
        <v>86</v>
      </c>
    </row>
    <row r="1537" spans="1:65" s="2" customFormat="1" ht="16.5" customHeight="1">
      <c r="A1537" s="39"/>
      <c r="B1537" s="40"/>
      <c r="C1537" s="228" t="s">
        <v>2739</v>
      </c>
      <c r="D1537" s="228" t="s">
        <v>171</v>
      </c>
      <c r="E1537" s="229" t="s">
        <v>2740</v>
      </c>
      <c r="F1537" s="230" t="s">
        <v>2741</v>
      </c>
      <c r="G1537" s="231" t="s">
        <v>174</v>
      </c>
      <c r="H1537" s="232">
        <v>1</v>
      </c>
      <c r="I1537" s="233"/>
      <c r="J1537" s="234">
        <f>ROUND(I1537*H1537,2)</f>
        <v>0</v>
      </c>
      <c r="K1537" s="230" t="s">
        <v>1</v>
      </c>
      <c r="L1537" s="45"/>
      <c r="M1537" s="235" t="s">
        <v>1</v>
      </c>
      <c r="N1537" s="236" t="s">
        <v>42</v>
      </c>
      <c r="O1537" s="92"/>
      <c r="P1537" s="237">
        <f>O1537*H1537</f>
        <v>0</v>
      </c>
      <c r="Q1537" s="237">
        <v>0</v>
      </c>
      <c r="R1537" s="237">
        <f>Q1537*H1537</f>
        <v>0</v>
      </c>
      <c r="S1537" s="237">
        <v>0</v>
      </c>
      <c r="T1537" s="238">
        <f>S1537*H1537</f>
        <v>0</v>
      </c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R1537" s="239" t="s">
        <v>437</v>
      </c>
      <c r="AT1537" s="239" t="s">
        <v>171</v>
      </c>
      <c r="AU1537" s="239" t="s">
        <v>86</v>
      </c>
      <c r="AY1537" s="18" t="s">
        <v>168</v>
      </c>
      <c r="BE1537" s="240">
        <f>IF(N1537="základní",J1537,0)</f>
        <v>0</v>
      </c>
      <c r="BF1537" s="240">
        <f>IF(N1537="snížená",J1537,0)</f>
        <v>0</v>
      </c>
      <c r="BG1537" s="240">
        <f>IF(N1537="zákl. přenesená",J1537,0)</f>
        <v>0</v>
      </c>
      <c r="BH1537" s="240">
        <f>IF(N1537="sníž. přenesená",J1537,0)</f>
        <v>0</v>
      </c>
      <c r="BI1537" s="240">
        <f>IF(N1537="nulová",J1537,0)</f>
        <v>0</v>
      </c>
      <c r="BJ1537" s="18" t="s">
        <v>84</v>
      </c>
      <c r="BK1537" s="240">
        <f>ROUND(I1537*H1537,2)</f>
        <v>0</v>
      </c>
      <c r="BL1537" s="18" t="s">
        <v>437</v>
      </c>
      <c r="BM1537" s="239" t="s">
        <v>2742</v>
      </c>
    </row>
    <row r="1538" spans="1:47" s="2" customFormat="1" ht="12">
      <c r="A1538" s="39"/>
      <c r="B1538" s="40"/>
      <c r="C1538" s="41"/>
      <c r="D1538" s="241" t="s">
        <v>178</v>
      </c>
      <c r="E1538" s="41"/>
      <c r="F1538" s="242" t="s">
        <v>2573</v>
      </c>
      <c r="G1538" s="41"/>
      <c r="H1538" s="41"/>
      <c r="I1538" s="243"/>
      <c r="J1538" s="41"/>
      <c r="K1538" s="41"/>
      <c r="L1538" s="45"/>
      <c r="M1538" s="244"/>
      <c r="N1538" s="245"/>
      <c r="O1538" s="92"/>
      <c r="P1538" s="92"/>
      <c r="Q1538" s="92"/>
      <c r="R1538" s="92"/>
      <c r="S1538" s="92"/>
      <c r="T1538" s="93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T1538" s="18" t="s">
        <v>178</v>
      </c>
      <c r="AU1538" s="18" t="s">
        <v>86</v>
      </c>
    </row>
    <row r="1539" spans="1:65" s="2" customFormat="1" ht="16.5" customHeight="1">
      <c r="A1539" s="39"/>
      <c r="B1539" s="40"/>
      <c r="C1539" s="228" t="s">
        <v>2743</v>
      </c>
      <c r="D1539" s="228" t="s">
        <v>171</v>
      </c>
      <c r="E1539" s="229" t="s">
        <v>2744</v>
      </c>
      <c r="F1539" s="230" t="s">
        <v>2745</v>
      </c>
      <c r="G1539" s="231" t="s">
        <v>174</v>
      </c>
      <c r="H1539" s="232">
        <v>1</v>
      </c>
      <c r="I1539" s="233"/>
      <c r="J1539" s="234">
        <f>ROUND(I1539*H1539,2)</f>
        <v>0</v>
      </c>
      <c r="K1539" s="230" t="s">
        <v>1</v>
      </c>
      <c r="L1539" s="45"/>
      <c r="M1539" s="235" t="s">
        <v>1</v>
      </c>
      <c r="N1539" s="236" t="s">
        <v>42</v>
      </c>
      <c r="O1539" s="92"/>
      <c r="P1539" s="237">
        <f>O1539*H1539</f>
        <v>0</v>
      </c>
      <c r="Q1539" s="237">
        <v>0</v>
      </c>
      <c r="R1539" s="237">
        <f>Q1539*H1539</f>
        <v>0</v>
      </c>
      <c r="S1539" s="237">
        <v>0</v>
      </c>
      <c r="T1539" s="238">
        <f>S1539*H1539</f>
        <v>0</v>
      </c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R1539" s="239" t="s">
        <v>437</v>
      </c>
      <c r="AT1539" s="239" t="s">
        <v>171</v>
      </c>
      <c r="AU1539" s="239" t="s">
        <v>86</v>
      </c>
      <c r="AY1539" s="18" t="s">
        <v>168</v>
      </c>
      <c r="BE1539" s="240">
        <f>IF(N1539="základní",J1539,0)</f>
        <v>0</v>
      </c>
      <c r="BF1539" s="240">
        <f>IF(N1539="snížená",J1539,0)</f>
        <v>0</v>
      </c>
      <c r="BG1539" s="240">
        <f>IF(N1539="zákl. přenesená",J1539,0)</f>
        <v>0</v>
      </c>
      <c r="BH1539" s="240">
        <f>IF(N1539="sníž. přenesená",J1539,0)</f>
        <v>0</v>
      </c>
      <c r="BI1539" s="240">
        <f>IF(N1539="nulová",J1539,0)</f>
        <v>0</v>
      </c>
      <c r="BJ1539" s="18" t="s">
        <v>84</v>
      </c>
      <c r="BK1539" s="240">
        <f>ROUND(I1539*H1539,2)</f>
        <v>0</v>
      </c>
      <c r="BL1539" s="18" t="s">
        <v>437</v>
      </c>
      <c r="BM1539" s="239" t="s">
        <v>2746</v>
      </c>
    </row>
    <row r="1540" spans="1:47" s="2" customFormat="1" ht="12">
      <c r="A1540" s="39"/>
      <c r="B1540" s="40"/>
      <c r="C1540" s="41"/>
      <c r="D1540" s="241" t="s">
        <v>178</v>
      </c>
      <c r="E1540" s="41"/>
      <c r="F1540" s="242" t="s">
        <v>2573</v>
      </c>
      <c r="G1540" s="41"/>
      <c r="H1540" s="41"/>
      <c r="I1540" s="243"/>
      <c r="J1540" s="41"/>
      <c r="K1540" s="41"/>
      <c r="L1540" s="45"/>
      <c r="M1540" s="244"/>
      <c r="N1540" s="245"/>
      <c r="O1540" s="92"/>
      <c r="P1540" s="92"/>
      <c r="Q1540" s="92"/>
      <c r="R1540" s="92"/>
      <c r="S1540" s="92"/>
      <c r="T1540" s="93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T1540" s="18" t="s">
        <v>178</v>
      </c>
      <c r="AU1540" s="18" t="s">
        <v>86</v>
      </c>
    </row>
    <row r="1541" spans="1:65" s="2" customFormat="1" ht="16.5" customHeight="1">
      <c r="A1541" s="39"/>
      <c r="B1541" s="40"/>
      <c r="C1541" s="228" t="s">
        <v>2747</v>
      </c>
      <c r="D1541" s="228" t="s">
        <v>171</v>
      </c>
      <c r="E1541" s="229" t="s">
        <v>2748</v>
      </c>
      <c r="F1541" s="230" t="s">
        <v>2749</v>
      </c>
      <c r="G1541" s="231" t="s">
        <v>174</v>
      </c>
      <c r="H1541" s="232">
        <v>1</v>
      </c>
      <c r="I1541" s="233"/>
      <c r="J1541" s="234">
        <f>ROUND(I1541*H1541,2)</f>
        <v>0</v>
      </c>
      <c r="K1541" s="230" t="s">
        <v>1</v>
      </c>
      <c r="L1541" s="45"/>
      <c r="M1541" s="235" t="s">
        <v>1</v>
      </c>
      <c r="N1541" s="236" t="s">
        <v>42</v>
      </c>
      <c r="O1541" s="92"/>
      <c r="P1541" s="237">
        <f>O1541*H1541</f>
        <v>0</v>
      </c>
      <c r="Q1541" s="237">
        <v>0</v>
      </c>
      <c r="R1541" s="237">
        <f>Q1541*H1541</f>
        <v>0</v>
      </c>
      <c r="S1541" s="237">
        <v>0</v>
      </c>
      <c r="T1541" s="238">
        <f>S1541*H1541</f>
        <v>0</v>
      </c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R1541" s="239" t="s">
        <v>437</v>
      </c>
      <c r="AT1541" s="239" t="s">
        <v>171</v>
      </c>
      <c r="AU1541" s="239" t="s">
        <v>86</v>
      </c>
      <c r="AY1541" s="18" t="s">
        <v>168</v>
      </c>
      <c r="BE1541" s="240">
        <f>IF(N1541="základní",J1541,0)</f>
        <v>0</v>
      </c>
      <c r="BF1541" s="240">
        <f>IF(N1541="snížená",J1541,0)</f>
        <v>0</v>
      </c>
      <c r="BG1541" s="240">
        <f>IF(N1541="zákl. přenesená",J1541,0)</f>
        <v>0</v>
      </c>
      <c r="BH1541" s="240">
        <f>IF(N1541="sníž. přenesená",J1541,0)</f>
        <v>0</v>
      </c>
      <c r="BI1541" s="240">
        <f>IF(N1541="nulová",J1541,0)</f>
        <v>0</v>
      </c>
      <c r="BJ1541" s="18" t="s">
        <v>84</v>
      </c>
      <c r="BK1541" s="240">
        <f>ROUND(I1541*H1541,2)</f>
        <v>0</v>
      </c>
      <c r="BL1541" s="18" t="s">
        <v>437</v>
      </c>
      <c r="BM1541" s="239" t="s">
        <v>2750</v>
      </c>
    </row>
    <row r="1542" spans="1:47" s="2" customFormat="1" ht="12">
      <c r="A1542" s="39"/>
      <c r="B1542" s="40"/>
      <c r="C1542" s="41"/>
      <c r="D1542" s="241" t="s">
        <v>178</v>
      </c>
      <c r="E1542" s="41"/>
      <c r="F1542" s="242" t="s">
        <v>2573</v>
      </c>
      <c r="G1542" s="41"/>
      <c r="H1542" s="41"/>
      <c r="I1542" s="243"/>
      <c r="J1542" s="41"/>
      <c r="K1542" s="41"/>
      <c r="L1542" s="45"/>
      <c r="M1542" s="244"/>
      <c r="N1542" s="245"/>
      <c r="O1542" s="92"/>
      <c r="P1542" s="92"/>
      <c r="Q1542" s="92"/>
      <c r="R1542" s="92"/>
      <c r="S1542" s="92"/>
      <c r="T1542" s="93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T1542" s="18" t="s">
        <v>178</v>
      </c>
      <c r="AU1542" s="18" t="s">
        <v>86</v>
      </c>
    </row>
    <row r="1543" spans="1:65" s="2" customFormat="1" ht="16.5" customHeight="1">
      <c r="A1543" s="39"/>
      <c r="B1543" s="40"/>
      <c r="C1543" s="228" t="s">
        <v>2751</v>
      </c>
      <c r="D1543" s="228" t="s">
        <v>171</v>
      </c>
      <c r="E1543" s="229" t="s">
        <v>2752</v>
      </c>
      <c r="F1543" s="230" t="s">
        <v>2753</v>
      </c>
      <c r="G1543" s="231" t="s">
        <v>174</v>
      </c>
      <c r="H1543" s="232">
        <v>1</v>
      </c>
      <c r="I1543" s="233"/>
      <c r="J1543" s="234">
        <f>ROUND(I1543*H1543,2)</f>
        <v>0</v>
      </c>
      <c r="K1543" s="230" t="s">
        <v>1</v>
      </c>
      <c r="L1543" s="45"/>
      <c r="M1543" s="235" t="s">
        <v>1</v>
      </c>
      <c r="N1543" s="236" t="s">
        <v>42</v>
      </c>
      <c r="O1543" s="92"/>
      <c r="P1543" s="237">
        <f>O1543*H1543</f>
        <v>0</v>
      </c>
      <c r="Q1543" s="237">
        <v>0</v>
      </c>
      <c r="R1543" s="237">
        <f>Q1543*H1543</f>
        <v>0</v>
      </c>
      <c r="S1543" s="237">
        <v>0</v>
      </c>
      <c r="T1543" s="238">
        <f>S1543*H1543</f>
        <v>0</v>
      </c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R1543" s="239" t="s">
        <v>437</v>
      </c>
      <c r="AT1543" s="239" t="s">
        <v>171</v>
      </c>
      <c r="AU1543" s="239" t="s">
        <v>86</v>
      </c>
      <c r="AY1543" s="18" t="s">
        <v>168</v>
      </c>
      <c r="BE1543" s="240">
        <f>IF(N1543="základní",J1543,0)</f>
        <v>0</v>
      </c>
      <c r="BF1543" s="240">
        <f>IF(N1543="snížená",J1543,0)</f>
        <v>0</v>
      </c>
      <c r="BG1543" s="240">
        <f>IF(N1543="zákl. přenesená",J1543,0)</f>
        <v>0</v>
      </c>
      <c r="BH1543" s="240">
        <f>IF(N1543="sníž. přenesená",J1543,0)</f>
        <v>0</v>
      </c>
      <c r="BI1543" s="240">
        <f>IF(N1543="nulová",J1543,0)</f>
        <v>0</v>
      </c>
      <c r="BJ1543" s="18" t="s">
        <v>84</v>
      </c>
      <c r="BK1543" s="240">
        <f>ROUND(I1543*H1543,2)</f>
        <v>0</v>
      </c>
      <c r="BL1543" s="18" t="s">
        <v>437</v>
      </c>
      <c r="BM1543" s="239" t="s">
        <v>2754</v>
      </c>
    </row>
    <row r="1544" spans="1:47" s="2" customFormat="1" ht="12">
      <c r="A1544" s="39"/>
      <c r="B1544" s="40"/>
      <c r="C1544" s="41"/>
      <c r="D1544" s="241" t="s">
        <v>178</v>
      </c>
      <c r="E1544" s="41"/>
      <c r="F1544" s="242" t="s">
        <v>2755</v>
      </c>
      <c r="G1544" s="41"/>
      <c r="H1544" s="41"/>
      <c r="I1544" s="243"/>
      <c r="J1544" s="41"/>
      <c r="K1544" s="41"/>
      <c r="L1544" s="45"/>
      <c r="M1544" s="244"/>
      <c r="N1544" s="245"/>
      <c r="O1544" s="92"/>
      <c r="P1544" s="92"/>
      <c r="Q1544" s="92"/>
      <c r="R1544" s="92"/>
      <c r="S1544" s="92"/>
      <c r="T1544" s="93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T1544" s="18" t="s">
        <v>178</v>
      </c>
      <c r="AU1544" s="18" t="s">
        <v>86</v>
      </c>
    </row>
    <row r="1545" spans="1:65" s="2" customFormat="1" ht="16.5" customHeight="1">
      <c r="A1545" s="39"/>
      <c r="B1545" s="40"/>
      <c r="C1545" s="228" t="s">
        <v>2756</v>
      </c>
      <c r="D1545" s="228" t="s">
        <v>171</v>
      </c>
      <c r="E1545" s="229" t="s">
        <v>2757</v>
      </c>
      <c r="F1545" s="230" t="s">
        <v>2758</v>
      </c>
      <c r="G1545" s="231" t="s">
        <v>174</v>
      </c>
      <c r="H1545" s="232">
        <v>1</v>
      </c>
      <c r="I1545" s="233"/>
      <c r="J1545" s="234">
        <f>ROUND(I1545*H1545,2)</f>
        <v>0</v>
      </c>
      <c r="K1545" s="230" t="s">
        <v>1</v>
      </c>
      <c r="L1545" s="45"/>
      <c r="M1545" s="235" t="s">
        <v>1</v>
      </c>
      <c r="N1545" s="236" t="s">
        <v>42</v>
      </c>
      <c r="O1545" s="92"/>
      <c r="P1545" s="237">
        <f>O1545*H1545</f>
        <v>0</v>
      </c>
      <c r="Q1545" s="237">
        <v>0</v>
      </c>
      <c r="R1545" s="237">
        <f>Q1545*H1545</f>
        <v>0</v>
      </c>
      <c r="S1545" s="237">
        <v>0</v>
      </c>
      <c r="T1545" s="238">
        <f>S1545*H1545</f>
        <v>0</v>
      </c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R1545" s="239" t="s">
        <v>437</v>
      </c>
      <c r="AT1545" s="239" t="s">
        <v>171</v>
      </c>
      <c r="AU1545" s="239" t="s">
        <v>86</v>
      </c>
      <c r="AY1545" s="18" t="s">
        <v>168</v>
      </c>
      <c r="BE1545" s="240">
        <f>IF(N1545="základní",J1545,0)</f>
        <v>0</v>
      </c>
      <c r="BF1545" s="240">
        <f>IF(N1545="snížená",J1545,0)</f>
        <v>0</v>
      </c>
      <c r="BG1545" s="240">
        <f>IF(N1545="zákl. přenesená",J1545,0)</f>
        <v>0</v>
      </c>
      <c r="BH1545" s="240">
        <f>IF(N1545="sníž. přenesená",J1545,0)</f>
        <v>0</v>
      </c>
      <c r="BI1545" s="240">
        <f>IF(N1545="nulová",J1545,0)</f>
        <v>0</v>
      </c>
      <c r="BJ1545" s="18" t="s">
        <v>84</v>
      </c>
      <c r="BK1545" s="240">
        <f>ROUND(I1545*H1545,2)</f>
        <v>0</v>
      </c>
      <c r="BL1545" s="18" t="s">
        <v>437</v>
      </c>
      <c r="BM1545" s="239" t="s">
        <v>2759</v>
      </c>
    </row>
    <row r="1546" spans="1:47" s="2" customFormat="1" ht="12">
      <c r="A1546" s="39"/>
      <c r="B1546" s="40"/>
      <c r="C1546" s="41"/>
      <c r="D1546" s="241" t="s">
        <v>178</v>
      </c>
      <c r="E1546" s="41"/>
      <c r="F1546" s="242" t="s">
        <v>2755</v>
      </c>
      <c r="G1546" s="41"/>
      <c r="H1546" s="41"/>
      <c r="I1546" s="243"/>
      <c r="J1546" s="41"/>
      <c r="K1546" s="41"/>
      <c r="L1546" s="45"/>
      <c r="M1546" s="244"/>
      <c r="N1546" s="245"/>
      <c r="O1546" s="92"/>
      <c r="P1546" s="92"/>
      <c r="Q1546" s="92"/>
      <c r="R1546" s="92"/>
      <c r="S1546" s="92"/>
      <c r="T1546" s="93"/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T1546" s="18" t="s">
        <v>178</v>
      </c>
      <c r="AU1546" s="18" t="s">
        <v>86</v>
      </c>
    </row>
    <row r="1547" spans="1:65" s="2" customFormat="1" ht="16.5" customHeight="1">
      <c r="A1547" s="39"/>
      <c r="B1547" s="40"/>
      <c r="C1547" s="228" t="s">
        <v>2760</v>
      </c>
      <c r="D1547" s="228" t="s">
        <v>171</v>
      </c>
      <c r="E1547" s="229" t="s">
        <v>2761</v>
      </c>
      <c r="F1547" s="230" t="s">
        <v>2762</v>
      </c>
      <c r="G1547" s="231" t="s">
        <v>174</v>
      </c>
      <c r="H1547" s="232">
        <v>1</v>
      </c>
      <c r="I1547" s="233"/>
      <c r="J1547" s="234">
        <f>ROUND(I1547*H1547,2)</f>
        <v>0</v>
      </c>
      <c r="K1547" s="230" t="s">
        <v>1</v>
      </c>
      <c r="L1547" s="45"/>
      <c r="M1547" s="235" t="s">
        <v>1</v>
      </c>
      <c r="N1547" s="236" t="s">
        <v>42</v>
      </c>
      <c r="O1547" s="92"/>
      <c r="P1547" s="237">
        <f>O1547*H1547</f>
        <v>0</v>
      </c>
      <c r="Q1547" s="237">
        <v>0</v>
      </c>
      <c r="R1547" s="237">
        <f>Q1547*H1547</f>
        <v>0</v>
      </c>
      <c r="S1547" s="237">
        <v>0</v>
      </c>
      <c r="T1547" s="238">
        <f>S1547*H1547</f>
        <v>0</v>
      </c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R1547" s="239" t="s">
        <v>437</v>
      </c>
      <c r="AT1547" s="239" t="s">
        <v>171</v>
      </c>
      <c r="AU1547" s="239" t="s">
        <v>86</v>
      </c>
      <c r="AY1547" s="18" t="s">
        <v>168</v>
      </c>
      <c r="BE1547" s="240">
        <f>IF(N1547="základní",J1547,0)</f>
        <v>0</v>
      </c>
      <c r="BF1547" s="240">
        <f>IF(N1547="snížená",J1547,0)</f>
        <v>0</v>
      </c>
      <c r="BG1547" s="240">
        <f>IF(N1547="zákl. přenesená",J1547,0)</f>
        <v>0</v>
      </c>
      <c r="BH1547" s="240">
        <f>IF(N1547="sníž. přenesená",J1547,0)</f>
        <v>0</v>
      </c>
      <c r="BI1547" s="240">
        <f>IF(N1547="nulová",J1547,0)</f>
        <v>0</v>
      </c>
      <c r="BJ1547" s="18" t="s">
        <v>84</v>
      </c>
      <c r="BK1547" s="240">
        <f>ROUND(I1547*H1547,2)</f>
        <v>0</v>
      </c>
      <c r="BL1547" s="18" t="s">
        <v>437</v>
      </c>
      <c r="BM1547" s="239" t="s">
        <v>2763</v>
      </c>
    </row>
    <row r="1548" spans="1:47" s="2" customFormat="1" ht="12">
      <c r="A1548" s="39"/>
      <c r="B1548" s="40"/>
      <c r="C1548" s="41"/>
      <c r="D1548" s="241" t="s">
        <v>178</v>
      </c>
      <c r="E1548" s="41"/>
      <c r="F1548" s="242" t="s">
        <v>2573</v>
      </c>
      <c r="G1548" s="41"/>
      <c r="H1548" s="41"/>
      <c r="I1548" s="243"/>
      <c r="J1548" s="41"/>
      <c r="K1548" s="41"/>
      <c r="L1548" s="45"/>
      <c r="M1548" s="244"/>
      <c r="N1548" s="245"/>
      <c r="O1548" s="92"/>
      <c r="P1548" s="92"/>
      <c r="Q1548" s="92"/>
      <c r="R1548" s="92"/>
      <c r="S1548" s="92"/>
      <c r="T1548" s="93"/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T1548" s="18" t="s">
        <v>178</v>
      </c>
      <c r="AU1548" s="18" t="s">
        <v>86</v>
      </c>
    </row>
    <row r="1549" spans="1:65" s="2" customFormat="1" ht="16.5" customHeight="1">
      <c r="A1549" s="39"/>
      <c r="B1549" s="40"/>
      <c r="C1549" s="228" t="s">
        <v>2764</v>
      </c>
      <c r="D1549" s="228" t="s">
        <v>171</v>
      </c>
      <c r="E1549" s="229" t="s">
        <v>2765</v>
      </c>
      <c r="F1549" s="230" t="s">
        <v>2766</v>
      </c>
      <c r="G1549" s="231" t="s">
        <v>174</v>
      </c>
      <c r="H1549" s="232">
        <v>1</v>
      </c>
      <c r="I1549" s="233"/>
      <c r="J1549" s="234">
        <f>ROUND(I1549*H1549,2)</f>
        <v>0</v>
      </c>
      <c r="K1549" s="230" t="s">
        <v>1</v>
      </c>
      <c r="L1549" s="45"/>
      <c r="M1549" s="235" t="s">
        <v>1</v>
      </c>
      <c r="N1549" s="236" t="s">
        <v>42</v>
      </c>
      <c r="O1549" s="92"/>
      <c r="P1549" s="237">
        <f>O1549*H1549</f>
        <v>0</v>
      </c>
      <c r="Q1549" s="237">
        <v>0</v>
      </c>
      <c r="R1549" s="237">
        <f>Q1549*H1549</f>
        <v>0</v>
      </c>
      <c r="S1549" s="237">
        <v>0</v>
      </c>
      <c r="T1549" s="238">
        <f>S1549*H1549</f>
        <v>0</v>
      </c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R1549" s="239" t="s">
        <v>437</v>
      </c>
      <c r="AT1549" s="239" t="s">
        <v>171</v>
      </c>
      <c r="AU1549" s="239" t="s">
        <v>86</v>
      </c>
      <c r="AY1549" s="18" t="s">
        <v>168</v>
      </c>
      <c r="BE1549" s="240">
        <f>IF(N1549="základní",J1549,0)</f>
        <v>0</v>
      </c>
      <c r="BF1549" s="240">
        <f>IF(N1549="snížená",J1549,0)</f>
        <v>0</v>
      </c>
      <c r="BG1549" s="240">
        <f>IF(N1549="zákl. přenesená",J1549,0)</f>
        <v>0</v>
      </c>
      <c r="BH1549" s="240">
        <f>IF(N1549="sníž. přenesená",J1549,0)</f>
        <v>0</v>
      </c>
      <c r="BI1549" s="240">
        <f>IF(N1549="nulová",J1549,0)</f>
        <v>0</v>
      </c>
      <c r="BJ1549" s="18" t="s">
        <v>84</v>
      </c>
      <c r="BK1549" s="240">
        <f>ROUND(I1549*H1549,2)</f>
        <v>0</v>
      </c>
      <c r="BL1549" s="18" t="s">
        <v>437</v>
      </c>
      <c r="BM1549" s="239" t="s">
        <v>2767</v>
      </c>
    </row>
    <row r="1550" spans="1:47" s="2" customFormat="1" ht="12">
      <c r="A1550" s="39"/>
      <c r="B1550" s="40"/>
      <c r="C1550" s="41"/>
      <c r="D1550" s="241" t="s">
        <v>178</v>
      </c>
      <c r="E1550" s="41"/>
      <c r="F1550" s="242" t="s">
        <v>2573</v>
      </c>
      <c r="G1550" s="41"/>
      <c r="H1550" s="41"/>
      <c r="I1550" s="243"/>
      <c r="J1550" s="41"/>
      <c r="K1550" s="41"/>
      <c r="L1550" s="45"/>
      <c r="M1550" s="244"/>
      <c r="N1550" s="245"/>
      <c r="O1550" s="92"/>
      <c r="P1550" s="92"/>
      <c r="Q1550" s="92"/>
      <c r="R1550" s="92"/>
      <c r="S1550" s="92"/>
      <c r="T1550" s="93"/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T1550" s="18" t="s">
        <v>178</v>
      </c>
      <c r="AU1550" s="18" t="s">
        <v>86</v>
      </c>
    </row>
    <row r="1551" spans="1:65" s="2" customFormat="1" ht="16.5" customHeight="1">
      <c r="A1551" s="39"/>
      <c r="B1551" s="40"/>
      <c r="C1551" s="228" t="s">
        <v>2768</v>
      </c>
      <c r="D1551" s="228" t="s">
        <v>171</v>
      </c>
      <c r="E1551" s="229" t="s">
        <v>2769</v>
      </c>
      <c r="F1551" s="230" t="s">
        <v>2770</v>
      </c>
      <c r="G1551" s="231" t="s">
        <v>174</v>
      </c>
      <c r="H1551" s="232">
        <v>1</v>
      </c>
      <c r="I1551" s="233"/>
      <c r="J1551" s="234">
        <f>ROUND(I1551*H1551,2)</f>
        <v>0</v>
      </c>
      <c r="K1551" s="230" t="s">
        <v>1</v>
      </c>
      <c r="L1551" s="45"/>
      <c r="M1551" s="235" t="s">
        <v>1</v>
      </c>
      <c r="N1551" s="236" t="s">
        <v>42</v>
      </c>
      <c r="O1551" s="92"/>
      <c r="P1551" s="237">
        <f>O1551*H1551</f>
        <v>0</v>
      </c>
      <c r="Q1551" s="237">
        <v>0</v>
      </c>
      <c r="R1551" s="237">
        <f>Q1551*H1551</f>
        <v>0</v>
      </c>
      <c r="S1551" s="237">
        <v>0</v>
      </c>
      <c r="T1551" s="238">
        <f>S1551*H1551</f>
        <v>0</v>
      </c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R1551" s="239" t="s">
        <v>437</v>
      </c>
      <c r="AT1551" s="239" t="s">
        <v>171</v>
      </c>
      <c r="AU1551" s="239" t="s">
        <v>86</v>
      </c>
      <c r="AY1551" s="18" t="s">
        <v>168</v>
      </c>
      <c r="BE1551" s="240">
        <f>IF(N1551="základní",J1551,0)</f>
        <v>0</v>
      </c>
      <c r="BF1551" s="240">
        <f>IF(N1551="snížená",J1551,0)</f>
        <v>0</v>
      </c>
      <c r="BG1551" s="240">
        <f>IF(N1551="zákl. přenesená",J1551,0)</f>
        <v>0</v>
      </c>
      <c r="BH1551" s="240">
        <f>IF(N1551="sníž. přenesená",J1551,0)</f>
        <v>0</v>
      </c>
      <c r="BI1551" s="240">
        <f>IF(N1551="nulová",J1551,0)</f>
        <v>0</v>
      </c>
      <c r="BJ1551" s="18" t="s">
        <v>84</v>
      </c>
      <c r="BK1551" s="240">
        <f>ROUND(I1551*H1551,2)</f>
        <v>0</v>
      </c>
      <c r="BL1551" s="18" t="s">
        <v>437</v>
      </c>
      <c r="BM1551" s="239" t="s">
        <v>2771</v>
      </c>
    </row>
    <row r="1552" spans="1:47" s="2" customFormat="1" ht="12">
      <c r="A1552" s="39"/>
      <c r="B1552" s="40"/>
      <c r="C1552" s="41"/>
      <c r="D1552" s="241" t="s">
        <v>178</v>
      </c>
      <c r="E1552" s="41"/>
      <c r="F1552" s="242" t="s">
        <v>2573</v>
      </c>
      <c r="G1552" s="41"/>
      <c r="H1552" s="41"/>
      <c r="I1552" s="243"/>
      <c r="J1552" s="41"/>
      <c r="K1552" s="41"/>
      <c r="L1552" s="45"/>
      <c r="M1552" s="244"/>
      <c r="N1552" s="245"/>
      <c r="O1552" s="92"/>
      <c r="P1552" s="92"/>
      <c r="Q1552" s="92"/>
      <c r="R1552" s="92"/>
      <c r="S1552" s="92"/>
      <c r="T1552" s="93"/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T1552" s="18" t="s">
        <v>178</v>
      </c>
      <c r="AU1552" s="18" t="s">
        <v>86</v>
      </c>
    </row>
    <row r="1553" spans="1:65" s="2" customFormat="1" ht="16.5" customHeight="1">
      <c r="A1553" s="39"/>
      <c r="B1553" s="40"/>
      <c r="C1553" s="228" t="s">
        <v>2772</v>
      </c>
      <c r="D1553" s="228" t="s">
        <v>171</v>
      </c>
      <c r="E1553" s="229" t="s">
        <v>2773</v>
      </c>
      <c r="F1553" s="230" t="s">
        <v>2774</v>
      </c>
      <c r="G1553" s="231" t="s">
        <v>174</v>
      </c>
      <c r="H1553" s="232">
        <v>1</v>
      </c>
      <c r="I1553" s="233"/>
      <c r="J1553" s="234">
        <f>ROUND(I1553*H1553,2)</f>
        <v>0</v>
      </c>
      <c r="K1553" s="230" t="s">
        <v>1</v>
      </c>
      <c r="L1553" s="45"/>
      <c r="M1553" s="235" t="s">
        <v>1</v>
      </c>
      <c r="N1553" s="236" t="s">
        <v>42</v>
      </c>
      <c r="O1553" s="92"/>
      <c r="P1553" s="237">
        <f>O1553*H1553</f>
        <v>0</v>
      </c>
      <c r="Q1553" s="237">
        <v>0</v>
      </c>
      <c r="R1553" s="237">
        <f>Q1553*H1553</f>
        <v>0</v>
      </c>
      <c r="S1553" s="237">
        <v>0</v>
      </c>
      <c r="T1553" s="238">
        <f>S1553*H1553</f>
        <v>0</v>
      </c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R1553" s="239" t="s">
        <v>437</v>
      </c>
      <c r="AT1553" s="239" t="s">
        <v>171</v>
      </c>
      <c r="AU1553" s="239" t="s">
        <v>86</v>
      </c>
      <c r="AY1553" s="18" t="s">
        <v>168</v>
      </c>
      <c r="BE1553" s="240">
        <f>IF(N1553="základní",J1553,0)</f>
        <v>0</v>
      </c>
      <c r="BF1553" s="240">
        <f>IF(N1553="snížená",J1553,0)</f>
        <v>0</v>
      </c>
      <c r="BG1553" s="240">
        <f>IF(N1553="zákl. přenesená",J1553,0)</f>
        <v>0</v>
      </c>
      <c r="BH1553" s="240">
        <f>IF(N1553="sníž. přenesená",J1553,0)</f>
        <v>0</v>
      </c>
      <c r="BI1553" s="240">
        <f>IF(N1553="nulová",J1553,0)</f>
        <v>0</v>
      </c>
      <c r="BJ1553" s="18" t="s">
        <v>84</v>
      </c>
      <c r="BK1553" s="240">
        <f>ROUND(I1553*H1553,2)</f>
        <v>0</v>
      </c>
      <c r="BL1553" s="18" t="s">
        <v>437</v>
      </c>
      <c r="BM1553" s="239" t="s">
        <v>2775</v>
      </c>
    </row>
    <row r="1554" spans="1:47" s="2" customFormat="1" ht="12">
      <c r="A1554" s="39"/>
      <c r="B1554" s="40"/>
      <c r="C1554" s="41"/>
      <c r="D1554" s="241" t="s">
        <v>178</v>
      </c>
      <c r="E1554" s="41"/>
      <c r="F1554" s="242" t="s">
        <v>2755</v>
      </c>
      <c r="G1554" s="41"/>
      <c r="H1554" s="41"/>
      <c r="I1554" s="243"/>
      <c r="J1554" s="41"/>
      <c r="K1554" s="41"/>
      <c r="L1554" s="45"/>
      <c r="M1554" s="244"/>
      <c r="N1554" s="245"/>
      <c r="O1554" s="92"/>
      <c r="P1554" s="92"/>
      <c r="Q1554" s="92"/>
      <c r="R1554" s="92"/>
      <c r="S1554" s="92"/>
      <c r="T1554" s="93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T1554" s="18" t="s">
        <v>178</v>
      </c>
      <c r="AU1554" s="18" t="s">
        <v>86</v>
      </c>
    </row>
    <row r="1555" spans="1:65" s="2" customFormat="1" ht="16.5" customHeight="1">
      <c r="A1555" s="39"/>
      <c r="B1555" s="40"/>
      <c r="C1555" s="228" t="s">
        <v>2776</v>
      </c>
      <c r="D1555" s="228" t="s">
        <v>171</v>
      </c>
      <c r="E1555" s="229" t="s">
        <v>2777</v>
      </c>
      <c r="F1555" s="230" t="s">
        <v>2778</v>
      </c>
      <c r="G1555" s="231" t="s">
        <v>174</v>
      </c>
      <c r="H1555" s="232">
        <v>1</v>
      </c>
      <c r="I1555" s="233"/>
      <c r="J1555" s="234">
        <f>ROUND(I1555*H1555,2)</f>
        <v>0</v>
      </c>
      <c r="K1555" s="230" t="s">
        <v>1</v>
      </c>
      <c r="L1555" s="45"/>
      <c r="M1555" s="235" t="s">
        <v>1</v>
      </c>
      <c r="N1555" s="236" t="s">
        <v>42</v>
      </c>
      <c r="O1555" s="92"/>
      <c r="P1555" s="237">
        <f>O1555*H1555</f>
        <v>0</v>
      </c>
      <c r="Q1555" s="237">
        <v>0</v>
      </c>
      <c r="R1555" s="237">
        <f>Q1555*H1555</f>
        <v>0</v>
      </c>
      <c r="S1555" s="237">
        <v>0</v>
      </c>
      <c r="T1555" s="238">
        <f>S1555*H1555</f>
        <v>0</v>
      </c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R1555" s="239" t="s">
        <v>437</v>
      </c>
      <c r="AT1555" s="239" t="s">
        <v>171</v>
      </c>
      <c r="AU1555" s="239" t="s">
        <v>86</v>
      </c>
      <c r="AY1555" s="18" t="s">
        <v>168</v>
      </c>
      <c r="BE1555" s="240">
        <f>IF(N1555="základní",J1555,0)</f>
        <v>0</v>
      </c>
      <c r="BF1555" s="240">
        <f>IF(N1555="snížená",J1555,0)</f>
        <v>0</v>
      </c>
      <c r="BG1555" s="240">
        <f>IF(N1555="zákl. přenesená",J1555,0)</f>
        <v>0</v>
      </c>
      <c r="BH1555" s="240">
        <f>IF(N1555="sníž. přenesená",J1555,0)</f>
        <v>0</v>
      </c>
      <c r="BI1555" s="240">
        <f>IF(N1555="nulová",J1555,0)</f>
        <v>0</v>
      </c>
      <c r="BJ1555" s="18" t="s">
        <v>84</v>
      </c>
      <c r="BK1555" s="240">
        <f>ROUND(I1555*H1555,2)</f>
        <v>0</v>
      </c>
      <c r="BL1555" s="18" t="s">
        <v>437</v>
      </c>
      <c r="BM1555" s="239" t="s">
        <v>2779</v>
      </c>
    </row>
    <row r="1556" spans="1:47" s="2" customFormat="1" ht="12">
      <c r="A1556" s="39"/>
      <c r="B1556" s="40"/>
      <c r="C1556" s="41"/>
      <c r="D1556" s="241" t="s">
        <v>178</v>
      </c>
      <c r="E1556" s="41"/>
      <c r="F1556" s="242" t="s">
        <v>2755</v>
      </c>
      <c r="G1556" s="41"/>
      <c r="H1556" s="41"/>
      <c r="I1556" s="243"/>
      <c r="J1556" s="41"/>
      <c r="K1556" s="41"/>
      <c r="L1556" s="45"/>
      <c r="M1556" s="244"/>
      <c r="N1556" s="245"/>
      <c r="O1556" s="92"/>
      <c r="P1556" s="92"/>
      <c r="Q1556" s="92"/>
      <c r="R1556" s="92"/>
      <c r="S1556" s="92"/>
      <c r="T1556" s="93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T1556" s="18" t="s">
        <v>178</v>
      </c>
      <c r="AU1556" s="18" t="s">
        <v>86</v>
      </c>
    </row>
    <row r="1557" spans="1:65" s="2" customFormat="1" ht="16.5" customHeight="1">
      <c r="A1557" s="39"/>
      <c r="B1557" s="40"/>
      <c r="C1557" s="228" t="s">
        <v>2780</v>
      </c>
      <c r="D1557" s="228" t="s">
        <v>171</v>
      </c>
      <c r="E1557" s="229" t="s">
        <v>2781</v>
      </c>
      <c r="F1557" s="230" t="s">
        <v>2782</v>
      </c>
      <c r="G1557" s="231" t="s">
        <v>174</v>
      </c>
      <c r="H1557" s="232">
        <v>1</v>
      </c>
      <c r="I1557" s="233"/>
      <c r="J1557" s="234">
        <f>ROUND(I1557*H1557,2)</f>
        <v>0</v>
      </c>
      <c r="K1557" s="230" t="s">
        <v>1</v>
      </c>
      <c r="L1557" s="45"/>
      <c r="M1557" s="235" t="s">
        <v>1</v>
      </c>
      <c r="N1557" s="236" t="s">
        <v>42</v>
      </c>
      <c r="O1557" s="92"/>
      <c r="P1557" s="237">
        <f>O1557*H1557</f>
        <v>0</v>
      </c>
      <c r="Q1557" s="237">
        <v>0</v>
      </c>
      <c r="R1557" s="237">
        <f>Q1557*H1557</f>
        <v>0</v>
      </c>
      <c r="S1557" s="237">
        <v>0</v>
      </c>
      <c r="T1557" s="238">
        <f>S1557*H1557</f>
        <v>0</v>
      </c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39"/>
      <c r="AE1557" s="39"/>
      <c r="AR1557" s="239" t="s">
        <v>437</v>
      </c>
      <c r="AT1557" s="239" t="s">
        <v>171</v>
      </c>
      <c r="AU1557" s="239" t="s">
        <v>86</v>
      </c>
      <c r="AY1557" s="18" t="s">
        <v>168</v>
      </c>
      <c r="BE1557" s="240">
        <f>IF(N1557="základní",J1557,0)</f>
        <v>0</v>
      </c>
      <c r="BF1557" s="240">
        <f>IF(N1557="snížená",J1557,0)</f>
        <v>0</v>
      </c>
      <c r="BG1557" s="240">
        <f>IF(N1557="zákl. přenesená",J1557,0)</f>
        <v>0</v>
      </c>
      <c r="BH1557" s="240">
        <f>IF(N1557="sníž. přenesená",J1557,0)</f>
        <v>0</v>
      </c>
      <c r="BI1557" s="240">
        <f>IF(N1557="nulová",J1557,0)</f>
        <v>0</v>
      </c>
      <c r="BJ1557" s="18" t="s">
        <v>84</v>
      </c>
      <c r="BK1557" s="240">
        <f>ROUND(I1557*H1557,2)</f>
        <v>0</v>
      </c>
      <c r="BL1557" s="18" t="s">
        <v>437</v>
      </c>
      <c r="BM1557" s="239" t="s">
        <v>2783</v>
      </c>
    </row>
    <row r="1558" spans="1:47" s="2" customFormat="1" ht="12">
      <c r="A1558" s="39"/>
      <c r="B1558" s="40"/>
      <c r="C1558" s="41"/>
      <c r="D1558" s="241" t="s">
        <v>178</v>
      </c>
      <c r="E1558" s="41"/>
      <c r="F1558" s="242" t="s">
        <v>2573</v>
      </c>
      <c r="G1558" s="41"/>
      <c r="H1558" s="41"/>
      <c r="I1558" s="243"/>
      <c r="J1558" s="41"/>
      <c r="K1558" s="41"/>
      <c r="L1558" s="45"/>
      <c r="M1558" s="244"/>
      <c r="N1558" s="245"/>
      <c r="O1558" s="92"/>
      <c r="P1558" s="92"/>
      <c r="Q1558" s="92"/>
      <c r="R1558" s="92"/>
      <c r="S1558" s="92"/>
      <c r="T1558" s="93"/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39"/>
      <c r="AE1558" s="39"/>
      <c r="AT1558" s="18" t="s">
        <v>178</v>
      </c>
      <c r="AU1558" s="18" t="s">
        <v>86</v>
      </c>
    </row>
    <row r="1559" spans="1:65" s="2" customFormat="1" ht="16.5" customHeight="1">
      <c r="A1559" s="39"/>
      <c r="B1559" s="40"/>
      <c r="C1559" s="228" t="s">
        <v>2784</v>
      </c>
      <c r="D1559" s="228" t="s">
        <v>171</v>
      </c>
      <c r="E1559" s="229" t="s">
        <v>2785</v>
      </c>
      <c r="F1559" s="230" t="s">
        <v>2786</v>
      </c>
      <c r="G1559" s="231" t="s">
        <v>174</v>
      </c>
      <c r="H1559" s="232">
        <v>1</v>
      </c>
      <c r="I1559" s="233"/>
      <c r="J1559" s="234">
        <f>ROUND(I1559*H1559,2)</f>
        <v>0</v>
      </c>
      <c r="K1559" s="230" t="s">
        <v>1</v>
      </c>
      <c r="L1559" s="45"/>
      <c r="M1559" s="235" t="s">
        <v>1</v>
      </c>
      <c r="N1559" s="236" t="s">
        <v>42</v>
      </c>
      <c r="O1559" s="92"/>
      <c r="P1559" s="237">
        <f>O1559*H1559</f>
        <v>0</v>
      </c>
      <c r="Q1559" s="237">
        <v>0</v>
      </c>
      <c r="R1559" s="237">
        <f>Q1559*H1559</f>
        <v>0</v>
      </c>
      <c r="S1559" s="237">
        <v>0</v>
      </c>
      <c r="T1559" s="238">
        <f>S1559*H1559</f>
        <v>0</v>
      </c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39"/>
      <c r="AE1559" s="39"/>
      <c r="AR1559" s="239" t="s">
        <v>437</v>
      </c>
      <c r="AT1559" s="239" t="s">
        <v>171</v>
      </c>
      <c r="AU1559" s="239" t="s">
        <v>86</v>
      </c>
      <c r="AY1559" s="18" t="s">
        <v>168</v>
      </c>
      <c r="BE1559" s="240">
        <f>IF(N1559="základní",J1559,0)</f>
        <v>0</v>
      </c>
      <c r="BF1559" s="240">
        <f>IF(N1559="snížená",J1559,0)</f>
        <v>0</v>
      </c>
      <c r="BG1559" s="240">
        <f>IF(N1559="zákl. přenesená",J1559,0)</f>
        <v>0</v>
      </c>
      <c r="BH1559" s="240">
        <f>IF(N1559="sníž. přenesená",J1559,0)</f>
        <v>0</v>
      </c>
      <c r="BI1559" s="240">
        <f>IF(N1559="nulová",J1559,0)</f>
        <v>0</v>
      </c>
      <c r="BJ1559" s="18" t="s">
        <v>84</v>
      </c>
      <c r="BK1559" s="240">
        <f>ROUND(I1559*H1559,2)</f>
        <v>0</v>
      </c>
      <c r="BL1559" s="18" t="s">
        <v>437</v>
      </c>
      <c r="BM1559" s="239" t="s">
        <v>2787</v>
      </c>
    </row>
    <row r="1560" spans="1:47" s="2" customFormat="1" ht="12">
      <c r="A1560" s="39"/>
      <c r="B1560" s="40"/>
      <c r="C1560" s="41"/>
      <c r="D1560" s="241" t="s">
        <v>178</v>
      </c>
      <c r="E1560" s="41"/>
      <c r="F1560" s="242" t="s">
        <v>2573</v>
      </c>
      <c r="G1560" s="41"/>
      <c r="H1560" s="41"/>
      <c r="I1560" s="243"/>
      <c r="J1560" s="41"/>
      <c r="K1560" s="41"/>
      <c r="L1560" s="45"/>
      <c r="M1560" s="244"/>
      <c r="N1560" s="245"/>
      <c r="O1560" s="92"/>
      <c r="P1560" s="92"/>
      <c r="Q1560" s="92"/>
      <c r="R1560" s="92"/>
      <c r="S1560" s="92"/>
      <c r="T1560" s="93"/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T1560" s="18" t="s">
        <v>178</v>
      </c>
      <c r="AU1560" s="18" t="s">
        <v>86</v>
      </c>
    </row>
    <row r="1561" spans="1:65" s="2" customFormat="1" ht="16.5" customHeight="1">
      <c r="A1561" s="39"/>
      <c r="B1561" s="40"/>
      <c r="C1561" s="228" t="s">
        <v>2788</v>
      </c>
      <c r="D1561" s="228" t="s">
        <v>171</v>
      </c>
      <c r="E1561" s="229" t="s">
        <v>2789</v>
      </c>
      <c r="F1561" s="230" t="s">
        <v>2790</v>
      </c>
      <c r="G1561" s="231" t="s">
        <v>174</v>
      </c>
      <c r="H1561" s="232">
        <v>1</v>
      </c>
      <c r="I1561" s="233"/>
      <c r="J1561" s="234">
        <f>ROUND(I1561*H1561,2)</f>
        <v>0</v>
      </c>
      <c r="K1561" s="230" t="s">
        <v>1</v>
      </c>
      <c r="L1561" s="45"/>
      <c r="M1561" s="235" t="s">
        <v>1</v>
      </c>
      <c r="N1561" s="236" t="s">
        <v>42</v>
      </c>
      <c r="O1561" s="92"/>
      <c r="P1561" s="237">
        <f>O1561*H1561</f>
        <v>0</v>
      </c>
      <c r="Q1561" s="237">
        <v>0</v>
      </c>
      <c r="R1561" s="237">
        <f>Q1561*H1561</f>
        <v>0</v>
      </c>
      <c r="S1561" s="237">
        <v>0</v>
      </c>
      <c r="T1561" s="238">
        <f>S1561*H1561</f>
        <v>0</v>
      </c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R1561" s="239" t="s">
        <v>437</v>
      </c>
      <c r="AT1561" s="239" t="s">
        <v>171</v>
      </c>
      <c r="AU1561" s="239" t="s">
        <v>86</v>
      </c>
      <c r="AY1561" s="18" t="s">
        <v>168</v>
      </c>
      <c r="BE1561" s="240">
        <f>IF(N1561="základní",J1561,0)</f>
        <v>0</v>
      </c>
      <c r="BF1561" s="240">
        <f>IF(N1561="snížená",J1561,0)</f>
        <v>0</v>
      </c>
      <c r="BG1561" s="240">
        <f>IF(N1561="zákl. přenesená",J1561,0)</f>
        <v>0</v>
      </c>
      <c r="BH1561" s="240">
        <f>IF(N1561="sníž. přenesená",J1561,0)</f>
        <v>0</v>
      </c>
      <c r="BI1561" s="240">
        <f>IF(N1561="nulová",J1561,0)</f>
        <v>0</v>
      </c>
      <c r="BJ1561" s="18" t="s">
        <v>84</v>
      </c>
      <c r="BK1561" s="240">
        <f>ROUND(I1561*H1561,2)</f>
        <v>0</v>
      </c>
      <c r="BL1561" s="18" t="s">
        <v>437</v>
      </c>
      <c r="BM1561" s="239" t="s">
        <v>2791</v>
      </c>
    </row>
    <row r="1562" spans="1:47" s="2" customFormat="1" ht="12">
      <c r="A1562" s="39"/>
      <c r="B1562" s="40"/>
      <c r="C1562" s="41"/>
      <c r="D1562" s="241" t="s">
        <v>178</v>
      </c>
      <c r="E1562" s="41"/>
      <c r="F1562" s="242" t="s">
        <v>2573</v>
      </c>
      <c r="G1562" s="41"/>
      <c r="H1562" s="41"/>
      <c r="I1562" s="243"/>
      <c r="J1562" s="41"/>
      <c r="K1562" s="41"/>
      <c r="L1562" s="45"/>
      <c r="M1562" s="244"/>
      <c r="N1562" s="245"/>
      <c r="O1562" s="92"/>
      <c r="P1562" s="92"/>
      <c r="Q1562" s="92"/>
      <c r="R1562" s="92"/>
      <c r="S1562" s="92"/>
      <c r="T1562" s="93"/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T1562" s="18" t="s">
        <v>178</v>
      </c>
      <c r="AU1562" s="18" t="s">
        <v>86</v>
      </c>
    </row>
    <row r="1563" spans="1:65" s="2" customFormat="1" ht="16.5" customHeight="1">
      <c r="A1563" s="39"/>
      <c r="B1563" s="40"/>
      <c r="C1563" s="228" t="s">
        <v>2792</v>
      </c>
      <c r="D1563" s="228" t="s">
        <v>171</v>
      </c>
      <c r="E1563" s="229" t="s">
        <v>2793</v>
      </c>
      <c r="F1563" s="230" t="s">
        <v>2794</v>
      </c>
      <c r="G1563" s="231" t="s">
        <v>174</v>
      </c>
      <c r="H1563" s="232">
        <v>1</v>
      </c>
      <c r="I1563" s="233"/>
      <c r="J1563" s="234">
        <f>ROUND(I1563*H1563,2)</f>
        <v>0</v>
      </c>
      <c r="K1563" s="230" t="s">
        <v>1</v>
      </c>
      <c r="L1563" s="45"/>
      <c r="M1563" s="235" t="s">
        <v>1</v>
      </c>
      <c r="N1563" s="236" t="s">
        <v>42</v>
      </c>
      <c r="O1563" s="92"/>
      <c r="P1563" s="237">
        <f>O1563*H1563</f>
        <v>0</v>
      </c>
      <c r="Q1563" s="237">
        <v>0</v>
      </c>
      <c r="R1563" s="237">
        <f>Q1563*H1563</f>
        <v>0</v>
      </c>
      <c r="S1563" s="237">
        <v>0</v>
      </c>
      <c r="T1563" s="238">
        <f>S1563*H1563</f>
        <v>0</v>
      </c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R1563" s="239" t="s">
        <v>437</v>
      </c>
      <c r="AT1563" s="239" t="s">
        <v>171</v>
      </c>
      <c r="AU1563" s="239" t="s">
        <v>86</v>
      </c>
      <c r="AY1563" s="18" t="s">
        <v>168</v>
      </c>
      <c r="BE1563" s="240">
        <f>IF(N1563="základní",J1563,0)</f>
        <v>0</v>
      </c>
      <c r="BF1563" s="240">
        <f>IF(N1563="snížená",J1563,0)</f>
        <v>0</v>
      </c>
      <c r="BG1563" s="240">
        <f>IF(N1563="zákl. přenesená",J1563,0)</f>
        <v>0</v>
      </c>
      <c r="BH1563" s="240">
        <f>IF(N1563="sníž. přenesená",J1563,0)</f>
        <v>0</v>
      </c>
      <c r="BI1563" s="240">
        <f>IF(N1563="nulová",J1563,0)</f>
        <v>0</v>
      </c>
      <c r="BJ1563" s="18" t="s">
        <v>84</v>
      </c>
      <c r="BK1563" s="240">
        <f>ROUND(I1563*H1563,2)</f>
        <v>0</v>
      </c>
      <c r="BL1563" s="18" t="s">
        <v>437</v>
      </c>
      <c r="BM1563" s="239" t="s">
        <v>2795</v>
      </c>
    </row>
    <row r="1564" spans="1:47" s="2" customFormat="1" ht="12">
      <c r="A1564" s="39"/>
      <c r="B1564" s="40"/>
      <c r="C1564" s="41"/>
      <c r="D1564" s="241" t="s">
        <v>178</v>
      </c>
      <c r="E1564" s="41"/>
      <c r="F1564" s="242" t="s">
        <v>2755</v>
      </c>
      <c r="G1564" s="41"/>
      <c r="H1564" s="41"/>
      <c r="I1564" s="243"/>
      <c r="J1564" s="41"/>
      <c r="K1564" s="41"/>
      <c r="L1564" s="45"/>
      <c r="M1564" s="244"/>
      <c r="N1564" s="245"/>
      <c r="O1564" s="92"/>
      <c r="P1564" s="92"/>
      <c r="Q1564" s="92"/>
      <c r="R1564" s="92"/>
      <c r="S1564" s="92"/>
      <c r="T1564" s="93"/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T1564" s="18" t="s">
        <v>178</v>
      </c>
      <c r="AU1564" s="18" t="s">
        <v>86</v>
      </c>
    </row>
    <row r="1565" spans="1:65" s="2" customFormat="1" ht="16.5" customHeight="1">
      <c r="A1565" s="39"/>
      <c r="B1565" s="40"/>
      <c r="C1565" s="228" t="s">
        <v>2796</v>
      </c>
      <c r="D1565" s="228" t="s">
        <v>171</v>
      </c>
      <c r="E1565" s="229" t="s">
        <v>2797</v>
      </c>
      <c r="F1565" s="230" t="s">
        <v>2798</v>
      </c>
      <c r="G1565" s="231" t="s">
        <v>174</v>
      </c>
      <c r="H1565" s="232">
        <v>1</v>
      </c>
      <c r="I1565" s="233"/>
      <c r="J1565" s="234">
        <f>ROUND(I1565*H1565,2)</f>
        <v>0</v>
      </c>
      <c r="K1565" s="230" t="s">
        <v>1</v>
      </c>
      <c r="L1565" s="45"/>
      <c r="M1565" s="235" t="s">
        <v>1</v>
      </c>
      <c r="N1565" s="236" t="s">
        <v>42</v>
      </c>
      <c r="O1565" s="92"/>
      <c r="P1565" s="237">
        <f>O1565*H1565</f>
        <v>0</v>
      </c>
      <c r="Q1565" s="237">
        <v>0</v>
      </c>
      <c r="R1565" s="237">
        <f>Q1565*H1565</f>
        <v>0</v>
      </c>
      <c r="S1565" s="237">
        <v>0</v>
      </c>
      <c r="T1565" s="238">
        <f>S1565*H1565</f>
        <v>0</v>
      </c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R1565" s="239" t="s">
        <v>437</v>
      </c>
      <c r="AT1565" s="239" t="s">
        <v>171</v>
      </c>
      <c r="AU1565" s="239" t="s">
        <v>86</v>
      </c>
      <c r="AY1565" s="18" t="s">
        <v>168</v>
      </c>
      <c r="BE1565" s="240">
        <f>IF(N1565="základní",J1565,0)</f>
        <v>0</v>
      </c>
      <c r="BF1565" s="240">
        <f>IF(N1565="snížená",J1565,0)</f>
        <v>0</v>
      </c>
      <c r="BG1565" s="240">
        <f>IF(N1565="zákl. přenesená",J1565,0)</f>
        <v>0</v>
      </c>
      <c r="BH1565" s="240">
        <f>IF(N1565="sníž. přenesená",J1565,0)</f>
        <v>0</v>
      </c>
      <c r="BI1565" s="240">
        <f>IF(N1565="nulová",J1565,0)</f>
        <v>0</v>
      </c>
      <c r="BJ1565" s="18" t="s">
        <v>84</v>
      </c>
      <c r="BK1565" s="240">
        <f>ROUND(I1565*H1565,2)</f>
        <v>0</v>
      </c>
      <c r="BL1565" s="18" t="s">
        <v>437</v>
      </c>
      <c r="BM1565" s="239" t="s">
        <v>2799</v>
      </c>
    </row>
    <row r="1566" spans="1:47" s="2" customFormat="1" ht="12">
      <c r="A1566" s="39"/>
      <c r="B1566" s="40"/>
      <c r="C1566" s="41"/>
      <c r="D1566" s="241" t="s">
        <v>178</v>
      </c>
      <c r="E1566" s="41"/>
      <c r="F1566" s="242" t="s">
        <v>2755</v>
      </c>
      <c r="G1566" s="41"/>
      <c r="H1566" s="41"/>
      <c r="I1566" s="243"/>
      <c r="J1566" s="41"/>
      <c r="K1566" s="41"/>
      <c r="L1566" s="45"/>
      <c r="M1566" s="244"/>
      <c r="N1566" s="245"/>
      <c r="O1566" s="92"/>
      <c r="P1566" s="92"/>
      <c r="Q1566" s="92"/>
      <c r="R1566" s="92"/>
      <c r="S1566" s="92"/>
      <c r="T1566" s="93"/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T1566" s="18" t="s">
        <v>178</v>
      </c>
      <c r="AU1566" s="18" t="s">
        <v>86</v>
      </c>
    </row>
    <row r="1567" spans="1:65" s="2" customFormat="1" ht="16.5" customHeight="1">
      <c r="A1567" s="39"/>
      <c r="B1567" s="40"/>
      <c r="C1567" s="228" t="s">
        <v>2800</v>
      </c>
      <c r="D1567" s="228" t="s">
        <v>171</v>
      </c>
      <c r="E1567" s="229" t="s">
        <v>2801</v>
      </c>
      <c r="F1567" s="230" t="s">
        <v>2802</v>
      </c>
      <c r="G1567" s="231" t="s">
        <v>174</v>
      </c>
      <c r="H1567" s="232">
        <v>1</v>
      </c>
      <c r="I1567" s="233"/>
      <c r="J1567" s="234">
        <f>ROUND(I1567*H1567,2)</f>
        <v>0</v>
      </c>
      <c r="K1567" s="230" t="s">
        <v>1</v>
      </c>
      <c r="L1567" s="45"/>
      <c r="M1567" s="235" t="s">
        <v>1</v>
      </c>
      <c r="N1567" s="236" t="s">
        <v>42</v>
      </c>
      <c r="O1567" s="92"/>
      <c r="P1567" s="237">
        <f>O1567*H1567</f>
        <v>0</v>
      </c>
      <c r="Q1567" s="237">
        <v>0</v>
      </c>
      <c r="R1567" s="237">
        <f>Q1567*H1567</f>
        <v>0</v>
      </c>
      <c r="S1567" s="237">
        <v>0</v>
      </c>
      <c r="T1567" s="238">
        <f>S1567*H1567</f>
        <v>0</v>
      </c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R1567" s="239" t="s">
        <v>437</v>
      </c>
      <c r="AT1567" s="239" t="s">
        <v>171</v>
      </c>
      <c r="AU1567" s="239" t="s">
        <v>86</v>
      </c>
      <c r="AY1567" s="18" t="s">
        <v>168</v>
      </c>
      <c r="BE1567" s="240">
        <f>IF(N1567="základní",J1567,0)</f>
        <v>0</v>
      </c>
      <c r="BF1567" s="240">
        <f>IF(N1567="snížená",J1567,0)</f>
        <v>0</v>
      </c>
      <c r="BG1567" s="240">
        <f>IF(N1567="zákl. přenesená",J1567,0)</f>
        <v>0</v>
      </c>
      <c r="BH1567" s="240">
        <f>IF(N1567="sníž. přenesená",J1567,0)</f>
        <v>0</v>
      </c>
      <c r="BI1567" s="240">
        <f>IF(N1567="nulová",J1567,0)</f>
        <v>0</v>
      </c>
      <c r="BJ1567" s="18" t="s">
        <v>84</v>
      </c>
      <c r="BK1567" s="240">
        <f>ROUND(I1567*H1567,2)</f>
        <v>0</v>
      </c>
      <c r="BL1567" s="18" t="s">
        <v>437</v>
      </c>
      <c r="BM1567" s="239" t="s">
        <v>2803</v>
      </c>
    </row>
    <row r="1568" spans="1:47" s="2" customFormat="1" ht="12">
      <c r="A1568" s="39"/>
      <c r="B1568" s="40"/>
      <c r="C1568" s="41"/>
      <c r="D1568" s="241" t="s">
        <v>178</v>
      </c>
      <c r="E1568" s="41"/>
      <c r="F1568" s="242" t="s">
        <v>2573</v>
      </c>
      <c r="G1568" s="41"/>
      <c r="H1568" s="41"/>
      <c r="I1568" s="243"/>
      <c r="J1568" s="41"/>
      <c r="K1568" s="41"/>
      <c r="L1568" s="45"/>
      <c r="M1568" s="244"/>
      <c r="N1568" s="245"/>
      <c r="O1568" s="92"/>
      <c r="P1568" s="92"/>
      <c r="Q1568" s="92"/>
      <c r="R1568" s="92"/>
      <c r="S1568" s="92"/>
      <c r="T1568" s="93"/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T1568" s="18" t="s">
        <v>178</v>
      </c>
      <c r="AU1568" s="18" t="s">
        <v>86</v>
      </c>
    </row>
    <row r="1569" spans="1:65" s="2" customFormat="1" ht="16.5" customHeight="1">
      <c r="A1569" s="39"/>
      <c r="B1569" s="40"/>
      <c r="C1569" s="228" t="s">
        <v>2804</v>
      </c>
      <c r="D1569" s="228" t="s">
        <v>171</v>
      </c>
      <c r="E1569" s="229" t="s">
        <v>2805</v>
      </c>
      <c r="F1569" s="230" t="s">
        <v>2806</v>
      </c>
      <c r="G1569" s="231" t="s">
        <v>174</v>
      </c>
      <c r="H1569" s="232">
        <v>1</v>
      </c>
      <c r="I1569" s="233"/>
      <c r="J1569" s="234">
        <f>ROUND(I1569*H1569,2)</f>
        <v>0</v>
      </c>
      <c r="K1569" s="230" t="s">
        <v>1</v>
      </c>
      <c r="L1569" s="45"/>
      <c r="M1569" s="235" t="s">
        <v>1</v>
      </c>
      <c r="N1569" s="236" t="s">
        <v>42</v>
      </c>
      <c r="O1569" s="92"/>
      <c r="P1569" s="237">
        <f>O1569*H1569</f>
        <v>0</v>
      </c>
      <c r="Q1569" s="237">
        <v>0</v>
      </c>
      <c r="R1569" s="237">
        <f>Q1569*H1569</f>
        <v>0</v>
      </c>
      <c r="S1569" s="237">
        <v>0</v>
      </c>
      <c r="T1569" s="238">
        <f>S1569*H1569</f>
        <v>0</v>
      </c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R1569" s="239" t="s">
        <v>437</v>
      </c>
      <c r="AT1569" s="239" t="s">
        <v>171</v>
      </c>
      <c r="AU1569" s="239" t="s">
        <v>86</v>
      </c>
      <c r="AY1569" s="18" t="s">
        <v>168</v>
      </c>
      <c r="BE1569" s="240">
        <f>IF(N1569="základní",J1569,0)</f>
        <v>0</v>
      </c>
      <c r="BF1569" s="240">
        <f>IF(N1569="snížená",J1569,0)</f>
        <v>0</v>
      </c>
      <c r="BG1569" s="240">
        <f>IF(N1569="zákl. přenesená",J1569,0)</f>
        <v>0</v>
      </c>
      <c r="BH1569" s="240">
        <f>IF(N1569="sníž. přenesená",J1569,0)</f>
        <v>0</v>
      </c>
      <c r="BI1569" s="240">
        <f>IF(N1569="nulová",J1569,0)</f>
        <v>0</v>
      </c>
      <c r="BJ1569" s="18" t="s">
        <v>84</v>
      </c>
      <c r="BK1569" s="240">
        <f>ROUND(I1569*H1569,2)</f>
        <v>0</v>
      </c>
      <c r="BL1569" s="18" t="s">
        <v>437</v>
      </c>
      <c r="BM1569" s="239" t="s">
        <v>2807</v>
      </c>
    </row>
    <row r="1570" spans="1:47" s="2" customFormat="1" ht="12">
      <c r="A1570" s="39"/>
      <c r="B1570" s="40"/>
      <c r="C1570" s="41"/>
      <c r="D1570" s="241" t="s">
        <v>178</v>
      </c>
      <c r="E1570" s="41"/>
      <c r="F1570" s="242" t="s">
        <v>2573</v>
      </c>
      <c r="G1570" s="41"/>
      <c r="H1570" s="41"/>
      <c r="I1570" s="243"/>
      <c r="J1570" s="41"/>
      <c r="K1570" s="41"/>
      <c r="L1570" s="45"/>
      <c r="M1570" s="244"/>
      <c r="N1570" s="245"/>
      <c r="O1570" s="92"/>
      <c r="P1570" s="92"/>
      <c r="Q1570" s="92"/>
      <c r="R1570" s="92"/>
      <c r="S1570" s="92"/>
      <c r="T1570" s="93"/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T1570" s="18" t="s">
        <v>178</v>
      </c>
      <c r="AU1570" s="18" t="s">
        <v>86</v>
      </c>
    </row>
    <row r="1571" spans="1:65" s="2" customFormat="1" ht="16.5" customHeight="1">
      <c r="A1571" s="39"/>
      <c r="B1571" s="40"/>
      <c r="C1571" s="228" t="s">
        <v>2808</v>
      </c>
      <c r="D1571" s="228" t="s">
        <v>171</v>
      </c>
      <c r="E1571" s="229" t="s">
        <v>2809</v>
      </c>
      <c r="F1571" s="230" t="s">
        <v>2810</v>
      </c>
      <c r="G1571" s="231" t="s">
        <v>174</v>
      </c>
      <c r="H1571" s="232">
        <v>1</v>
      </c>
      <c r="I1571" s="233"/>
      <c r="J1571" s="234">
        <f>ROUND(I1571*H1571,2)</f>
        <v>0</v>
      </c>
      <c r="K1571" s="230" t="s">
        <v>1</v>
      </c>
      <c r="L1571" s="45"/>
      <c r="M1571" s="235" t="s">
        <v>1</v>
      </c>
      <c r="N1571" s="236" t="s">
        <v>42</v>
      </c>
      <c r="O1571" s="92"/>
      <c r="P1571" s="237">
        <f>O1571*H1571</f>
        <v>0</v>
      </c>
      <c r="Q1571" s="237">
        <v>0</v>
      </c>
      <c r="R1571" s="237">
        <f>Q1571*H1571</f>
        <v>0</v>
      </c>
      <c r="S1571" s="237">
        <v>0</v>
      </c>
      <c r="T1571" s="238">
        <f>S1571*H1571</f>
        <v>0</v>
      </c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39"/>
      <c r="AE1571" s="39"/>
      <c r="AR1571" s="239" t="s">
        <v>437</v>
      </c>
      <c r="AT1571" s="239" t="s">
        <v>171</v>
      </c>
      <c r="AU1571" s="239" t="s">
        <v>86</v>
      </c>
      <c r="AY1571" s="18" t="s">
        <v>168</v>
      </c>
      <c r="BE1571" s="240">
        <f>IF(N1571="základní",J1571,0)</f>
        <v>0</v>
      </c>
      <c r="BF1571" s="240">
        <f>IF(N1571="snížená",J1571,0)</f>
        <v>0</v>
      </c>
      <c r="BG1571" s="240">
        <f>IF(N1571="zákl. přenesená",J1571,0)</f>
        <v>0</v>
      </c>
      <c r="BH1571" s="240">
        <f>IF(N1571="sníž. přenesená",J1571,0)</f>
        <v>0</v>
      </c>
      <c r="BI1571" s="240">
        <f>IF(N1571="nulová",J1571,0)</f>
        <v>0</v>
      </c>
      <c r="BJ1571" s="18" t="s">
        <v>84</v>
      </c>
      <c r="BK1571" s="240">
        <f>ROUND(I1571*H1571,2)</f>
        <v>0</v>
      </c>
      <c r="BL1571" s="18" t="s">
        <v>437</v>
      </c>
      <c r="BM1571" s="239" t="s">
        <v>2811</v>
      </c>
    </row>
    <row r="1572" spans="1:47" s="2" customFormat="1" ht="12">
      <c r="A1572" s="39"/>
      <c r="B1572" s="40"/>
      <c r="C1572" s="41"/>
      <c r="D1572" s="241" t="s">
        <v>178</v>
      </c>
      <c r="E1572" s="41"/>
      <c r="F1572" s="242" t="s">
        <v>2573</v>
      </c>
      <c r="G1572" s="41"/>
      <c r="H1572" s="41"/>
      <c r="I1572" s="243"/>
      <c r="J1572" s="41"/>
      <c r="K1572" s="41"/>
      <c r="L1572" s="45"/>
      <c r="M1572" s="244"/>
      <c r="N1572" s="245"/>
      <c r="O1572" s="92"/>
      <c r="P1572" s="92"/>
      <c r="Q1572" s="92"/>
      <c r="R1572" s="92"/>
      <c r="S1572" s="92"/>
      <c r="T1572" s="93"/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T1572" s="18" t="s">
        <v>178</v>
      </c>
      <c r="AU1572" s="18" t="s">
        <v>86</v>
      </c>
    </row>
    <row r="1573" spans="1:65" s="2" customFormat="1" ht="16.5" customHeight="1">
      <c r="A1573" s="39"/>
      <c r="B1573" s="40"/>
      <c r="C1573" s="228" t="s">
        <v>2812</v>
      </c>
      <c r="D1573" s="228" t="s">
        <v>171</v>
      </c>
      <c r="E1573" s="229" t="s">
        <v>2813</v>
      </c>
      <c r="F1573" s="230" t="s">
        <v>2814</v>
      </c>
      <c r="G1573" s="231" t="s">
        <v>174</v>
      </c>
      <c r="H1573" s="232">
        <v>1</v>
      </c>
      <c r="I1573" s="233"/>
      <c r="J1573" s="234">
        <f>ROUND(I1573*H1573,2)</f>
        <v>0</v>
      </c>
      <c r="K1573" s="230" t="s">
        <v>1</v>
      </c>
      <c r="L1573" s="45"/>
      <c r="M1573" s="235" t="s">
        <v>1</v>
      </c>
      <c r="N1573" s="236" t="s">
        <v>42</v>
      </c>
      <c r="O1573" s="92"/>
      <c r="P1573" s="237">
        <f>O1573*H1573</f>
        <v>0</v>
      </c>
      <c r="Q1573" s="237">
        <v>0</v>
      </c>
      <c r="R1573" s="237">
        <f>Q1573*H1573</f>
        <v>0</v>
      </c>
      <c r="S1573" s="237">
        <v>0</v>
      </c>
      <c r="T1573" s="238">
        <f>S1573*H1573</f>
        <v>0</v>
      </c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R1573" s="239" t="s">
        <v>437</v>
      </c>
      <c r="AT1573" s="239" t="s">
        <v>171</v>
      </c>
      <c r="AU1573" s="239" t="s">
        <v>86</v>
      </c>
      <c r="AY1573" s="18" t="s">
        <v>168</v>
      </c>
      <c r="BE1573" s="240">
        <f>IF(N1573="základní",J1573,0)</f>
        <v>0</v>
      </c>
      <c r="BF1573" s="240">
        <f>IF(N1573="snížená",J1573,0)</f>
        <v>0</v>
      </c>
      <c r="BG1573" s="240">
        <f>IF(N1573="zákl. přenesená",J1573,0)</f>
        <v>0</v>
      </c>
      <c r="BH1573" s="240">
        <f>IF(N1573="sníž. přenesená",J1573,0)</f>
        <v>0</v>
      </c>
      <c r="BI1573" s="240">
        <f>IF(N1573="nulová",J1573,0)</f>
        <v>0</v>
      </c>
      <c r="BJ1573" s="18" t="s">
        <v>84</v>
      </c>
      <c r="BK1573" s="240">
        <f>ROUND(I1573*H1573,2)</f>
        <v>0</v>
      </c>
      <c r="BL1573" s="18" t="s">
        <v>437</v>
      </c>
      <c r="BM1573" s="239" t="s">
        <v>2815</v>
      </c>
    </row>
    <row r="1574" spans="1:47" s="2" customFormat="1" ht="12">
      <c r="A1574" s="39"/>
      <c r="B1574" s="40"/>
      <c r="C1574" s="41"/>
      <c r="D1574" s="241" t="s">
        <v>178</v>
      </c>
      <c r="E1574" s="41"/>
      <c r="F1574" s="242" t="s">
        <v>2573</v>
      </c>
      <c r="G1574" s="41"/>
      <c r="H1574" s="41"/>
      <c r="I1574" s="243"/>
      <c r="J1574" s="41"/>
      <c r="K1574" s="41"/>
      <c r="L1574" s="45"/>
      <c r="M1574" s="244"/>
      <c r="N1574" s="245"/>
      <c r="O1574" s="92"/>
      <c r="P1574" s="92"/>
      <c r="Q1574" s="92"/>
      <c r="R1574" s="92"/>
      <c r="S1574" s="92"/>
      <c r="T1574" s="93"/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T1574" s="18" t="s">
        <v>178</v>
      </c>
      <c r="AU1574" s="18" t="s">
        <v>86</v>
      </c>
    </row>
    <row r="1575" spans="1:65" s="2" customFormat="1" ht="16.5" customHeight="1">
      <c r="A1575" s="39"/>
      <c r="B1575" s="40"/>
      <c r="C1575" s="228" t="s">
        <v>2816</v>
      </c>
      <c r="D1575" s="228" t="s">
        <v>171</v>
      </c>
      <c r="E1575" s="229" t="s">
        <v>2817</v>
      </c>
      <c r="F1575" s="230" t="s">
        <v>2818</v>
      </c>
      <c r="G1575" s="231" t="s">
        <v>174</v>
      </c>
      <c r="H1575" s="232">
        <v>1</v>
      </c>
      <c r="I1575" s="233"/>
      <c r="J1575" s="234">
        <f>ROUND(I1575*H1575,2)</f>
        <v>0</v>
      </c>
      <c r="K1575" s="230" t="s">
        <v>1</v>
      </c>
      <c r="L1575" s="45"/>
      <c r="M1575" s="235" t="s">
        <v>1</v>
      </c>
      <c r="N1575" s="236" t="s">
        <v>42</v>
      </c>
      <c r="O1575" s="92"/>
      <c r="P1575" s="237">
        <f>O1575*H1575</f>
        <v>0</v>
      </c>
      <c r="Q1575" s="237">
        <v>0</v>
      </c>
      <c r="R1575" s="237">
        <f>Q1575*H1575</f>
        <v>0</v>
      </c>
      <c r="S1575" s="237">
        <v>0</v>
      </c>
      <c r="T1575" s="238">
        <f>S1575*H1575</f>
        <v>0</v>
      </c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R1575" s="239" t="s">
        <v>437</v>
      </c>
      <c r="AT1575" s="239" t="s">
        <v>171</v>
      </c>
      <c r="AU1575" s="239" t="s">
        <v>86</v>
      </c>
      <c r="AY1575" s="18" t="s">
        <v>168</v>
      </c>
      <c r="BE1575" s="240">
        <f>IF(N1575="základní",J1575,0)</f>
        <v>0</v>
      </c>
      <c r="BF1575" s="240">
        <f>IF(N1575="snížená",J1575,0)</f>
        <v>0</v>
      </c>
      <c r="BG1575" s="240">
        <f>IF(N1575="zákl. přenesená",J1575,0)</f>
        <v>0</v>
      </c>
      <c r="BH1575" s="240">
        <f>IF(N1575="sníž. přenesená",J1575,0)</f>
        <v>0</v>
      </c>
      <c r="BI1575" s="240">
        <f>IF(N1575="nulová",J1575,0)</f>
        <v>0</v>
      </c>
      <c r="BJ1575" s="18" t="s">
        <v>84</v>
      </c>
      <c r="BK1575" s="240">
        <f>ROUND(I1575*H1575,2)</f>
        <v>0</v>
      </c>
      <c r="BL1575" s="18" t="s">
        <v>437</v>
      </c>
      <c r="BM1575" s="239" t="s">
        <v>2819</v>
      </c>
    </row>
    <row r="1576" spans="1:47" s="2" customFormat="1" ht="12">
      <c r="A1576" s="39"/>
      <c r="B1576" s="40"/>
      <c r="C1576" s="41"/>
      <c r="D1576" s="241" t="s">
        <v>178</v>
      </c>
      <c r="E1576" s="41"/>
      <c r="F1576" s="242" t="s">
        <v>2573</v>
      </c>
      <c r="G1576" s="41"/>
      <c r="H1576" s="41"/>
      <c r="I1576" s="243"/>
      <c r="J1576" s="41"/>
      <c r="K1576" s="41"/>
      <c r="L1576" s="45"/>
      <c r="M1576" s="244"/>
      <c r="N1576" s="245"/>
      <c r="O1576" s="92"/>
      <c r="P1576" s="92"/>
      <c r="Q1576" s="92"/>
      <c r="R1576" s="92"/>
      <c r="S1576" s="92"/>
      <c r="T1576" s="93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T1576" s="18" t="s">
        <v>178</v>
      </c>
      <c r="AU1576" s="18" t="s">
        <v>86</v>
      </c>
    </row>
    <row r="1577" spans="1:65" s="2" customFormat="1" ht="16.5" customHeight="1">
      <c r="A1577" s="39"/>
      <c r="B1577" s="40"/>
      <c r="C1577" s="228" t="s">
        <v>2820</v>
      </c>
      <c r="D1577" s="228" t="s">
        <v>171</v>
      </c>
      <c r="E1577" s="229" t="s">
        <v>2821</v>
      </c>
      <c r="F1577" s="230" t="s">
        <v>2822</v>
      </c>
      <c r="G1577" s="231" t="s">
        <v>174</v>
      </c>
      <c r="H1577" s="232">
        <v>1</v>
      </c>
      <c r="I1577" s="233"/>
      <c r="J1577" s="234">
        <f>ROUND(I1577*H1577,2)</f>
        <v>0</v>
      </c>
      <c r="K1577" s="230" t="s">
        <v>1</v>
      </c>
      <c r="L1577" s="45"/>
      <c r="M1577" s="235" t="s">
        <v>1</v>
      </c>
      <c r="N1577" s="236" t="s">
        <v>42</v>
      </c>
      <c r="O1577" s="92"/>
      <c r="P1577" s="237">
        <f>O1577*H1577</f>
        <v>0</v>
      </c>
      <c r="Q1577" s="237">
        <v>0</v>
      </c>
      <c r="R1577" s="237">
        <f>Q1577*H1577</f>
        <v>0</v>
      </c>
      <c r="S1577" s="237">
        <v>0</v>
      </c>
      <c r="T1577" s="238">
        <f>S1577*H1577</f>
        <v>0</v>
      </c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R1577" s="239" t="s">
        <v>437</v>
      </c>
      <c r="AT1577" s="239" t="s">
        <v>171</v>
      </c>
      <c r="AU1577" s="239" t="s">
        <v>86</v>
      </c>
      <c r="AY1577" s="18" t="s">
        <v>168</v>
      </c>
      <c r="BE1577" s="240">
        <f>IF(N1577="základní",J1577,0)</f>
        <v>0</v>
      </c>
      <c r="BF1577" s="240">
        <f>IF(N1577="snížená",J1577,0)</f>
        <v>0</v>
      </c>
      <c r="BG1577" s="240">
        <f>IF(N1577="zákl. přenesená",J1577,0)</f>
        <v>0</v>
      </c>
      <c r="BH1577" s="240">
        <f>IF(N1577="sníž. přenesená",J1577,0)</f>
        <v>0</v>
      </c>
      <c r="BI1577" s="240">
        <f>IF(N1577="nulová",J1577,0)</f>
        <v>0</v>
      </c>
      <c r="BJ1577" s="18" t="s">
        <v>84</v>
      </c>
      <c r="BK1577" s="240">
        <f>ROUND(I1577*H1577,2)</f>
        <v>0</v>
      </c>
      <c r="BL1577" s="18" t="s">
        <v>437</v>
      </c>
      <c r="BM1577" s="239" t="s">
        <v>2823</v>
      </c>
    </row>
    <row r="1578" spans="1:47" s="2" customFormat="1" ht="12">
      <c r="A1578" s="39"/>
      <c r="B1578" s="40"/>
      <c r="C1578" s="41"/>
      <c r="D1578" s="241" t="s">
        <v>178</v>
      </c>
      <c r="E1578" s="41"/>
      <c r="F1578" s="242" t="s">
        <v>2573</v>
      </c>
      <c r="G1578" s="41"/>
      <c r="H1578" s="41"/>
      <c r="I1578" s="243"/>
      <c r="J1578" s="41"/>
      <c r="K1578" s="41"/>
      <c r="L1578" s="45"/>
      <c r="M1578" s="244"/>
      <c r="N1578" s="245"/>
      <c r="O1578" s="92"/>
      <c r="P1578" s="92"/>
      <c r="Q1578" s="92"/>
      <c r="R1578" s="92"/>
      <c r="S1578" s="92"/>
      <c r="T1578" s="93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T1578" s="18" t="s">
        <v>178</v>
      </c>
      <c r="AU1578" s="18" t="s">
        <v>86</v>
      </c>
    </row>
    <row r="1579" spans="1:65" s="2" customFormat="1" ht="16.5" customHeight="1">
      <c r="A1579" s="39"/>
      <c r="B1579" s="40"/>
      <c r="C1579" s="228" t="s">
        <v>2824</v>
      </c>
      <c r="D1579" s="228" t="s">
        <v>171</v>
      </c>
      <c r="E1579" s="229" t="s">
        <v>2825</v>
      </c>
      <c r="F1579" s="230" t="s">
        <v>2826</v>
      </c>
      <c r="G1579" s="231" t="s">
        <v>174</v>
      </c>
      <c r="H1579" s="232">
        <v>1</v>
      </c>
      <c r="I1579" s="233"/>
      <c r="J1579" s="234">
        <f>ROUND(I1579*H1579,2)</f>
        <v>0</v>
      </c>
      <c r="K1579" s="230" t="s">
        <v>1</v>
      </c>
      <c r="L1579" s="45"/>
      <c r="M1579" s="235" t="s">
        <v>1</v>
      </c>
      <c r="N1579" s="236" t="s">
        <v>42</v>
      </c>
      <c r="O1579" s="92"/>
      <c r="P1579" s="237">
        <f>O1579*H1579</f>
        <v>0</v>
      </c>
      <c r="Q1579" s="237">
        <v>0</v>
      </c>
      <c r="R1579" s="237">
        <f>Q1579*H1579</f>
        <v>0</v>
      </c>
      <c r="S1579" s="237">
        <v>0</v>
      </c>
      <c r="T1579" s="238">
        <f>S1579*H1579</f>
        <v>0</v>
      </c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R1579" s="239" t="s">
        <v>437</v>
      </c>
      <c r="AT1579" s="239" t="s">
        <v>171</v>
      </c>
      <c r="AU1579" s="239" t="s">
        <v>86</v>
      </c>
      <c r="AY1579" s="18" t="s">
        <v>168</v>
      </c>
      <c r="BE1579" s="240">
        <f>IF(N1579="základní",J1579,0)</f>
        <v>0</v>
      </c>
      <c r="BF1579" s="240">
        <f>IF(N1579="snížená",J1579,0)</f>
        <v>0</v>
      </c>
      <c r="BG1579" s="240">
        <f>IF(N1579="zákl. přenesená",J1579,0)</f>
        <v>0</v>
      </c>
      <c r="BH1579" s="240">
        <f>IF(N1579="sníž. přenesená",J1579,0)</f>
        <v>0</v>
      </c>
      <c r="BI1579" s="240">
        <f>IF(N1579="nulová",J1579,0)</f>
        <v>0</v>
      </c>
      <c r="BJ1579" s="18" t="s">
        <v>84</v>
      </c>
      <c r="BK1579" s="240">
        <f>ROUND(I1579*H1579,2)</f>
        <v>0</v>
      </c>
      <c r="BL1579" s="18" t="s">
        <v>437</v>
      </c>
      <c r="BM1579" s="239" t="s">
        <v>2827</v>
      </c>
    </row>
    <row r="1580" spans="1:47" s="2" customFormat="1" ht="12">
      <c r="A1580" s="39"/>
      <c r="B1580" s="40"/>
      <c r="C1580" s="41"/>
      <c r="D1580" s="241" t="s">
        <v>178</v>
      </c>
      <c r="E1580" s="41"/>
      <c r="F1580" s="242" t="s">
        <v>2573</v>
      </c>
      <c r="G1580" s="41"/>
      <c r="H1580" s="41"/>
      <c r="I1580" s="243"/>
      <c r="J1580" s="41"/>
      <c r="K1580" s="41"/>
      <c r="L1580" s="45"/>
      <c r="M1580" s="244"/>
      <c r="N1580" s="245"/>
      <c r="O1580" s="92"/>
      <c r="P1580" s="92"/>
      <c r="Q1580" s="92"/>
      <c r="R1580" s="92"/>
      <c r="S1580" s="92"/>
      <c r="T1580" s="93"/>
      <c r="U1580" s="39"/>
      <c r="V1580" s="39"/>
      <c r="W1580" s="39"/>
      <c r="X1580" s="39"/>
      <c r="Y1580" s="39"/>
      <c r="Z1580" s="39"/>
      <c r="AA1580" s="39"/>
      <c r="AB1580" s="39"/>
      <c r="AC1580" s="39"/>
      <c r="AD1580" s="39"/>
      <c r="AE1580" s="39"/>
      <c r="AT1580" s="18" t="s">
        <v>178</v>
      </c>
      <c r="AU1580" s="18" t="s">
        <v>86</v>
      </c>
    </row>
    <row r="1581" spans="1:65" s="2" customFormat="1" ht="16.5" customHeight="1">
      <c r="A1581" s="39"/>
      <c r="B1581" s="40"/>
      <c r="C1581" s="228" t="s">
        <v>2828</v>
      </c>
      <c r="D1581" s="228" t="s">
        <v>171</v>
      </c>
      <c r="E1581" s="229" t="s">
        <v>2829</v>
      </c>
      <c r="F1581" s="230" t="s">
        <v>2830</v>
      </c>
      <c r="G1581" s="231" t="s">
        <v>174</v>
      </c>
      <c r="H1581" s="232">
        <v>1</v>
      </c>
      <c r="I1581" s="233"/>
      <c r="J1581" s="234">
        <f>ROUND(I1581*H1581,2)</f>
        <v>0</v>
      </c>
      <c r="K1581" s="230" t="s">
        <v>1</v>
      </c>
      <c r="L1581" s="45"/>
      <c r="M1581" s="235" t="s">
        <v>1</v>
      </c>
      <c r="N1581" s="236" t="s">
        <v>42</v>
      </c>
      <c r="O1581" s="92"/>
      <c r="P1581" s="237">
        <f>O1581*H1581</f>
        <v>0</v>
      </c>
      <c r="Q1581" s="237">
        <v>0</v>
      </c>
      <c r="R1581" s="237">
        <f>Q1581*H1581</f>
        <v>0</v>
      </c>
      <c r="S1581" s="237">
        <v>0</v>
      </c>
      <c r="T1581" s="238">
        <f>S1581*H1581</f>
        <v>0</v>
      </c>
      <c r="U1581" s="39"/>
      <c r="V1581" s="39"/>
      <c r="W1581" s="39"/>
      <c r="X1581" s="39"/>
      <c r="Y1581" s="39"/>
      <c r="Z1581" s="39"/>
      <c r="AA1581" s="39"/>
      <c r="AB1581" s="39"/>
      <c r="AC1581" s="39"/>
      <c r="AD1581" s="39"/>
      <c r="AE1581" s="39"/>
      <c r="AR1581" s="239" t="s">
        <v>437</v>
      </c>
      <c r="AT1581" s="239" t="s">
        <v>171</v>
      </c>
      <c r="AU1581" s="239" t="s">
        <v>86</v>
      </c>
      <c r="AY1581" s="18" t="s">
        <v>168</v>
      </c>
      <c r="BE1581" s="240">
        <f>IF(N1581="základní",J1581,0)</f>
        <v>0</v>
      </c>
      <c r="BF1581" s="240">
        <f>IF(N1581="snížená",J1581,0)</f>
        <v>0</v>
      </c>
      <c r="BG1581" s="240">
        <f>IF(N1581="zákl. přenesená",J1581,0)</f>
        <v>0</v>
      </c>
      <c r="BH1581" s="240">
        <f>IF(N1581="sníž. přenesená",J1581,0)</f>
        <v>0</v>
      </c>
      <c r="BI1581" s="240">
        <f>IF(N1581="nulová",J1581,0)</f>
        <v>0</v>
      </c>
      <c r="BJ1581" s="18" t="s">
        <v>84</v>
      </c>
      <c r="BK1581" s="240">
        <f>ROUND(I1581*H1581,2)</f>
        <v>0</v>
      </c>
      <c r="BL1581" s="18" t="s">
        <v>437</v>
      </c>
      <c r="BM1581" s="239" t="s">
        <v>2831</v>
      </c>
    </row>
    <row r="1582" spans="1:47" s="2" customFormat="1" ht="12">
      <c r="A1582" s="39"/>
      <c r="B1582" s="40"/>
      <c r="C1582" s="41"/>
      <c r="D1582" s="241" t="s">
        <v>178</v>
      </c>
      <c r="E1582" s="41"/>
      <c r="F1582" s="242" t="s">
        <v>2573</v>
      </c>
      <c r="G1582" s="41"/>
      <c r="H1582" s="41"/>
      <c r="I1582" s="243"/>
      <c r="J1582" s="41"/>
      <c r="K1582" s="41"/>
      <c r="L1582" s="45"/>
      <c r="M1582" s="244"/>
      <c r="N1582" s="245"/>
      <c r="O1582" s="92"/>
      <c r="P1582" s="92"/>
      <c r="Q1582" s="92"/>
      <c r="R1582" s="92"/>
      <c r="S1582" s="92"/>
      <c r="T1582" s="93"/>
      <c r="U1582" s="39"/>
      <c r="V1582" s="39"/>
      <c r="W1582" s="39"/>
      <c r="X1582" s="39"/>
      <c r="Y1582" s="39"/>
      <c r="Z1582" s="39"/>
      <c r="AA1582" s="39"/>
      <c r="AB1582" s="39"/>
      <c r="AC1582" s="39"/>
      <c r="AD1582" s="39"/>
      <c r="AE1582" s="39"/>
      <c r="AT1582" s="18" t="s">
        <v>178</v>
      </c>
      <c r="AU1582" s="18" t="s">
        <v>86</v>
      </c>
    </row>
    <row r="1583" spans="1:65" s="2" customFormat="1" ht="16.5" customHeight="1">
      <c r="A1583" s="39"/>
      <c r="B1583" s="40"/>
      <c r="C1583" s="228" t="s">
        <v>2832</v>
      </c>
      <c r="D1583" s="228" t="s">
        <v>171</v>
      </c>
      <c r="E1583" s="229" t="s">
        <v>2833</v>
      </c>
      <c r="F1583" s="230" t="s">
        <v>2834</v>
      </c>
      <c r="G1583" s="231" t="s">
        <v>174</v>
      </c>
      <c r="H1583" s="232">
        <v>1</v>
      </c>
      <c r="I1583" s="233"/>
      <c r="J1583" s="234">
        <f>ROUND(I1583*H1583,2)</f>
        <v>0</v>
      </c>
      <c r="K1583" s="230" t="s">
        <v>1</v>
      </c>
      <c r="L1583" s="45"/>
      <c r="M1583" s="235" t="s">
        <v>1</v>
      </c>
      <c r="N1583" s="236" t="s">
        <v>42</v>
      </c>
      <c r="O1583" s="92"/>
      <c r="P1583" s="237">
        <f>O1583*H1583</f>
        <v>0</v>
      </c>
      <c r="Q1583" s="237">
        <v>0</v>
      </c>
      <c r="R1583" s="237">
        <f>Q1583*H1583</f>
        <v>0</v>
      </c>
      <c r="S1583" s="237">
        <v>0</v>
      </c>
      <c r="T1583" s="238">
        <f>S1583*H1583</f>
        <v>0</v>
      </c>
      <c r="U1583" s="39"/>
      <c r="V1583" s="39"/>
      <c r="W1583" s="39"/>
      <c r="X1583" s="39"/>
      <c r="Y1583" s="39"/>
      <c r="Z1583" s="39"/>
      <c r="AA1583" s="39"/>
      <c r="AB1583" s="39"/>
      <c r="AC1583" s="39"/>
      <c r="AD1583" s="39"/>
      <c r="AE1583" s="39"/>
      <c r="AR1583" s="239" t="s">
        <v>437</v>
      </c>
      <c r="AT1583" s="239" t="s">
        <v>171</v>
      </c>
      <c r="AU1583" s="239" t="s">
        <v>86</v>
      </c>
      <c r="AY1583" s="18" t="s">
        <v>168</v>
      </c>
      <c r="BE1583" s="240">
        <f>IF(N1583="základní",J1583,0)</f>
        <v>0</v>
      </c>
      <c r="BF1583" s="240">
        <f>IF(N1583="snížená",J1583,0)</f>
        <v>0</v>
      </c>
      <c r="BG1583" s="240">
        <f>IF(N1583="zákl. přenesená",J1583,0)</f>
        <v>0</v>
      </c>
      <c r="BH1583" s="240">
        <f>IF(N1583="sníž. přenesená",J1583,0)</f>
        <v>0</v>
      </c>
      <c r="BI1583" s="240">
        <f>IF(N1583="nulová",J1583,0)</f>
        <v>0</v>
      </c>
      <c r="BJ1583" s="18" t="s">
        <v>84</v>
      </c>
      <c r="BK1583" s="240">
        <f>ROUND(I1583*H1583,2)</f>
        <v>0</v>
      </c>
      <c r="BL1583" s="18" t="s">
        <v>437</v>
      </c>
      <c r="BM1583" s="239" t="s">
        <v>2835</v>
      </c>
    </row>
    <row r="1584" spans="1:47" s="2" customFormat="1" ht="12">
      <c r="A1584" s="39"/>
      <c r="B1584" s="40"/>
      <c r="C1584" s="41"/>
      <c r="D1584" s="241" t="s">
        <v>178</v>
      </c>
      <c r="E1584" s="41"/>
      <c r="F1584" s="242" t="s">
        <v>2573</v>
      </c>
      <c r="G1584" s="41"/>
      <c r="H1584" s="41"/>
      <c r="I1584" s="243"/>
      <c r="J1584" s="41"/>
      <c r="K1584" s="41"/>
      <c r="L1584" s="45"/>
      <c r="M1584" s="244"/>
      <c r="N1584" s="245"/>
      <c r="O1584" s="92"/>
      <c r="P1584" s="92"/>
      <c r="Q1584" s="92"/>
      <c r="R1584" s="92"/>
      <c r="S1584" s="92"/>
      <c r="T1584" s="93"/>
      <c r="U1584" s="39"/>
      <c r="V1584" s="39"/>
      <c r="W1584" s="39"/>
      <c r="X1584" s="39"/>
      <c r="Y1584" s="39"/>
      <c r="Z1584" s="39"/>
      <c r="AA1584" s="39"/>
      <c r="AB1584" s="39"/>
      <c r="AC1584" s="39"/>
      <c r="AD1584" s="39"/>
      <c r="AE1584" s="39"/>
      <c r="AT1584" s="18" t="s">
        <v>178</v>
      </c>
      <c r="AU1584" s="18" t="s">
        <v>86</v>
      </c>
    </row>
    <row r="1585" spans="1:65" s="2" customFormat="1" ht="16.5" customHeight="1">
      <c r="A1585" s="39"/>
      <c r="B1585" s="40"/>
      <c r="C1585" s="228" t="s">
        <v>2836</v>
      </c>
      <c r="D1585" s="228" t="s">
        <v>171</v>
      </c>
      <c r="E1585" s="229" t="s">
        <v>2837</v>
      </c>
      <c r="F1585" s="230" t="s">
        <v>2838</v>
      </c>
      <c r="G1585" s="231" t="s">
        <v>174</v>
      </c>
      <c r="H1585" s="232">
        <v>1</v>
      </c>
      <c r="I1585" s="233"/>
      <c r="J1585" s="234">
        <f>ROUND(I1585*H1585,2)</f>
        <v>0</v>
      </c>
      <c r="K1585" s="230" t="s">
        <v>1</v>
      </c>
      <c r="L1585" s="45"/>
      <c r="M1585" s="235" t="s">
        <v>1</v>
      </c>
      <c r="N1585" s="236" t="s">
        <v>42</v>
      </c>
      <c r="O1585" s="92"/>
      <c r="P1585" s="237">
        <f>O1585*H1585</f>
        <v>0</v>
      </c>
      <c r="Q1585" s="237">
        <v>0</v>
      </c>
      <c r="R1585" s="237">
        <f>Q1585*H1585</f>
        <v>0</v>
      </c>
      <c r="S1585" s="237">
        <v>0</v>
      </c>
      <c r="T1585" s="238">
        <f>S1585*H1585</f>
        <v>0</v>
      </c>
      <c r="U1585" s="39"/>
      <c r="V1585" s="39"/>
      <c r="W1585" s="39"/>
      <c r="X1585" s="39"/>
      <c r="Y1585" s="39"/>
      <c r="Z1585" s="39"/>
      <c r="AA1585" s="39"/>
      <c r="AB1585" s="39"/>
      <c r="AC1585" s="39"/>
      <c r="AD1585" s="39"/>
      <c r="AE1585" s="39"/>
      <c r="AR1585" s="239" t="s">
        <v>437</v>
      </c>
      <c r="AT1585" s="239" t="s">
        <v>171</v>
      </c>
      <c r="AU1585" s="239" t="s">
        <v>86</v>
      </c>
      <c r="AY1585" s="18" t="s">
        <v>168</v>
      </c>
      <c r="BE1585" s="240">
        <f>IF(N1585="základní",J1585,0)</f>
        <v>0</v>
      </c>
      <c r="BF1585" s="240">
        <f>IF(N1585="snížená",J1585,0)</f>
        <v>0</v>
      </c>
      <c r="BG1585" s="240">
        <f>IF(N1585="zákl. přenesená",J1585,0)</f>
        <v>0</v>
      </c>
      <c r="BH1585" s="240">
        <f>IF(N1585="sníž. přenesená",J1585,0)</f>
        <v>0</v>
      </c>
      <c r="BI1585" s="240">
        <f>IF(N1585="nulová",J1585,0)</f>
        <v>0</v>
      </c>
      <c r="BJ1585" s="18" t="s">
        <v>84</v>
      </c>
      <c r="BK1585" s="240">
        <f>ROUND(I1585*H1585,2)</f>
        <v>0</v>
      </c>
      <c r="BL1585" s="18" t="s">
        <v>437</v>
      </c>
      <c r="BM1585" s="239" t="s">
        <v>2839</v>
      </c>
    </row>
    <row r="1586" spans="1:47" s="2" customFormat="1" ht="12">
      <c r="A1586" s="39"/>
      <c r="B1586" s="40"/>
      <c r="C1586" s="41"/>
      <c r="D1586" s="241" t="s">
        <v>178</v>
      </c>
      <c r="E1586" s="41"/>
      <c r="F1586" s="242" t="s">
        <v>2573</v>
      </c>
      <c r="G1586" s="41"/>
      <c r="H1586" s="41"/>
      <c r="I1586" s="243"/>
      <c r="J1586" s="41"/>
      <c r="K1586" s="41"/>
      <c r="L1586" s="45"/>
      <c r="M1586" s="244"/>
      <c r="N1586" s="245"/>
      <c r="O1586" s="92"/>
      <c r="P1586" s="92"/>
      <c r="Q1586" s="92"/>
      <c r="R1586" s="92"/>
      <c r="S1586" s="92"/>
      <c r="T1586" s="93"/>
      <c r="U1586" s="39"/>
      <c r="V1586" s="39"/>
      <c r="W1586" s="39"/>
      <c r="X1586" s="39"/>
      <c r="Y1586" s="39"/>
      <c r="Z1586" s="39"/>
      <c r="AA1586" s="39"/>
      <c r="AB1586" s="39"/>
      <c r="AC1586" s="39"/>
      <c r="AD1586" s="39"/>
      <c r="AE1586" s="39"/>
      <c r="AT1586" s="18" t="s">
        <v>178</v>
      </c>
      <c r="AU1586" s="18" t="s">
        <v>86</v>
      </c>
    </row>
    <row r="1587" spans="1:65" s="2" customFormat="1" ht="16.5" customHeight="1">
      <c r="A1587" s="39"/>
      <c r="B1587" s="40"/>
      <c r="C1587" s="228" t="s">
        <v>2840</v>
      </c>
      <c r="D1587" s="228" t="s">
        <v>171</v>
      </c>
      <c r="E1587" s="229" t="s">
        <v>2841</v>
      </c>
      <c r="F1587" s="230" t="s">
        <v>2842</v>
      </c>
      <c r="G1587" s="231" t="s">
        <v>174</v>
      </c>
      <c r="H1587" s="232">
        <v>1</v>
      </c>
      <c r="I1587" s="233"/>
      <c r="J1587" s="234">
        <f>ROUND(I1587*H1587,2)</f>
        <v>0</v>
      </c>
      <c r="K1587" s="230" t="s">
        <v>1</v>
      </c>
      <c r="L1587" s="45"/>
      <c r="M1587" s="235" t="s">
        <v>1</v>
      </c>
      <c r="N1587" s="236" t="s">
        <v>42</v>
      </c>
      <c r="O1587" s="92"/>
      <c r="P1587" s="237">
        <f>O1587*H1587</f>
        <v>0</v>
      </c>
      <c r="Q1587" s="237">
        <v>0</v>
      </c>
      <c r="R1587" s="237">
        <f>Q1587*H1587</f>
        <v>0</v>
      </c>
      <c r="S1587" s="237">
        <v>0</v>
      </c>
      <c r="T1587" s="238">
        <f>S1587*H1587</f>
        <v>0</v>
      </c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39"/>
      <c r="AE1587" s="39"/>
      <c r="AR1587" s="239" t="s">
        <v>437</v>
      </c>
      <c r="AT1587" s="239" t="s">
        <v>171</v>
      </c>
      <c r="AU1587" s="239" t="s">
        <v>86</v>
      </c>
      <c r="AY1587" s="18" t="s">
        <v>168</v>
      </c>
      <c r="BE1587" s="240">
        <f>IF(N1587="základní",J1587,0)</f>
        <v>0</v>
      </c>
      <c r="BF1587" s="240">
        <f>IF(N1587="snížená",J1587,0)</f>
        <v>0</v>
      </c>
      <c r="BG1587" s="240">
        <f>IF(N1587="zákl. přenesená",J1587,0)</f>
        <v>0</v>
      </c>
      <c r="BH1587" s="240">
        <f>IF(N1587="sníž. přenesená",J1587,0)</f>
        <v>0</v>
      </c>
      <c r="BI1587" s="240">
        <f>IF(N1587="nulová",J1587,0)</f>
        <v>0</v>
      </c>
      <c r="BJ1587" s="18" t="s">
        <v>84</v>
      </c>
      <c r="BK1587" s="240">
        <f>ROUND(I1587*H1587,2)</f>
        <v>0</v>
      </c>
      <c r="BL1587" s="18" t="s">
        <v>437</v>
      </c>
      <c r="BM1587" s="239" t="s">
        <v>2843</v>
      </c>
    </row>
    <row r="1588" spans="1:47" s="2" customFormat="1" ht="12">
      <c r="A1588" s="39"/>
      <c r="B1588" s="40"/>
      <c r="C1588" s="41"/>
      <c r="D1588" s="241" t="s">
        <v>178</v>
      </c>
      <c r="E1588" s="41"/>
      <c r="F1588" s="242" t="s">
        <v>2573</v>
      </c>
      <c r="G1588" s="41"/>
      <c r="H1588" s="41"/>
      <c r="I1588" s="243"/>
      <c r="J1588" s="41"/>
      <c r="K1588" s="41"/>
      <c r="L1588" s="45"/>
      <c r="M1588" s="244"/>
      <c r="N1588" s="245"/>
      <c r="O1588" s="92"/>
      <c r="P1588" s="92"/>
      <c r="Q1588" s="92"/>
      <c r="R1588" s="92"/>
      <c r="S1588" s="92"/>
      <c r="T1588" s="93"/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T1588" s="18" t="s">
        <v>178</v>
      </c>
      <c r="AU1588" s="18" t="s">
        <v>86</v>
      </c>
    </row>
    <row r="1589" spans="1:65" s="2" customFormat="1" ht="16.5" customHeight="1">
      <c r="A1589" s="39"/>
      <c r="B1589" s="40"/>
      <c r="C1589" s="228" t="s">
        <v>2844</v>
      </c>
      <c r="D1589" s="228" t="s">
        <v>171</v>
      </c>
      <c r="E1589" s="229" t="s">
        <v>2845</v>
      </c>
      <c r="F1589" s="230" t="s">
        <v>2846</v>
      </c>
      <c r="G1589" s="231" t="s">
        <v>174</v>
      </c>
      <c r="H1589" s="232">
        <v>1</v>
      </c>
      <c r="I1589" s="233"/>
      <c r="J1589" s="234">
        <f>ROUND(I1589*H1589,2)</f>
        <v>0</v>
      </c>
      <c r="K1589" s="230" t="s">
        <v>1</v>
      </c>
      <c r="L1589" s="45"/>
      <c r="M1589" s="235" t="s">
        <v>1</v>
      </c>
      <c r="N1589" s="236" t="s">
        <v>42</v>
      </c>
      <c r="O1589" s="92"/>
      <c r="P1589" s="237">
        <f>O1589*H1589</f>
        <v>0</v>
      </c>
      <c r="Q1589" s="237">
        <v>0</v>
      </c>
      <c r="R1589" s="237">
        <f>Q1589*H1589</f>
        <v>0</v>
      </c>
      <c r="S1589" s="237">
        <v>0</v>
      </c>
      <c r="T1589" s="238">
        <f>S1589*H1589</f>
        <v>0</v>
      </c>
      <c r="U1589" s="39"/>
      <c r="V1589" s="39"/>
      <c r="W1589" s="39"/>
      <c r="X1589" s="39"/>
      <c r="Y1589" s="39"/>
      <c r="Z1589" s="39"/>
      <c r="AA1589" s="39"/>
      <c r="AB1589" s="39"/>
      <c r="AC1589" s="39"/>
      <c r="AD1589" s="39"/>
      <c r="AE1589" s="39"/>
      <c r="AR1589" s="239" t="s">
        <v>437</v>
      </c>
      <c r="AT1589" s="239" t="s">
        <v>171</v>
      </c>
      <c r="AU1589" s="239" t="s">
        <v>86</v>
      </c>
      <c r="AY1589" s="18" t="s">
        <v>168</v>
      </c>
      <c r="BE1589" s="240">
        <f>IF(N1589="základní",J1589,0)</f>
        <v>0</v>
      </c>
      <c r="BF1589" s="240">
        <f>IF(N1589="snížená",J1589,0)</f>
        <v>0</v>
      </c>
      <c r="BG1589" s="240">
        <f>IF(N1589="zákl. přenesená",J1589,0)</f>
        <v>0</v>
      </c>
      <c r="BH1589" s="240">
        <f>IF(N1589="sníž. přenesená",J1589,0)</f>
        <v>0</v>
      </c>
      <c r="BI1589" s="240">
        <f>IF(N1589="nulová",J1589,0)</f>
        <v>0</v>
      </c>
      <c r="BJ1589" s="18" t="s">
        <v>84</v>
      </c>
      <c r="BK1589" s="240">
        <f>ROUND(I1589*H1589,2)</f>
        <v>0</v>
      </c>
      <c r="BL1589" s="18" t="s">
        <v>437</v>
      </c>
      <c r="BM1589" s="239" t="s">
        <v>2847</v>
      </c>
    </row>
    <row r="1590" spans="1:47" s="2" customFormat="1" ht="12">
      <c r="A1590" s="39"/>
      <c r="B1590" s="40"/>
      <c r="C1590" s="41"/>
      <c r="D1590" s="241" t="s">
        <v>178</v>
      </c>
      <c r="E1590" s="41"/>
      <c r="F1590" s="242" t="s">
        <v>2573</v>
      </c>
      <c r="G1590" s="41"/>
      <c r="H1590" s="41"/>
      <c r="I1590" s="243"/>
      <c r="J1590" s="41"/>
      <c r="K1590" s="41"/>
      <c r="L1590" s="45"/>
      <c r="M1590" s="244"/>
      <c r="N1590" s="245"/>
      <c r="O1590" s="92"/>
      <c r="P1590" s="92"/>
      <c r="Q1590" s="92"/>
      <c r="R1590" s="92"/>
      <c r="S1590" s="92"/>
      <c r="T1590" s="93"/>
      <c r="U1590" s="39"/>
      <c r="V1590" s="39"/>
      <c r="W1590" s="39"/>
      <c r="X1590" s="39"/>
      <c r="Y1590" s="39"/>
      <c r="Z1590" s="39"/>
      <c r="AA1590" s="39"/>
      <c r="AB1590" s="39"/>
      <c r="AC1590" s="39"/>
      <c r="AD1590" s="39"/>
      <c r="AE1590" s="39"/>
      <c r="AT1590" s="18" t="s">
        <v>178</v>
      </c>
      <c r="AU1590" s="18" t="s">
        <v>86</v>
      </c>
    </row>
    <row r="1591" spans="1:65" s="2" customFormat="1" ht="16.5" customHeight="1">
      <c r="A1591" s="39"/>
      <c r="B1591" s="40"/>
      <c r="C1591" s="228" t="s">
        <v>2848</v>
      </c>
      <c r="D1591" s="228" t="s">
        <v>171</v>
      </c>
      <c r="E1591" s="229" t="s">
        <v>2849</v>
      </c>
      <c r="F1591" s="230" t="s">
        <v>2850</v>
      </c>
      <c r="G1591" s="231" t="s">
        <v>174</v>
      </c>
      <c r="H1591" s="232">
        <v>1</v>
      </c>
      <c r="I1591" s="233"/>
      <c r="J1591" s="234">
        <f>ROUND(I1591*H1591,2)</f>
        <v>0</v>
      </c>
      <c r="K1591" s="230" t="s">
        <v>1</v>
      </c>
      <c r="L1591" s="45"/>
      <c r="M1591" s="235" t="s">
        <v>1</v>
      </c>
      <c r="N1591" s="236" t="s">
        <v>42</v>
      </c>
      <c r="O1591" s="92"/>
      <c r="P1591" s="237">
        <f>O1591*H1591</f>
        <v>0</v>
      </c>
      <c r="Q1591" s="237">
        <v>0</v>
      </c>
      <c r="R1591" s="237">
        <f>Q1591*H1591</f>
        <v>0</v>
      </c>
      <c r="S1591" s="237">
        <v>0</v>
      </c>
      <c r="T1591" s="238">
        <f>S1591*H1591</f>
        <v>0</v>
      </c>
      <c r="U1591" s="39"/>
      <c r="V1591" s="39"/>
      <c r="W1591" s="39"/>
      <c r="X1591" s="39"/>
      <c r="Y1591" s="39"/>
      <c r="Z1591" s="39"/>
      <c r="AA1591" s="39"/>
      <c r="AB1591" s="39"/>
      <c r="AC1591" s="39"/>
      <c r="AD1591" s="39"/>
      <c r="AE1591" s="39"/>
      <c r="AR1591" s="239" t="s">
        <v>437</v>
      </c>
      <c r="AT1591" s="239" t="s">
        <v>171</v>
      </c>
      <c r="AU1591" s="239" t="s">
        <v>86</v>
      </c>
      <c r="AY1591" s="18" t="s">
        <v>168</v>
      </c>
      <c r="BE1591" s="240">
        <f>IF(N1591="základní",J1591,0)</f>
        <v>0</v>
      </c>
      <c r="BF1591" s="240">
        <f>IF(N1591="snížená",J1591,0)</f>
        <v>0</v>
      </c>
      <c r="BG1591" s="240">
        <f>IF(N1591="zákl. přenesená",J1591,0)</f>
        <v>0</v>
      </c>
      <c r="BH1591" s="240">
        <f>IF(N1591="sníž. přenesená",J1591,0)</f>
        <v>0</v>
      </c>
      <c r="BI1591" s="240">
        <f>IF(N1591="nulová",J1591,0)</f>
        <v>0</v>
      </c>
      <c r="BJ1591" s="18" t="s">
        <v>84</v>
      </c>
      <c r="BK1591" s="240">
        <f>ROUND(I1591*H1591,2)</f>
        <v>0</v>
      </c>
      <c r="BL1591" s="18" t="s">
        <v>437</v>
      </c>
      <c r="BM1591" s="239" t="s">
        <v>2851</v>
      </c>
    </row>
    <row r="1592" spans="1:47" s="2" customFormat="1" ht="12">
      <c r="A1592" s="39"/>
      <c r="B1592" s="40"/>
      <c r="C1592" s="41"/>
      <c r="D1592" s="241" t="s">
        <v>178</v>
      </c>
      <c r="E1592" s="41"/>
      <c r="F1592" s="242" t="s">
        <v>2573</v>
      </c>
      <c r="G1592" s="41"/>
      <c r="H1592" s="41"/>
      <c r="I1592" s="243"/>
      <c r="J1592" s="41"/>
      <c r="K1592" s="41"/>
      <c r="L1592" s="45"/>
      <c r="M1592" s="244"/>
      <c r="N1592" s="245"/>
      <c r="O1592" s="92"/>
      <c r="P1592" s="92"/>
      <c r="Q1592" s="92"/>
      <c r="R1592" s="92"/>
      <c r="S1592" s="92"/>
      <c r="T1592" s="93"/>
      <c r="U1592" s="39"/>
      <c r="V1592" s="39"/>
      <c r="W1592" s="39"/>
      <c r="X1592" s="39"/>
      <c r="Y1592" s="39"/>
      <c r="Z1592" s="39"/>
      <c r="AA1592" s="39"/>
      <c r="AB1592" s="39"/>
      <c r="AC1592" s="39"/>
      <c r="AD1592" s="39"/>
      <c r="AE1592" s="39"/>
      <c r="AT1592" s="18" t="s">
        <v>178</v>
      </c>
      <c r="AU1592" s="18" t="s">
        <v>86</v>
      </c>
    </row>
    <row r="1593" spans="1:65" s="2" customFormat="1" ht="16.5" customHeight="1">
      <c r="A1593" s="39"/>
      <c r="B1593" s="40"/>
      <c r="C1593" s="228" t="s">
        <v>2852</v>
      </c>
      <c r="D1593" s="228" t="s">
        <v>171</v>
      </c>
      <c r="E1593" s="229" t="s">
        <v>2853</v>
      </c>
      <c r="F1593" s="230" t="s">
        <v>2854</v>
      </c>
      <c r="G1593" s="231" t="s">
        <v>174</v>
      </c>
      <c r="H1593" s="232">
        <v>1</v>
      </c>
      <c r="I1593" s="233"/>
      <c r="J1593" s="234">
        <f>ROUND(I1593*H1593,2)</f>
        <v>0</v>
      </c>
      <c r="K1593" s="230" t="s">
        <v>1</v>
      </c>
      <c r="L1593" s="45"/>
      <c r="M1593" s="235" t="s">
        <v>1</v>
      </c>
      <c r="N1593" s="236" t="s">
        <v>42</v>
      </c>
      <c r="O1593" s="92"/>
      <c r="P1593" s="237">
        <f>O1593*H1593</f>
        <v>0</v>
      </c>
      <c r="Q1593" s="237">
        <v>0</v>
      </c>
      <c r="R1593" s="237">
        <f>Q1593*H1593</f>
        <v>0</v>
      </c>
      <c r="S1593" s="237">
        <v>0</v>
      </c>
      <c r="T1593" s="238">
        <f>S1593*H1593</f>
        <v>0</v>
      </c>
      <c r="U1593" s="39"/>
      <c r="V1593" s="39"/>
      <c r="W1593" s="39"/>
      <c r="X1593" s="39"/>
      <c r="Y1593" s="39"/>
      <c r="Z1593" s="39"/>
      <c r="AA1593" s="39"/>
      <c r="AB1593" s="39"/>
      <c r="AC1593" s="39"/>
      <c r="AD1593" s="39"/>
      <c r="AE1593" s="39"/>
      <c r="AR1593" s="239" t="s">
        <v>437</v>
      </c>
      <c r="AT1593" s="239" t="s">
        <v>171</v>
      </c>
      <c r="AU1593" s="239" t="s">
        <v>86</v>
      </c>
      <c r="AY1593" s="18" t="s">
        <v>168</v>
      </c>
      <c r="BE1593" s="240">
        <f>IF(N1593="základní",J1593,0)</f>
        <v>0</v>
      </c>
      <c r="BF1593" s="240">
        <f>IF(N1593="snížená",J1593,0)</f>
        <v>0</v>
      </c>
      <c r="BG1593" s="240">
        <f>IF(N1593="zákl. přenesená",J1593,0)</f>
        <v>0</v>
      </c>
      <c r="BH1593" s="240">
        <f>IF(N1593="sníž. přenesená",J1593,0)</f>
        <v>0</v>
      </c>
      <c r="BI1593" s="240">
        <f>IF(N1593="nulová",J1593,0)</f>
        <v>0</v>
      </c>
      <c r="BJ1593" s="18" t="s">
        <v>84</v>
      </c>
      <c r="BK1593" s="240">
        <f>ROUND(I1593*H1593,2)</f>
        <v>0</v>
      </c>
      <c r="BL1593" s="18" t="s">
        <v>437</v>
      </c>
      <c r="BM1593" s="239" t="s">
        <v>2855</v>
      </c>
    </row>
    <row r="1594" spans="1:47" s="2" customFormat="1" ht="12">
      <c r="A1594" s="39"/>
      <c r="B1594" s="40"/>
      <c r="C1594" s="41"/>
      <c r="D1594" s="241" t="s">
        <v>178</v>
      </c>
      <c r="E1594" s="41"/>
      <c r="F1594" s="242" t="s">
        <v>2573</v>
      </c>
      <c r="G1594" s="41"/>
      <c r="H1594" s="41"/>
      <c r="I1594" s="243"/>
      <c r="J1594" s="41"/>
      <c r="K1594" s="41"/>
      <c r="L1594" s="45"/>
      <c r="M1594" s="244"/>
      <c r="N1594" s="245"/>
      <c r="O1594" s="92"/>
      <c r="P1594" s="92"/>
      <c r="Q1594" s="92"/>
      <c r="R1594" s="92"/>
      <c r="S1594" s="92"/>
      <c r="T1594" s="93"/>
      <c r="U1594" s="39"/>
      <c r="V1594" s="39"/>
      <c r="W1594" s="39"/>
      <c r="X1594" s="39"/>
      <c r="Y1594" s="39"/>
      <c r="Z1594" s="39"/>
      <c r="AA1594" s="39"/>
      <c r="AB1594" s="39"/>
      <c r="AC1594" s="39"/>
      <c r="AD1594" s="39"/>
      <c r="AE1594" s="39"/>
      <c r="AT1594" s="18" t="s">
        <v>178</v>
      </c>
      <c r="AU1594" s="18" t="s">
        <v>86</v>
      </c>
    </row>
    <row r="1595" spans="1:65" s="2" customFormat="1" ht="16.5" customHeight="1">
      <c r="A1595" s="39"/>
      <c r="B1595" s="40"/>
      <c r="C1595" s="228" t="s">
        <v>2856</v>
      </c>
      <c r="D1595" s="228" t="s">
        <v>171</v>
      </c>
      <c r="E1595" s="229" t="s">
        <v>2857</v>
      </c>
      <c r="F1595" s="230" t="s">
        <v>2858</v>
      </c>
      <c r="G1595" s="231" t="s">
        <v>174</v>
      </c>
      <c r="H1595" s="232">
        <v>1</v>
      </c>
      <c r="I1595" s="233"/>
      <c r="J1595" s="234">
        <f>ROUND(I1595*H1595,2)</f>
        <v>0</v>
      </c>
      <c r="K1595" s="230" t="s">
        <v>1</v>
      </c>
      <c r="L1595" s="45"/>
      <c r="M1595" s="235" t="s">
        <v>1</v>
      </c>
      <c r="N1595" s="236" t="s">
        <v>42</v>
      </c>
      <c r="O1595" s="92"/>
      <c r="P1595" s="237">
        <f>O1595*H1595</f>
        <v>0</v>
      </c>
      <c r="Q1595" s="237">
        <v>0</v>
      </c>
      <c r="R1595" s="237">
        <f>Q1595*H1595</f>
        <v>0</v>
      </c>
      <c r="S1595" s="237">
        <v>0</v>
      </c>
      <c r="T1595" s="238">
        <f>S1595*H1595</f>
        <v>0</v>
      </c>
      <c r="U1595" s="39"/>
      <c r="V1595" s="39"/>
      <c r="W1595" s="39"/>
      <c r="X1595" s="39"/>
      <c r="Y1595" s="39"/>
      <c r="Z1595" s="39"/>
      <c r="AA1595" s="39"/>
      <c r="AB1595" s="39"/>
      <c r="AC1595" s="39"/>
      <c r="AD1595" s="39"/>
      <c r="AE1595" s="39"/>
      <c r="AR1595" s="239" t="s">
        <v>437</v>
      </c>
      <c r="AT1595" s="239" t="s">
        <v>171</v>
      </c>
      <c r="AU1595" s="239" t="s">
        <v>86</v>
      </c>
      <c r="AY1595" s="18" t="s">
        <v>168</v>
      </c>
      <c r="BE1595" s="240">
        <f>IF(N1595="základní",J1595,0)</f>
        <v>0</v>
      </c>
      <c r="BF1595" s="240">
        <f>IF(N1595="snížená",J1595,0)</f>
        <v>0</v>
      </c>
      <c r="BG1595" s="240">
        <f>IF(N1595="zákl. přenesená",J1595,0)</f>
        <v>0</v>
      </c>
      <c r="BH1595" s="240">
        <f>IF(N1595="sníž. přenesená",J1595,0)</f>
        <v>0</v>
      </c>
      <c r="BI1595" s="240">
        <f>IF(N1595="nulová",J1595,0)</f>
        <v>0</v>
      </c>
      <c r="BJ1595" s="18" t="s">
        <v>84</v>
      </c>
      <c r="BK1595" s="240">
        <f>ROUND(I1595*H1595,2)</f>
        <v>0</v>
      </c>
      <c r="BL1595" s="18" t="s">
        <v>437</v>
      </c>
      <c r="BM1595" s="239" t="s">
        <v>2859</v>
      </c>
    </row>
    <row r="1596" spans="1:47" s="2" customFormat="1" ht="12">
      <c r="A1596" s="39"/>
      <c r="B1596" s="40"/>
      <c r="C1596" s="41"/>
      <c r="D1596" s="241" t="s">
        <v>178</v>
      </c>
      <c r="E1596" s="41"/>
      <c r="F1596" s="242" t="s">
        <v>2573</v>
      </c>
      <c r="G1596" s="41"/>
      <c r="H1596" s="41"/>
      <c r="I1596" s="243"/>
      <c r="J1596" s="41"/>
      <c r="K1596" s="41"/>
      <c r="L1596" s="45"/>
      <c r="M1596" s="244"/>
      <c r="N1596" s="245"/>
      <c r="O1596" s="92"/>
      <c r="P1596" s="92"/>
      <c r="Q1596" s="92"/>
      <c r="R1596" s="92"/>
      <c r="S1596" s="92"/>
      <c r="T1596" s="93"/>
      <c r="U1596" s="39"/>
      <c r="V1596" s="39"/>
      <c r="W1596" s="39"/>
      <c r="X1596" s="39"/>
      <c r="Y1596" s="39"/>
      <c r="Z1596" s="39"/>
      <c r="AA1596" s="39"/>
      <c r="AB1596" s="39"/>
      <c r="AC1596" s="39"/>
      <c r="AD1596" s="39"/>
      <c r="AE1596" s="39"/>
      <c r="AT1596" s="18" t="s">
        <v>178</v>
      </c>
      <c r="AU1596" s="18" t="s">
        <v>86</v>
      </c>
    </row>
    <row r="1597" spans="1:65" s="2" customFormat="1" ht="16.5" customHeight="1">
      <c r="A1597" s="39"/>
      <c r="B1597" s="40"/>
      <c r="C1597" s="228" t="s">
        <v>2860</v>
      </c>
      <c r="D1597" s="228" t="s">
        <v>171</v>
      </c>
      <c r="E1597" s="229" t="s">
        <v>2861</v>
      </c>
      <c r="F1597" s="230" t="s">
        <v>2862</v>
      </c>
      <c r="G1597" s="231" t="s">
        <v>174</v>
      </c>
      <c r="H1597" s="232">
        <v>1</v>
      </c>
      <c r="I1597" s="233"/>
      <c r="J1597" s="234">
        <f>ROUND(I1597*H1597,2)</f>
        <v>0</v>
      </c>
      <c r="K1597" s="230" t="s">
        <v>1</v>
      </c>
      <c r="L1597" s="45"/>
      <c r="M1597" s="235" t="s">
        <v>1</v>
      </c>
      <c r="N1597" s="236" t="s">
        <v>42</v>
      </c>
      <c r="O1597" s="92"/>
      <c r="P1597" s="237">
        <f>O1597*H1597</f>
        <v>0</v>
      </c>
      <c r="Q1597" s="237">
        <v>0</v>
      </c>
      <c r="R1597" s="237">
        <f>Q1597*H1597</f>
        <v>0</v>
      </c>
      <c r="S1597" s="237">
        <v>0</v>
      </c>
      <c r="T1597" s="238">
        <f>S1597*H1597</f>
        <v>0</v>
      </c>
      <c r="U1597" s="39"/>
      <c r="V1597" s="39"/>
      <c r="W1597" s="39"/>
      <c r="X1597" s="39"/>
      <c r="Y1597" s="39"/>
      <c r="Z1597" s="39"/>
      <c r="AA1597" s="39"/>
      <c r="AB1597" s="39"/>
      <c r="AC1597" s="39"/>
      <c r="AD1597" s="39"/>
      <c r="AE1597" s="39"/>
      <c r="AR1597" s="239" t="s">
        <v>437</v>
      </c>
      <c r="AT1597" s="239" t="s">
        <v>171</v>
      </c>
      <c r="AU1597" s="239" t="s">
        <v>86</v>
      </c>
      <c r="AY1597" s="18" t="s">
        <v>168</v>
      </c>
      <c r="BE1597" s="240">
        <f>IF(N1597="základní",J1597,0)</f>
        <v>0</v>
      </c>
      <c r="BF1597" s="240">
        <f>IF(N1597="snížená",J1597,0)</f>
        <v>0</v>
      </c>
      <c r="BG1597" s="240">
        <f>IF(N1597="zákl. přenesená",J1597,0)</f>
        <v>0</v>
      </c>
      <c r="BH1597" s="240">
        <f>IF(N1597="sníž. přenesená",J1597,0)</f>
        <v>0</v>
      </c>
      <c r="BI1597" s="240">
        <f>IF(N1597="nulová",J1597,0)</f>
        <v>0</v>
      </c>
      <c r="BJ1597" s="18" t="s">
        <v>84</v>
      </c>
      <c r="BK1597" s="240">
        <f>ROUND(I1597*H1597,2)</f>
        <v>0</v>
      </c>
      <c r="BL1597" s="18" t="s">
        <v>437</v>
      </c>
      <c r="BM1597" s="239" t="s">
        <v>2863</v>
      </c>
    </row>
    <row r="1598" spans="1:47" s="2" customFormat="1" ht="12">
      <c r="A1598" s="39"/>
      <c r="B1598" s="40"/>
      <c r="C1598" s="41"/>
      <c r="D1598" s="241" t="s">
        <v>178</v>
      </c>
      <c r="E1598" s="41"/>
      <c r="F1598" s="242" t="s">
        <v>2573</v>
      </c>
      <c r="G1598" s="41"/>
      <c r="H1598" s="41"/>
      <c r="I1598" s="243"/>
      <c r="J1598" s="41"/>
      <c r="K1598" s="41"/>
      <c r="L1598" s="45"/>
      <c r="M1598" s="244"/>
      <c r="N1598" s="245"/>
      <c r="O1598" s="92"/>
      <c r="P1598" s="92"/>
      <c r="Q1598" s="92"/>
      <c r="R1598" s="92"/>
      <c r="S1598" s="92"/>
      <c r="T1598" s="93"/>
      <c r="U1598" s="39"/>
      <c r="V1598" s="39"/>
      <c r="W1598" s="39"/>
      <c r="X1598" s="39"/>
      <c r="Y1598" s="39"/>
      <c r="Z1598" s="39"/>
      <c r="AA1598" s="39"/>
      <c r="AB1598" s="39"/>
      <c r="AC1598" s="39"/>
      <c r="AD1598" s="39"/>
      <c r="AE1598" s="39"/>
      <c r="AT1598" s="18" t="s">
        <v>178</v>
      </c>
      <c r="AU1598" s="18" t="s">
        <v>86</v>
      </c>
    </row>
    <row r="1599" spans="1:65" s="2" customFormat="1" ht="16.5" customHeight="1">
      <c r="A1599" s="39"/>
      <c r="B1599" s="40"/>
      <c r="C1599" s="228" t="s">
        <v>2864</v>
      </c>
      <c r="D1599" s="228" t="s">
        <v>171</v>
      </c>
      <c r="E1599" s="229" t="s">
        <v>2865</v>
      </c>
      <c r="F1599" s="230" t="s">
        <v>2866</v>
      </c>
      <c r="G1599" s="231" t="s">
        <v>174</v>
      </c>
      <c r="H1599" s="232">
        <v>1</v>
      </c>
      <c r="I1599" s="233"/>
      <c r="J1599" s="234">
        <f>ROUND(I1599*H1599,2)</f>
        <v>0</v>
      </c>
      <c r="K1599" s="230" t="s">
        <v>1</v>
      </c>
      <c r="L1599" s="45"/>
      <c r="M1599" s="235" t="s">
        <v>1</v>
      </c>
      <c r="N1599" s="236" t="s">
        <v>42</v>
      </c>
      <c r="O1599" s="92"/>
      <c r="P1599" s="237">
        <f>O1599*H1599</f>
        <v>0</v>
      </c>
      <c r="Q1599" s="237">
        <v>0</v>
      </c>
      <c r="R1599" s="237">
        <f>Q1599*H1599</f>
        <v>0</v>
      </c>
      <c r="S1599" s="237">
        <v>0</v>
      </c>
      <c r="T1599" s="238">
        <f>S1599*H1599</f>
        <v>0</v>
      </c>
      <c r="U1599" s="39"/>
      <c r="V1599" s="39"/>
      <c r="W1599" s="39"/>
      <c r="X1599" s="39"/>
      <c r="Y1599" s="39"/>
      <c r="Z1599" s="39"/>
      <c r="AA1599" s="39"/>
      <c r="AB1599" s="39"/>
      <c r="AC1599" s="39"/>
      <c r="AD1599" s="39"/>
      <c r="AE1599" s="39"/>
      <c r="AR1599" s="239" t="s">
        <v>437</v>
      </c>
      <c r="AT1599" s="239" t="s">
        <v>171</v>
      </c>
      <c r="AU1599" s="239" t="s">
        <v>86</v>
      </c>
      <c r="AY1599" s="18" t="s">
        <v>168</v>
      </c>
      <c r="BE1599" s="240">
        <f>IF(N1599="základní",J1599,0)</f>
        <v>0</v>
      </c>
      <c r="BF1599" s="240">
        <f>IF(N1599="snížená",J1599,0)</f>
        <v>0</v>
      </c>
      <c r="BG1599" s="240">
        <f>IF(N1599="zákl. přenesená",J1599,0)</f>
        <v>0</v>
      </c>
      <c r="BH1599" s="240">
        <f>IF(N1599="sníž. přenesená",J1599,0)</f>
        <v>0</v>
      </c>
      <c r="BI1599" s="240">
        <f>IF(N1599="nulová",J1599,0)</f>
        <v>0</v>
      </c>
      <c r="BJ1599" s="18" t="s">
        <v>84</v>
      </c>
      <c r="BK1599" s="240">
        <f>ROUND(I1599*H1599,2)</f>
        <v>0</v>
      </c>
      <c r="BL1599" s="18" t="s">
        <v>437</v>
      </c>
      <c r="BM1599" s="239" t="s">
        <v>2867</v>
      </c>
    </row>
    <row r="1600" spans="1:47" s="2" customFormat="1" ht="12">
      <c r="A1600" s="39"/>
      <c r="B1600" s="40"/>
      <c r="C1600" s="41"/>
      <c r="D1600" s="241" t="s">
        <v>178</v>
      </c>
      <c r="E1600" s="41"/>
      <c r="F1600" s="242" t="s">
        <v>2573</v>
      </c>
      <c r="G1600" s="41"/>
      <c r="H1600" s="41"/>
      <c r="I1600" s="243"/>
      <c r="J1600" s="41"/>
      <c r="K1600" s="41"/>
      <c r="L1600" s="45"/>
      <c r="M1600" s="244"/>
      <c r="N1600" s="245"/>
      <c r="O1600" s="92"/>
      <c r="P1600" s="92"/>
      <c r="Q1600" s="92"/>
      <c r="R1600" s="92"/>
      <c r="S1600" s="92"/>
      <c r="T1600" s="93"/>
      <c r="U1600" s="39"/>
      <c r="V1600" s="39"/>
      <c r="W1600" s="39"/>
      <c r="X1600" s="39"/>
      <c r="Y1600" s="39"/>
      <c r="Z1600" s="39"/>
      <c r="AA1600" s="39"/>
      <c r="AB1600" s="39"/>
      <c r="AC1600" s="39"/>
      <c r="AD1600" s="39"/>
      <c r="AE1600" s="39"/>
      <c r="AT1600" s="18" t="s">
        <v>178</v>
      </c>
      <c r="AU1600" s="18" t="s">
        <v>86</v>
      </c>
    </row>
    <row r="1601" spans="1:65" s="2" customFormat="1" ht="16.5" customHeight="1">
      <c r="A1601" s="39"/>
      <c r="B1601" s="40"/>
      <c r="C1601" s="228" t="s">
        <v>2868</v>
      </c>
      <c r="D1601" s="228" t="s">
        <v>171</v>
      </c>
      <c r="E1601" s="229" t="s">
        <v>2869</v>
      </c>
      <c r="F1601" s="230" t="s">
        <v>2870</v>
      </c>
      <c r="G1601" s="231" t="s">
        <v>174</v>
      </c>
      <c r="H1601" s="232">
        <v>1</v>
      </c>
      <c r="I1601" s="233"/>
      <c r="J1601" s="234">
        <f>ROUND(I1601*H1601,2)</f>
        <v>0</v>
      </c>
      <c r="K1601" s="230" t="s">
        <v>1</v>
      </c>
      <c r="L1601" s="45"/>
      <c r="M1601" s="235" t="s">
        <v>1</v>
      </c>
      <c r="N1601" s="236" t="s">
        <v>42</v>
      </c>
      <c r="O1601" s="92"/>
      <c r="P1601" s="237">
        <f>O1601*H1601</f>
        <v>0</v>
      </c>
      <c r="Q1601" s="237">
        <v>0</v>
      </c>
      <c r="R1601" s="237">
        <f>Q1601*H1601</f>
        <v>0</v>
      </c>
      <c r="S1601" s="237">
        <v>0</v>
      </c>
      <c r="T1601" s="238">
        <f>S1601*H1601</f>
        <v>0</v>
      </c>
      <c r="U1601" s="39"/>
      <c r="V1601" s="39"/>
      <c r="W1601" s="39"/>
      <c r="X1601" s="39"/>
      <c r="Y1601" s="39"/>
      <c r="Z1601" s="39"/>
      <c r="AA1601" s="39"/>
      <c r="AB1601" s="39"/>
      <c r="AC1601" s="39"/>
      <c r="AD1601" s="39"/>
      <c r="AE1601" s="39"/>
      <c r="AR1601" s="239" t="s">
        <v>437</v>
      </c>
      <c r="AT1601" s="239" t="s">
        <v>171</v>
      </c>
      <c r="AU1601" s="239" t="s">
        <v>86</v>
      </c>
      <c r="AY1601" s="18" t="s">
        <v>168</v>
      </c>
      <c r="BE1601" s="240">
        <f>IF(N1601="základní",J1601,0)</f>
        <v>0</v>
      </c>
      <c r="BF1601" s="240">
        <f>IF(N1601="snížená",J1601,0)</f>
        <v>0</v>
      </c>
      <c r="BG1601" s="240">
        <f>IF(N1601="zákl. přenesená",J1601,0)</f>
        <v>0</v>
      </c>
      <c r="BH1601" s="240">
        <f>IF(N1601="sníž. přenesená",J1601,0)</f>
        <v>0</v>
      </c>
      <c r="BI1601" s="240">
        <f>IF(N1601="nulová",J1601,0)</f>
        <v>0</v>
      </c>
      <c r="BJ1601" s="18" t="s">
        <v>84</v>
      </c>
      <c r="BK1601" s="240">
        <f>ROUND(I1601*H1601,2)</f>
        <v>0</v>
      </c>
      <c r="BL1601" s="18" t="s">
        <v>437</v>
      </c>
      <c r="BM1601" s="239" t="s">
        <v>2871</v>
      </c>
    </row>
    <row r="1602" spans="1:47" s="2" customFormat="1" ht="12">
      <c r="A1602" s="39"/>
      <c r="B1602" s="40"/>
      <c r="C1602" s="41"/>
      <c r="D1602" s="241" t="s">
        <v>178</v>
      </c>
      <c r="E1602" s="41"/>
      <c r="F1602" s="242" t="s">
        <v>2573</v>
      </c>
      <c r="G1602" s="41"/>
      <c r="H1602" s="41"/>
      <c r="I1602" s="243"/>
      <c r="J1602" s="41"/>
      <c r="K1602" s="41"/>
      <c r="L1602" s="45"/>
      <c r="M1602" s="244"/>
      <c r="N1602" s="245"/>
      <c r="O1602" s="92"/>
      <c r="P1602" s="92"/>
      <c r="Q1602" s="92"/>
      <c r="R1602" s="92"/>
      <c r="S1602" s="92"/>
      <c r="T1602" s="93"/>
      <c r="U1602" s="39"/>
      <c r="V1602" s="39"/>
      <c r="W1602" s="39"/>
      <c r="X1602" s="39"/>
      <c r="Y1602" s="39"/>
      <c r="Z1602" s="39"/>
      <c r="AA1602" s="39"/>
      <c r="AB1602" s="39"/>
      <c r="AC1602" s="39"/>
      <c r="AD1602" s="39"/>
      <c r="AE1602" s="39"/>
      <c r="AT1602" s="18" t="s">
        <v>178</v>
      </c>
      <c r="AU1602" s="18" t="s">
        <v>86</v>
      </c>
    </row>
    <row r="1603" spans="1:65" s="2" customFormat="1" ht="16.5" customHeight="1">
      <c r="A1603" s="39"/>
      <c r="B1603" s="40"/>
      <c r="C1603" s="228" t="s">
        <v>2872</v>
      </c>
      <c r="D1603" s="228" t="s">
        <v>171</v>
      </c>
      <c r="E1603" s="229" t="s">
        <v>2873</v>
      </c>
      <c r="F1603" s="230" t="s">
        <v>2874</v>
      </c>
      <c r="G1603" s="231" t="s">
        <v>174</v>
      </c>
      <c r="H1603" s="232">
        <v>1</v>
      </c>
      <c r="I1603" s="233"/>
      <c r="J1603" s="234">
        <f>ROUND(I1603*H1603,2)</f>
        <v>0</v>
      </c>
      <c r="K1603" s="230" t="s">
        <v>1</v>
      </c>
      <c r="L1603" s="45"/>
      <c r="M1603" s="235" t="s">
        <v>1</v>
      </c>
      <c r="N1603" s="236" t="s">
        <v>42</v>
      </c>
      <c r="O1603" s="92"/>
      <c r="P1603" s="237">
        <f>O1603*H1603</f>
        <v>0</v>
      </c>
      <c r="Q1603" s="237">
        <v>0</v>
      </c>
      <c r="R1603" s="237">
        <f>Q1603*H1603</f>
        <v>0</v>
      </c>
      <c r="S1603" s="237">
        <v>0</v>
      </c>
      <c r="T1603" s="238">
        <f>S1603*H1603</f>
        <v>0</v>
      </c>
      <c r="U1603" s="39"/>
      <c r="V1603" s="39"/>
      <c r="W1603" s="39"/>
      <c r="X1603" s="39"/>
      <c r="Y1603" s="39"/>
      <c r="Z1603" s="39"/>
      <c r="AA1603" s="39"/>
      <c r="AB1603" s="39"/>
      <c r="AC1603" s="39"/>
      <c r="AD1603" s="39"/>
      <c r="AE1603" s="39"/>
      <c r="AR1603" s="239" t="s">
        <v>437</v>
      </c>
      <c r="AT1603" s="239" t="s">
        <v>171</v>
      </c>
      <c r="AU1603" s="239" t="s">
        <v>86</v>
      </c>
      <c r="AY1603" s="18" t="s">
        <v>168</v>
      </c>
      <c r="BE1603" s="240">
        <f>IF(N1603="základní",J1603,0)</f>
        <v>0</v>
      </c>
      <c r="BF1603" s="240">
        <f>IF(N1603="snížená",J1603,0)</f>
        <v>0</v>
      </c>
      <c r="BG1603" s="240">
        <f>IF(N1603="zákl. přenesená",J1603,0)</f>
        <v>0</v>
      </c>
      <c r="BH1603" s="240">
        <f>IF(N1603="sníž. přenesená",J1603,0)</f>
        <v>0</v>
      </c>
      <c r="BI1603" s="240">
        <f>IF(N1603="nulová",J1603,0)</f>
        <v>0</v>
      </c>
      <c r="BJ1603" s="18" t="s">
        <v>84</v>
      </c>
      <c r="BK1603" s="240">
        <f>ROUND(I1603*H1603,2)</f>
        <v>0</v>
      </c>
      <c r="BL1603" s="18" t="s">
        <v>437</v>
      </c>
      <c r="BM1603" s="239" t="s">
        <v>2875</v>
      </c>
    </row>
    <row r="1604" spans="1:47" s="2" customFormat="1" ht="12">
      <c r="A1604" s="39"/>
      <c r="B1604" s="40"/>
      <c r="C1604" s="41"/>
      <c r="D1604" s="241" t="s">
        <v>178</v>
      </c>
      <c r="E1604" s="41"/>
      <c r="F1604" s="242" t="s">
        <v>2573</v>
      </c>
      <c r="G1604" s="41"/>
      <c r="H1604" s="41"/>
      <c r="I1604" s="243"/>
      <c r="J1604" s="41"/>
      <c r="K1604" s="41"/>
      <c r="L1604" s="45"/>
      <c r="M1604" s="244"/>
      <c r="N1604" s="245"/>
      <c r="O1604" s="92"/>
      <c r="P1604" s="92"/>
      <c r="Q1604" s="92"/>
      <c r="R1604" s="92"/>
      <c r="S1604" s="92"/>
      <c r="T1604" s="93"/>
      <c r="U1604" s="39"/>
      <c r="V1604" s="39"/>
      <c r="W1604" s="39"/>
      <c r="X1604" s="39"/>
      <c r="Y1604" s="39"/>
      <c r="Z1604" s="39"/>
      <c r="AA1604" s="39"/>
      <c r="AB1604" s="39"/>
      <c r="AC1604" s="39"/>
      <c r="AD1604" s="39"/>
      <c r="AE1604" s="39"/>
      <c r="AT1604" s="18" t="s">
        <v>178</v>
      </c>
      <c r="AU1604" s="18" t="s">
        <v>86</v>
      </c>
    </row>
    <row r="1605" spans="1:65" s="2" customFormat="1" ht="16.5" customHeight="1">
      <c r="A1605" s="39"/>
      <c r="B1605" s="40"/>
      <c r="C1605" s="228" t="s">
        <v>2876</v>
      </c>
      <c r="D1605" s="228" t="s">
        <v>171</v>
      </c>
      <c r="E1605" s="229" t="s">
        <v>2877</v>
      </c>
      <c r="F1605" s="230" t="s">
        <v>2878</v>
      </c>
      <c r="G1605" s="231" t="s">
        <v>174</v>
      </c>
      <c r="H1605" s="232">
        <v>1</v>
      </c>
      <c r="I1605" s="233"/>
      <c r="J1605" s="234">
        <f>ROUND(I1605*H1605,2)</f>
        <v>0</v>
      </c>
      <c r="K1605" s="230" t="s">
        <v>1</v>
      </c>
      <c r="L1605" s="45"/>
      <c r="M1605" s="235" t="s">
        <v>1</v>
      </c>
      <c r="N1605" s="236" t="s">
        <v>42</v>
      </c>
      <c r="O1605" s="92"/>
      <c r="P1605" s="237">
        <f>O1605*H1605</f>
        <v>0</v>
      </c>
      <c r="Q1605" s="237">
        <v>0</v>
      </c>
      <c r="R1605" s="237">
        <f>Q1605*H1605</f>
        <v>0</v>
      </c>
      <c r="S1605" s="237">
        <v>0</v>
      </c>
      <c r="T1605" s="238">
        <f>S1605*H1605</f>
        <v>0</v>
      </c>
      <c r="U1605" s="39"/>
      <c r="V1605" s="39"/>
      <c r="W1605" s="39"/>
      <c r="X1605" s="39"/>
      <c r="Y1605" s="39"/>
      <c r="Z1605" s="39"/>
      <c r="AA1605" s="39"/>
      <c r="AB1605" s="39"/>
      <c r="AC1605" s="39"/>
      <c r="AD1605" s="39"/>
      <c r="AE1605" s="39"/>
      <c r="AR1605" s="239" t="s">
        <v>437</v>
      </c>
      <c r="AT1605" s="239" t="s">
        <v>171</v>
      </c>
      <c r="AU1605" s="239" t="s">
        <v>86</v>
      </c>
      <c r="AY1605" s="18" t="s">
        <v>168</v>
      </c>
      <c r="BE1605" s="240">
        <f>IF(N1605="základní",J1605,0)</f>
        <v>0</v>
      </c>
      <c r="BF1605" s="240">
        <f>IF(N1605="snížená",J1605,0)</f>
        <v>0</v>
      </c>
      <c r="BG1605" s="240">
        <f>IF(N1605="zákl. přenesená",J1605,0)</f>
        <v>0</v>
      </c>
      <c r="BH1605" s="240">
        <f>IF(N1605="sníž. přenesená",J1605,0)</f>
        <v>0</v>
      </c>
      <c r="BI1605" s="240">
        <f>IF(N1605="nulová",J1605,0)</f>
        <v>0</v>
      </c>
      <c r="BJ1605" s="18" t="s">
        <v>84</v>
      </c>
      <c r="BK1605" s="240">
        <f>ROUND(I1605*H1605,2)</f>
        <v>0</v>
      </c>
      <c r="BL1605" s="18" t="s">
        <v>437</v>
      </c>
      <c r="BM1605" s="239" t="s">
        <v>2879</v>
      </c>
    </row>
    <row r="1606" spans="1:47" s="2" customFormat="1" ht="12">
      <c r="A1606" s="39"/>
      <c r="B1606" s="40"/>
      <c r="C1606" s="41"/>
      <c r="D1606" s="241" t="s">
        <v>178</v>
      </c>
      <c r="E1606" s="41"/>
      <c r="F1606" s="242" t="s">
        <v>2755</v>
      </c>
      <c r="G1606" s="41"/>
      <c r="H1606" s="41"/>
      <c r="I1606" s="243"/>
      <c r="J1606" s="41"/>
      <c r="K1606" s="41"/>
      <c r="L1606" s="45"/>
      <c r="M1606" s="244"/>
      <c r="N1606" s="245"/>
      <c r="O1606" s="92"/>
      <c r="P1606" s="92"/>
      <c r="Q1606" s="92"/>
      <c r="R1606" s="92"/>
      <c r="S1606" s="92"/>
      <c r="T1606" s="93"/>
      <c r="U1606" s="39"/>
      <c r="V1606" s="39"/>
      <c r="W1606" s="39"/>
      <c r="X1606" s="39"/>
      <c r="Y1606" s="39"/>
      <c r="Z1606" s="39"/>
      <c r="AA1606" s="39"/>
      <c r="AB1606" s="39"/>
      <c r="AC1606" s="39"/>
      <c r="AD1606" s="39"/>
      <c r="AE1606" s="39"/>
      <c r="AT1606" s="18" t="s">
        <v>178</v>
      </c>
      <c r="AU1606" s="18" t="s">
        <v>86</v>
      </c>
    </row>
    <row r="1607" spans="1:65" s="2" customFormat="1" ht="16.5" customHeight="1">
      <c r="A1607" s="39"/>
      <c r="B1607" s="40"/>
      <c r="C1607" s="228" t="s">
        <v>2880</v>
      </c>
      <c r="D1607" s="228" t="s">
        <v>171</v>
      </c>
      <c r="E1607" s="229" t="s">
        <v>2881</v>
      </c>
      <c r="F1607" s="230" t="s">
        <v>2882</v>
      </c>
      <c r="G1607" s="231" t="s">
        <v>174</v>
      </c>
      <c r="H1607" s="232">
        <v>1</v>
      </c>
      <c r="I1607" s="233"/>
      <c r="J1607" s="234">
        <f>ROUND(I1607*H1607,2)</f>
        <v>0</v>
      </c>
      <c r="K1607" s="230" t="s">
        <v>1</v>
      </c>
      <c r="L1607" s="45"/>
      <c r="M1607" s="235" t="s">
        <v>1</v>
      </c>
      <c r="N1607" s="236" t="s">
        <v>42</v>
      </c>
      <c r="O1607" s="92"/>
      <c r="P1607" s="237">
        <f>O1607*H1607</f>
        <v>0</v>
      </c>
      <c r="Q1607" s="237">
        <v>0</v>
      </c>
      <c r="R1607" s="237">
        <f>Q1607*H1607</f>
        <v>0</v>
      </c>
      <c r="S1607" s="237">
        <v>0</v>
      </c>
      <c r="T1607" s="238">
        <f>S1607*H1607</f>
        <v>0</v>
      </c>
      <c r="U1607" s="39"/>
      <c r="V1607" s="39"/>
      <c r="W1607" s="39"/>
      <c r="X1607" s="39"/>
      <c r="Y1607" s="39"/>
      <c r="Z1607" s="39"/>
      <c r="AA1607" s="39"/>
      <c r="AB1607" s="39"/>
      <c r="AC1607" s="39"/>
      <c r="AD1607" s="39"/>
      <c r="AE1607" s="39"/>
      <c r="AR1607" s="239" t="s">
        <v>437</v>
      </c>
      <c r="AT1607" s="239" t="s">
        <v>171</v>
      </c>
      <c r="AU1607" s="239" t="s">
        <v>86</v>
      </c>
      <c r="AY1607" s="18" t="s">
        <v>168</v>
      </c>
      <c r="BE1607" s="240">
        <f>IF(N1607="základní",J1607,0)</f>
        <v>0</v>
      </c>
      <c r="BF1607" s="240">
        <f>IF(N1607="snížená",J1607,0)</f>
        <v>0</v>
      </c>
      <c r="BG1607" s="240">
        <f>IF(N1607="zákl. přenesená",J1607,0)</f>
        <v>0</v>
      </c>
      <c r="BH1607" s="240">
        <f>IF(N1607="sníž. přenesená",J1607,0)</f>
        <v>0</v>
      </c>
      <c r="BI1607" s="240">
        <f>IF(N1607="nulová",J1607,0)</f>
        <v>0</v>
      </c>
      <c r="BJ1607" s="18" t="s">
        <v>84</v>
      </c>
      <c r="BK1607" s="240">
        <f>ROUND(I1607*H1607,2)</f>
        <v>0</v>
      </c>
      <c r="BL1607" s="18" t="s">
        <v>437</v>
      </c>
      <c r="BM1607" s="239" t="s">
        <v>2883</v>
      </c>
    </row>
    <row r="1608" spans="1:47" s="2" customFormat="1" ht="12">
      <c r="A1608" s="39"/>
      <c r="B1608" s="40"/>
      <c r="C1608" s="41"/>
      <c r="D1608" s="241" t="s">
        <v>178</v>
      </c>
      <c r="E1608" s="41"/>
      <c r="F1608" s="242" t="s">
        <v>2755</v>
      </c>
      <c r="G1608" s="41"/>
      <c r="H1608" s="41"/>
      <c r="I1608" s="243"/>
      <c r="J1608" s="41"/>
      <c r="K1608" s="41"/>
      <c r="L1608" s="45"/>
      <c r="M1608" s="244"/>
      <c r="N1608" s="245"/>
      <c r="O1608" s="92"/>
      <c r="P1608" s="92"/>
      <c r="Q1608" s="92"/>
      <c r="R1608" s="92"/>
      <c r="S1608" s="92"/>
      <c r="T1608" s="93"/>
      <c r="U1608" s="39"/>
      <c r="V1608" s="39"/>
      <c r="W1608" s="39"/>
      <c r="X1608" s="39"/>
      <c r="Y1608" s="39"/>
      <c r="Z1608" s="39"/>
      <c r="AA1608" s="39"/>
      <c r="AB1608" s="39"/>
      <c r="AC1608" s="39"/>
      <c r="AD1608" s="39"/>
      <c r="AE1608" s="39"/>
      <c r="AT1608" s="18" t="s">
        <v>178</v>
      </c>
      <c r="AU1608" s="18" t="s">
        <v>86</v>
      </c>
    </row>
    <row r="1609" spans="1:65" s="2" customFormat="1" ht="16.5" customHeight="1">
      <c r="A1609" s="39"/>
      <c r="B1609" s="40"/>
      <c r="C1609" s="228" t="s">
        <v>2884</v>
      </c>
      <c r="D1609" s="228" t="s">
        <v>171</v>
      </c>
      <c r="E1609" s="229" t="s">
        <v>2885</v>
      </c>
      <c r="F1609" s="230" t="s">
        <v>2886</v>
      </c>
      <c r="G1609" s="231" t="s">
        <v>174</v>
      </c>
      <c r="H1609" s="232">
        <v>1</v>
      </c>
      <c r="I1609" s="233"/>
      <c r="J1609" s="234">
        <f>ROUND(I1609*H1609,2)</f>
        <v>0</v>
      </c>
      <c r="K1609" s="230" t="s">
        <v>1</v>
      </c>
      <c r="L1609" s="45"/>
      <c r="M1609" s="235" t="s">
        <v>1</v>
      </c>
      <c r="N1609" s="236" t="s">
        <v>42</v>
      </c>
      <c r="O1609" s="92"/>
      <c r="P1609" s="237">
        <f>O1609*H1609</f>
        <v>0</v>
      </c>
      <c r="Q1609" s="237">
        <v>0</v>
      </c>
      <c r="R1609" s="237">
        <f>Q1609*H1609</f>
        <v>0</v>
      </c>
      <c r="S1609" s="237">
        <v>0</v>
      </c>
      <c r="T1609" s="238">
        <f>S1609*H1609</f>
        <v>0</v>
      </c>
      <c r="U1609" s="39"/>
      <c r="V1609" s="39"/>
      <c r="W1609" s="39"/>
      <c r="X1609" s="39"/>
      <c r="Y1609" s="39"/>
      <c r="Z1609" s="39"/>
      <c r="AA1609" s="39"/>
      <c r="AB1609" s="39"/>
      <c r="AC1609" s="39"/>
      <c r="AD1609" s="39"/>
      <c r="AE1609" s="39"/>
      <c r="AR1609" s="239" t="s">
        <v>437</v>
      </c>
      <c r="AT1609" s="239" t="s">
        <v>171</v>
      </c>
      <c r="AU1609" s="239" t="s">
        <v>86</v>
      </c>
      <c r="AY1609" s="18" t="s">
        <v>168</v>
      </c>
      <c r="BE1609" s="240">
        <f>IF(N1609="základní",J1609,0)</f>
        <v>0</v>
      </c>
      <c r="BF1609" s="240">
        <f>IF(N1609="snížená",J1609,0)</f>
        <v>0</v>
      </c>
      <c r="BG1609" s="240">
        <f>IF(N1609="zákl. přenesená",J1609,0)</f>
        <v>0</v>
      </c>
      <c r="BH1609" s="240">
        <f>IF(N1609="sníž. přenesená",J1609,0)</f>
        <v>0</v>
      </c>
      <c r="BI1609" s="240">
        <f>IF(N1609="nulová",J1609,0)</f>
        <v>0</v>
      </c>
      <c r="BJ1609" s="18" t="s">
        <v>84</v>
      </c>
      <c r="BK1609" s="240">
        <f>ROUND(I1609*H1609,2)</f>
        <v>0</v>
      </c>
      <c r="BL1609" s="18" t="s">
        <v>437</v>
      </c>
      <c r="BM1609" s="239" t="s">
        <v>2887</v>
      </c>
    </row>
    <row r="1610" spans="1:47" s="2" customFormat="1" ht="12">
      <c r="A1610" s="39"/>
      <c r="B1610" s="40"/>
      <c r="C1610" s="41"/>
      <c r="D1610" s="241" t="s">
        <v>178</v>
      </c>
      <c r="E1610" s="41"/>
      <c r="F1610" s="242" t="s">
        <v>2573</v>
      </c>
      <c r="G1610" s="41"/>
      <c r="H1610" s="41"/>
      <c r="I1610" s="243"/>
      <c r="J1610" s="41"/>
      <c r="K1610" s="41"/>
      <c r="L1610" s="45"/>
      <c r="M1610" s="244"/>
      <c r="N1610" s="245"/>
      <c r="O1610" s="92"/>
      <c r="P1610" s="92"/>
      <c r="Q1610" s="92"/>
      <c r="R1610" s="92"/>
      <c r="S1610" s="92"/>
      <c r="T1610" s="93"/>
      <c r="U1610" s="39"/>
      <c r="V1610" s="39"/>
      <c r="W1610" s="39"/>
      <c r="X1610" s="39"/>
      <c r="Y1610" s="39"/>
      <c r="Z1610" s="39"/>
      <c r="AA1610" s="39"/>
      <c r="AB1610" s="39"/>
      <c r="AC1610" s="39"/>
      <c r="AD1610" s="39"/>
      <c r="AE1610" s="39"/>
      <c r="AT1610" s="18" t="s">
        <v>178</v>
      </c>
      <c r="AU1610" s="18" t="s">
        <v>86</v>
      </c>
    </row>
    <row r="1611" spans="1:65" s="2" customFormat="1" ht="16.5" customHeight="1">
      <c r="A1611" s="39"/>
      <c r="B1611" s="40"/>
      <c r="C1611" s="228" t="s">
        <v>2888</v>
      </c>
      <c r="D1611" s="228" t="s">
        <v>171</v>
      </c>
      <c r="E1611" s="229" t="s">
        <v>2889</v>
      </c>
      <c r="F1611" s="230" t="s">
        <v>2890</v>
      </c>
      <c r="G1611" s="231" t="s">
        <v>174</v>
      </c>
      <c r="H1611" s="232">
        <v>1</v>
      </c>
      <c r="I1611" s="233"/>
      <c r="J1611" s="234">
        <f>ROUND(I1611*H1611,2)</f>
        <v>0</v>
      </c>
      <c r="K1611" s="230" t="s">
        <v>1</v>
      </c>
      <c r="L1611" s="45"/>
      <c r="M1611" s="235" t="s">
        <v>1</v>
      </c>
      <c r="N1611" s="236" t="s">
        <v>42</v>
      </c>
      <c r="O1611" s="92"/>
      <c r="P1611" s="237">
        <f>O1611*H1611</f>
        <v>0</v>
      </c>
      <c r="Q1611" s="237">
        <v>0</v>
      </c>
      <c r="R1611" s="237">
        <f>Q1611*H1611</f>
        <v>0</v>
      </c>
      <c r="S1611" s="237">
        <v>0</v>
      </c>
      <c r="T1611" s="238">
        <f>S1611*H1611</f>
        <v>0</v>
      </c>
      <c r="U1611" s="39"/>
      <c r="V1611" s="39"/>
      <c r="W1611" s="39"/>
      <c r="X1611" s="39"/>
      <c r="Y1611" s="39"/>
      <c r="Z1611" s="39"/>
      <c r="AA1611" s="39"/>
      <c r="AB1611" s="39"/>
      <c r="AC1611" s="39"/>
      <c r="AD1611" s="39"/>
      <c r="AE1611" s="39"/>
      <c r="AR1611" s="239" t="s">
        <v>437</v>
      </c>
      <c r="AT1611" s="239" t="s">
        <v>171</v>
      </c>
      <c r="AU1611" s="239" t="s">
        <v>86</v>
      </c>
      <c r="AY1611" s="18" t="s">
        <v>168</v>
      </c>
      <c r="BE1611" s="240">
        <f>IF(N1611="základní",J1611,0)</f>
        <v>0</v>
      </c>
      <c r="BF1611" s="240">
        <f>IF(N1611="snížená",J1611,0)</f>
        <v>0</v>
      </c>
      <c r="BG1611" s="240">
        <f>IF(N1611="zákl. přenesená",J1611,0)</f>
        <v>0</v>
      </c>
      <c r="BH1611" s="240">
        <f>IF(N1611="sníž. přenesená",J1611,0)</f>
        <v>0</v>
      </c>
      <c r="BI1611" s="240">
        <f>IF(N1611="nulová",J1611,0)</f>
        <v>0</v>
      </c>
      <c r="BJ1611" s="18" t="s">
        <v>84</v>
      </c>
      <c r="BK1611" s="240">
        <f>ROUND(I1611*H1611,2)</f>
        <v>0</v>
      </c>
      <c r="BL1611" s="18" t="s">
        <v>437</v>
      </c>
      <c r="BM1611" s="239" t="s">
        <v>2891</v>
      </c>
    </row>
    <row r="1612" spans="1:47" s="2" customFormat="1" ht="12">
      <c r="A1612" s="39"/>
      <c r="B1612" s="40"/>
      <c r="C1612" s="41"/>
      <c r="D1612" s="241" t="s">
        <v>178</v>
      </c>
      <c r="E1612" s="41"/>
      <c r="F1612" s="242" t="s">
        <v>2573</v>
      </c>
      <c r="G1612" s="41"/>
      <c r="H1612" s="41"/>
      <c r="I1612" s="243"/>
      <c r="J1612" s="41"/>
      <c r="K1612" s="41"/>
      <c r="L1612" s="45"/>
      <c r="M1612" s="244"/>
      <c r="N1612" s="245"/>
      <c r="O1612" s="92"/>
      <c r="P1612" s="92"/>
      <c r="Q1612" s="92"/>
      <c r="R1612" s="92"/>
      <c r="S1612" s="92"/>
      <c r="T1612" s="93"/>
      <c r="U1612" s="39"/>
      <c r="V1612" s="39"/>
      <c r="W1612" s="39"/>
      <c r="X1612" s="39"/>
      <c r="Y1612" s="39"/>
      <c r="Z1612" s="39"/>
      <c r="AA1612" s="39"/>
      <c r="AB1612" s="39"/>
      <c r="AC1612" s="39"/>
      <c r="AD1612" s="39"/>
      <c r="AE1612" s="39"/>
      <c r="AT1612" s="18" t="s">
        <v>178</v>
      </c>
      <c r="AU1612" s="18" t="s">
        <v>86</v>
      </c>
    </row>
    <row r="1613" spans="1:65" s="2" customFormat="1" ht="16.5" customHeight="1">
      <c r="A1613" s="39"/>
      <c r="B1613" s="40"/>
      <c r="C1613" s="228" t="s">
        <v>2892</v>
      </c>
      <c r="D1613" s="228" t="s">
        <v>171</v>
      </c>
      <c r="E1613" s="229" t="s">
        <v>2893</v>
      </c>
      <c r="F1613" s="230" t="s">
        <v>2894</v>
      </c>
      <c r="G1613" s="231" t="s">
        <v>174</v>
      </c>
      <c r="H1613" s="232">
        <v>1</v>
      </c>
      <c r="I1613" s="233"/>
      <c r="J1613" s="234">
        <f>ROUND(I1613*H1613,2)</f>
        <v>0</v>
      </c>
      <c r="K1613" s="230" t="s">
        <v>1</v>
      </c>
      <c r="L1613" s="45"/>
      <c r="M1613" s="235" t="s">
        <v>1</v>
      </c>
      <c r="N1613" s="236" t="s">
        <v>42</v>
      </c>
      <c r="O1613" s="92"/>
      <c r="P1613" s="237">
        <f>O1613*H1613</f>
        <v>0</v>
      </c>
      <c r="Q1613" s="237">
        <v>0</v>
      </c>
      <c r="R1613" s="237">
        <f>Q1613*H1613</f>
        <v>0</v>
      </c>
      <c r="S1613" s="237">
        <v>0</v>
      </c>
      <c r="T1613" s="238">
        <f>S1613*H1613</f>
        <v>0</v>
      </c>
      <c r="U1613" s="39"/>
      <c r="V1613" s="39"/>
      <c r="W1613" s="39"/>
      <c r="X1613" s="39"/>
      <c r="Y1613" s="39"/>
      <c r="Z1613" s="39"/>
      <c r="AA1613" s="39"/>
      <c r="AB1613" s="39"/>
      <c r="AC1613" s="39"/>
      <c r="AD1613" s="39"/>
      <c r="AE1613" s="39"/>
      <c r="AR1613" s="239" t="s">
        <v>437</v>
      </c>
      <c r="AT1613" s="239" t="s">
        <v>171</v>
      </c>
      <c r="AU1613" s="239" t="s">
        <v>86</v>
      </c>
      <c r="AY1613" s="18" t="s">
        <v>168</v>
      </c>
      <c r="BE1613" s="240">
        <f>IF(N1613="základní",J1613,0)</f>
        <v>0</v>
      </c>
      <c r="BF1613" s="240">
        <f>IF(N1613="snížená",J1613,0)</f>
        <v>0</v>
      </c>
      <c r="BG1613" s="240">
        <f>IF(N1613="zákl. přenesená",J1613,0)</f>
        <v>0</v>
      </c>
      <c r="BH1613" s="240">
        <f>IF(N1613="sníž. přenesená",J1613,0)</f>
        <v>0</v>
      </c>
      <c r="BI1613" s="240">
        <f>IF(N1613="nulová",J1613,0)</f>
        <v>0</v>
      </c>
      <c r="BJ1613" s="18" t="s">
        <v>84</v>
      </c>
      <c r="BK1613" s="240">
        <f>ROUND(I1613*H1613,2)</f>
        <v>0</v>
      </c>
      <c r="BL1613" s="18" t="s">
        <v>437</v>
      </c>
      <c r="BM1613" s="239" t="s">
        <v>2895</v>
      </c>
    </row>
    <row r="1614" spans="1:47" s="2" customFormat="1" ht="12">
      <c r="A1614" s="39"/>
      <c r="B1614" s="40"/>
      <c r="C1614" s="41"/>
      <c r="D1614" s="241" t="s">
        <v>178</v>
      </c>
      <c r="E1614" s="41"/>
      <c r="F1614" s="242" t="s">
        <v>2755</v>
      </c>
      <c r="G1614" s="41"/>
      <c r="H1614" s="41"/>
      <c r="I1614" s="243"/>
      <c r="J1614" s="41"/>
      <c r="K1614" s="41"/>
      <c r="L1614" s="45"/>
      <c r="M1614" s="244"/>
      <c r="N1614" s="245"/>
      <c r="O1614" s="92"/>
      <c r="P1614" s="92"/>
      <c r="Q1614" s="92"/>
      <c r="R1614" s="92"/>
      <c r="S1614" s="92"/>
      <c r="T1614" s="93"/>
      <c r="U1614" s="39"/>
      <c r="V1614" s="39"/>
      <c r="W1614" s="39"/>
      <c r="X1614" s="39"/>
      <c r="Y1614" s="39"/>
      <c r="Z1614" s="39"/>
      <c r="AA1614" s="39"/>
      <c r="AB1614" s="39"/>
      <c r="AC1614" s="39"/>
      <c r="AD1614" s="39"/>
      <c r="AE1614" s="39"/>
      <c r="AT1614" s="18" t="s">
        <v>178</v>
      </c>
      <c r="AU1614" s="18" t="s">
        <v>86</v>
      </c>
    </row>
    <row r="1615" spans="1:65" s="2" customFormat="1" ht="16.5" customHeight="1">
      <c r="A1615" s="39"/>
      <c r="B1615" s="40"/>
      <c r="C1615" s="228" t="s">
        <v>2896</v>
      </c>
      <c r="D1615" s="228" t="s">
        <v>171</v>
      </c>
      <c r="E1615" s="229" t="s">
        <v>2897</v>
      </c>
      <c r="F1615" s="230" t="s">
        <v>2898</v>
      </c>
      <c r="G1615" s="231" t="s">
        <v>174</v>
      </c>
      <c r="H1615" s="232">
        <v>1</v>
      </c>
      <c r="I1615" s="233"/>
      <c r="J1615" s="234">
        <f>ROUND(I1615*H1615,2)</f>
        <v>0</v>
      </c>
      <c r="K1615" s="230" t="s">
        <v>1</v>
      </c>
      <c r="L1615" s="45"/>
      <c r="M1615" s="235" t="s">
        <v>1</v>
      </c>
      <c r="N1615" s="236" t="s">
        <v>42</v>
      </c>
      <c r="O1615" s="92"/>
      <c r="P1615" s="237">
        <f>O1615*H1615</f>
        <v>0</v>
      </c>
      <c r="Q1615" s="237">
        <v>0</v>
      </c>
      <c r="R1615" s="237">
        <f>Q1615*H1615</f>
        <v>0</v>
      </c>
      <c r="S1615" s="237">
        <v>0</v>
      </c>
      <c r="T1615" s="238">
        <f>S1615*H1615</f>
        <v>0</v>
      </c>
      <c r="U1615" s="39"/>
      <c r="V1615" s="39"/>
      <c r="W1615" s="39"/>
      <c r="X1615" s="39"/>
      <c r="Y1615" s="39"/>
      <c r="Z1615" s="39"/>
      <c r="AA1615" s="39"/>
      <c r="AB1615" s="39"/>
      <c r="AC1615" s="39"/>
      <c r="AD1615" s="39"/>
      <c r="AE1615" s="39"/>
      <c r="AR1615" s="239" t="s">
        <v>437</v>
      </c>
      <c r="AT1615" s="239" t="s">
        <v>171</v>
      </c>
      <c r="AU1615" s="239" t="s">
        <v>86</v>
      </c>
      <c r="AY1615" s="18" t="s">
        <v>168</v>
      </c>
      <c r="BE1615" s="240">
        <f>IF(N1615="základní",J1615,0)</f>
        <v>0</v>
      </c>
      <c r="BF1615" s="240">
        <f>IF(N1615="snížená",J1615,0)</f>
        <v>0</v>
      </c>
      <c r="BG1615" s="240">
        <f>IF(N1615="zákl. přenesená",J1615,0)</f>
        <v>0</v>
      </c>
      <c r="BH1615" s="240">
        <f>IF(N1615="sníž. přenesená",J1615,0)</f>
        <v>0</v>
      </c>
      <c r="BI1615" s="240">
        <f>IF(N1615="nulová",J1615,0)</f>
        <v>0</v>
      </c>
      <c r="BJ1615" s="18" t="s">
        <v>84</v>
      </c>
      <c r="BK1615" s="240">
        <f>ROUND(I1615*H1615,2)</f>
        <v>0</v>
      </c>
      <c r="BL1615" s="18" t="s">
        <v>437</v>
      </c>
      <c r="BM1615" s="239" t="s">
        <v>2899</v>
      </c>
    </row>
    <row r="1616" spans="1:47" s="2" customFormat="1" ht="12">
      <c r="A1616" s="39"/>
      <c r="B1616" s="40"/>
      <c r="C1616" s="41"/>
      <c r="D1616" s="241" t="s">
        <v>178</v>
      </c>
      <c r="E1616" s="41"/>
      <c r="F1616" s="242" t="s">
        <v>2573</v>
      </c>
      <c r="G1616" s="41"/>
      <c r="H1616" s="41"/>
      <c r="I1616" s="243"/>
      <c r="J1616" s="41"/>
      <c r="K1616" s="41"/>
      <c r="L1616" s="45"/>
      <c r="M1616" s="244"/>
      <c r="N1616" s="245"/>
      <c r="O1616" s="92"/>
      <c r="P1616" s="92"/>
      <c r="Q1616" s="92"/>
      <c r="R1616" s="92"/>
      <c r="S1616" s="92"/>
      <c r="T1616" s="93"/>
      <c r="U1616" s="39"/>
      <c r="V1616" s="39"/>
      <c r="W1616" s="39"/>
      <c r="X1616" s="39"/>
      <c r="Y1616" s="39"/>
      <c r="Z1616" s="39"/>
      <c r="AA1616" s="39"/>
      <c r="AB1616" s="39"/>
      <c r="AC1616" s="39"/>
      <c r="AD1616" s="39"/>
      <c r="AE1616" s="39"/>
      <c r="AT1616" s="18" t="s">
        <v>178</v>
      </c>
      <c r="AU1616" s="18" t="s">
        <v>86</v>
      </c>
    </row>
    <row r="1617" spans="1:65" s="2" customFormat="1" ht="16.5" customHeight="1">
      <c r="A1617" s="39"/>
      <c r="B1617" s="40"/>
      <c r="C1617" s="228" t="s">
        <v>2900</v>
      </c>
      <c r="D1617" s="228" t="s">
        <v>171</v>
      </c>
      <c r="E1617" s="229" t="s">
        <v>2901</v>
      </c>
      <c r="F1617" s="230" t="s">
        <v>2902</v>
      </c>
      <c r="G1617" s="231" t="s">
        <v>174</v>
      </c>
      <c r="H1617" s="232">
        <v>1</v>
      </c>
      <c r="I1617" s="233"/>
      <c r="J1617" s="234">
        <f>ROUND(I1617*H1617,2)</f>
        <v>0</v>
      </c>
      <c r="K1617" s="230" t="s">
        <v>1</v>
      </c>
      <c r="L1617" s="45"/>
      <c r="M1617" s="235" t="s">
        <v>1</v>
      </c>
      <c r="N1617" s="236" t="s">
        <v>42</v>
      </c>
      <c r="O1617" s="92"/>
      <c r="P1617" s="237">
        <f>O1617*H1617</f>
        <v>0</v>
      </c>
      <c r="Q1617" s="237">
        <v>0</v>
      </c>
      <c r="R1617" s="237">
        <f>Q1617*H1617</f>
        <v>0</v>
      </c>
      <c r="S1617" s="237">
        <v>0</v>
      </c>
      <c r="T1617" s="238">
        <f>S1617*H1617</f>
        <v>0</v>
      </c>
      <c r="U1617" s="39"/>
      <c r="V1617" s="39"/>
      <c r="W1617" s="39"/>
      <c r="X1617" s="39"/>
      <c r="Y1617" s="39"/>
      <c r="Z1617" s="39"/>
      <c r="AA1617" s="39"/>
      <c r="AB1617" s="39"/>
      <c r="AC1617" s="39"/>
      <c r="AD1617" s="39"/>
      <c r="AE1617" s="39"/>
      <c r="AR1617" s="239" t="s">
        <v>437</v>
      </c>
      <c r="AT1617" s="239" t="s">
        <v>171</v>
      </c>
      <c r="AU1617" s="239" t="s">
        <v>86</v>
      </c>
      <c r="AY1617" s="18" t="s">
        <v>168</v>
      </c>
      <c r="BE1617" s="240">
        <f>IF(N1617="základní",J1617,0)</f>
        <v>0</v>
      </c>
      <c r="BF1617" s="240">
        <f>IF(N1617="snížená",J1617,0)</f>
        <v>0</v>
      </c>
      <c r="BG1617" s="240">
        <f>IF(N1617="zákl. přenesená",J1617,0)</f>
        <v>0</v>
      </c>
      <c r="BH1617" s="240">
        <f>IF(N1617="sníž. přenesená",J1617,0)</f>
        <v>0</v>
      </c>
      <c r="BI1617" s="240">
        <f>IF(N1617="nulová",J1617,0)</f>
        <v>0</v>
      </c>
      <c r="BJ1617" s="18" t="s">
        <v>84</v>
      </c>
      <c r="BK1617" s="240">
        <f>ROUND(I1617*H1617,2)</f>
        <v>0</v>
      </c>
      <c r="BL1617" s="18" t="s">
        <v>437</v>
      </c>
      <c r="BM1617" s="239" t="s">
        <v>2903</v>
      </c>
    </row>
    <row r="1618" spans="1:47" s="2" customFormat="1" ht="12">
      <c r="A1618" s="39"/>
      <c r="B1618" s="40"/>
      <c r="C1618" s="41"/>
      <c r="D1618" s="241" t="s">
        <v>178</v>
      </c>
      <c r="E1618" s="41"/>
      <c r="F1618" s="242" t="s">
        <v>2573</v>
      </c>
      <c r="G1618" s="41"/>
      <c r="H1618" s="41"/>
      <c r="I1618" s="243"/>
      <c r="J1618" s="41"/>
      <c r="K1618" s="41"/>
      <c r="L1618" s="45"/>
      <c r="M1618" s="244"/>
      <c r="N1618" s="245"/>
      <c r="O1618" s="92"/>
      <c r="P1618" s="92"/>
      <c r="Q1618" s="92"/>
      <c r="R1618" s="92"/>
      <c r="S1618" s="92"/>
      <c r="T1618" s="93"/>
      <c r="U1618" s="39"/>
      <c r="V1618" s="39"/>
      <c r="W1618" s="39"/>
      <c r="X1618" s="39"/>
      <c r="Y1618" s="39"/>
      <c r="Z1618" s="39"/>
      <c r="AA1618" s="39"/>
      <c r="AB1618" s="39"/>
      <c r="AC1618" s="39"/>
      <c r="AD1618" s="39"/>
      <c r="AE1618" s="39"/>
      <c r="AT1618" s="18" t="s">
        <v>178</v>
      </c>
      <c r="AU1618" s="18" t="s">
        <v>86</v>
      </c>
    </row>
    <row r="1619" spans="1:65" s="2" customFormat="1" ht="16.5" customHeight="1">
      <c r="A1619" s="39"/>
      <c r="B1619" s="40"/>
      <c r="C1619" s="228" t="s">
        <v>2904</v>
      </c>
      <c r="D1619" s="228" t="s">
        <v>171</v>
      </c>
      <c r="E1619" s="229" t="s">
        <v>2905</v>
      </c>
      <c r="F1619" s="230" t="s">
        <v>2906</v>
      </c>
      <c r="G1619" s="231" t="s">
        <v>174</v>
      </c>
      <c r="H1619" s="232">
        <v>1</v>
      </c>
      <c r="I1619" s="233"/>
      <c r="J1619" s="234">
        <f>ROUND(I1619*H1619,2)</f>
        <v>0</v>
      </c>
      <c r="K1619" s="230" t="s">
        <v>1</v>
      </c>
      <c r="L1619" s="45"/>
      <c r="M1619" s="235" t="s">
        <v>1</v>
      </c>
      <c r="N1619" s="236" t="s">
        <v>42</v>
      </c>
      <c r="O1619" s="92"/>
      <c r="P1619" s="237">
        <f>O1619*H1619</f>
        <v>0</v>
      </c>
      <c r="Q1619" s="237">
        <v>0</v>
      </c>
      <c r="R1619" s="237">
        <f>Q1619*H1619</f>
        <v>0</v>
      </c>
      <c r="S1619" s="237">
        <v>0</v>
      </c>
      <c r="T1619" s="238">
        <f>S1619*H1619</f>
        <v>0</v>
      </c>
      <c r="U1619" s="39"/>
      <c r="V1619" s="39"/>
      <c r="W1619" s="39"/>
      <c r="X1619" s="39"/>
      <c r="Y1619" s="39"/>
      <c r="Z1619" s="39"/>
      <c r="AA1619" s="39"/>
      <c r="AB1619" s="39"/>
      <c r="AC1619" s="39"/>
      <c r="AD1619" s="39"/>
      <c r="AE1619" s="39"/>
      <c r="AR1619" s="239" t="s">
        <v>437</v>
      </c>
      <c r="AT1619" s="239" t="s">
        <v>171</v>
      </c>
      <c r="AU1619" s="239" t="s">
        <v>86</v>
      </c>
      <c r="AY1619" s="18" t="s">
        <v>168</v>
      </c>
      <c r="BE1619" s="240">
        <f>IF(N1619="základní",J1619,0)</f>
        <v>0</v>
      </c>
      <c r="BF1619" s="240">
        <f>IF(N1619="snížená",J1619,0)</f>
        <v>0</v>
      </c>
      <c r="BG1619" s="240">
        <f>IF(N1619="zákl. přenesená",J1619,0)</f>
        <v>0</v>
      </c>
      <c r="BH1619" s="240">
        <f>IF(N1619="sníž. přenesená",J1619,0)</f>
        <v>0</v>
      </c>
      <c r="BI1619" s="240">
        <f>IF(N1619="nulová",J1619,0)</f>
        <v>0</v>
      </c>
      <c r="BJ1619" s="18" t="s">
        <v>84</v>
      </c>
      <c r="BK1619" s="240">
        <f>ROUND(I1619*H1619,2)</f>
        <v>0</v>
      </c>
      <c r="BL1619" s="18" t="s">
        <v>437</v>
      </c>
      <c r="BM1619" s="239" t="s">
        <v>2907</v>
      </c>
    </row>
    <row r="1620" spans="1:47" s="2" customFormat="1" ht="12">
      <c r="A1620" s="39"/>
      <c r="B1620" s="40"/>
      <c r="C1620" s="41"/>
      <c r="D1620" s="241" t="s">
        <v>178</v>
      </c>
      <c r="E1620" s="41"/>
      <c r="F1620" s="242" t="s">
        <v>2755</v>
      </c>
      <c r="G1620" s="41"/>
      <c r="H1620" s="41"/>
      <c r="I1620" s="243"/>
      <c r="J1620" s="41"/>
      <c r="K1620" s="41"/>
      <c r="L1620" s="45"/>
      <c r="M1620" s="244"/>
      <c r="N1620" s="245"/>
      <c r="O1620" s="92"/>
      <c r="P1620" s="92"/>
      <c r="Q1620" s="92"/>
      <c r="R1620" s="92"/>
      <c r="S1620" s="92"/>
      <c r="T1620" s="93"/>
      <c r="U1620" s="39"/>
      <c r="V1620" s="39"/>
      <c r="W1620" s="39"/>
      <c r="X1620" s="39"/>
      <c r="Y1620" s="39"/>
      <c r="Z1620" s="39"/>
      <c r="AA1620" s="39"/>
      <c r="AB1620" s="39"/>
      <c r="AC1620" s="39"/>
      <c r="AD1620" s="39"/>
      <c r="AE1620" s="39"/>
      <c r="AT1620" s="18" t="s">
        <v>178</v>
      </c>
      <c r="AU1620" s="18" t="s">
        <v>86</v>
      </c>
    </row>
    <row r="1621" spans="1:65" s="2" customFormat="1" ht="16.5" customHeight="1">
      <c r="A1621" s="39"/>
      <c r="B1621" s="40"/>
      <c r="C1621" s="228" t="s">
        <v>2908</v>
      </c>
      <c r="D1621" s="228" t="s">
        <v>171</v>
      </c>
      <c r="E1621" s="229" t="s">
        <v>2909</v>
      </c>
      <c r="F1621" s="230" t="s">
        <v>2910</v>
      </c>
      <c r="G1621" s="231" t="s">
        <v>174</v>
      </c>
      <c r="H1621" s="232">
        <v>1</v>
      </c>
      <c r="I1621" s="233"/>
      <c r="J1621" s="234">
        <f>ROUND(I1621*H1621,2)</f>
        <v>0</v>
      </c>
      <c r="K1621" s="230" t="s">
        <v>1</v>
      </c>
      <c r="L1621" s="45"/>
      <c r="M1621" s="235" t="s">
        <v>1</v>
      </c>
      <c r="N1621" s="236" t="s">
        <v>42</v>
      </c>
      <c r="O1621" s="92"/>
      <c r="P1621" s="237">
        <f>O1621*H1621</f>
        <v>0</v>
      </c>
      <c r="Q1621" s="237">
        <v>0</v>
      </c>
      <c r="R1621" s="237">
        <f>Q1621*H1621</f>
        <v>0</v>
      </c>
      <c r="S1621" s="237">
        <v>0</v>
      </c>
      <c r="T1621" s="238">
        <f>S1621*H1621</f>
        <v>0</v>
      </c>
      <c r="U1621" s="39"/>
      <c r="V1621" s="39"/>
      <c r="W1621" s="39"/>
      <c r="X1621" s="39"/>
      <c r="Y1621" s="39"/>
      <c r="Z1621" s="39"/>
      <c r="AA1621" s="39"/>
      <c r="AB1621" s="39"/>
      <c r="AC1621" s="39"/>
      <c r="AD1621" s="39"/>
      <c r="AE1621" s="39"/>
      <c r="AR1621" s="239" t="s">
        <v>437</v>
      </c>
      <c r="AT1621" s="239" t="s">
        <v>171</v>
      </c>
      <c r="AU1621" s="239" t="s">
        <v>86</v>
      </c>
      <c r="AY1621" s="18" t="s">
        <v>168</v>
      </c>
      <c r="BE1621" s="240">
        <f>IF(N1621="základní",J1621,0)</f>
        <v>0</v>
      </c>
      <c r="BF1621" s="240">
        <f>IF(N1621="snížená",J1621,0)</f>
        <v>0</v>
      </c>
      <c r="BG1621" s="240">
        <f>IF(N1621="zákl. přenesená",J1621,0)</f>
        <v>0</v>
      </c>
      <c r="BH1621" s="240">
        <f>IF(N1621="sníž. přenesená",J1621,0)</f>
        <v>0</v>
      </c>
      <c r="BI1621" s="240">
        <f>IF(N1621="nulová",J1621,0)</f>
        <v>0</v>
      </c>
      <c r="BJ1621" s="18" t="s">
        <v>84</v>
      </c>
      <c r="BK1621" s="240">
        <f>ROUND(I1621*H1621,2)</f>
        <v>0</v>
      </c>
      <c r="BL1621" s="18" t="s">
        <v>437</v>
      </c>
      <c r="BM1621" s="239" t="s">
        <v>2911</v>
      </c>
    </row>
    <row r="1622" spans="1:47" s="2" customFormat="1" ht="12">
      <c r="A1622" s="39"/>
      <c r="B1622" s="40"/>
      <c r="C1622" s="41"/>
      <c r="D1622" s="241" t="s">
        <v>178</v>
      </c>
      <c r="E1622" s="41"/>
      <c r="F1622" s="242" t="s">
        <v>2573</v>
      </c>
      <c r="G1622" s="41"/>
      <c r="H1622" s="41"/>
      <c r="I1622" s="243"/>
      <c r="J1622" s="41"/>
      <c r="K1622" s="41"/>
      <c r="L1622" s="45"/>
      <c r="M1622" s="244"/>
      <c r="N1622" s="245"/>
      <c r="O1622" s="92"/>
      <c r="P1622" s="92"/>
      <c r="Q1622" s="92"/>
      <c r="R1622" s="92"/>
      <c r="S1622" s="92"/>
      <c r="T1622" s="93"/>
      <c r="U1622" s="39"/>
      <c r="V1622" s="39"/>
      <c r="W1622" s="39"/>
      <c r="X1622" s="39"/>
      <c r="Y1622" s="39"/>
      <c r="Z1622" s="39"/>
      <c r="AA1622" s="39"/>
      <c r="AB1622" s="39"/>
      <c r="AC1622" s="39"/>
      <c r="AD1622" s="39"/>
      <c r="AE1622" s="39"/>
      <c r="AT1622" s="18" t="s">
        <v>178</v>
      </c>
      <c r="AU1622" s="18" t="s">
        <v>86</v>
      </c>
    </row>
    <row r="1623" spans="1:65" s="2" customFormat="1" ht="16.5" customHeight="1">
      <c r="A1623" s="39"/>
      <c r="B1623" s="40"/>
      <c r="C1623" s="228" t="s">
        <v>2912</v>
      </c>
      <c r="D1623" s="228" t="s">
        <v>171</v>
      </c>
      <c r="E1623" s="229" t="s">
        <v>2913</v>
      </c>
      <c r="F1623" s="230" t="s">
        <v>2914</v>
      </c>
      <c r="G1623" s="231" t="s">
        <v>174</v>
      </c>
      <c r="H1623" s="232">
        <v>1</v>
      </c>
      <c r="I1623" s="233"/>
      <c r="J1623" s="234">
        <f>ROUND(I1623*H1623,2)</f>
        <v>0</v>
      </c>
      <c r="K1623" s="230" t="s">
        <v>1</v>
      </c>
      <c r="L1623" s="45"/>
      <c r="M1623" s="235" t="s">
        <v>1</v>
      </c>
      <c r="N1623" s="236" t="s">
        <v>42</v>
      </c>
      <c r="O1623" s="92"/>
      <c r="P1623" s="237">
        <f>O1623*H1623</f>
        <v>0</v>
      </c>
      <c r="Q1623" s="237">
        <v>0</v>
      </c>
      <c r="R1623" s="237">
        <f>Q1623*H1623</f>
        <v>0</v>
      </c>
      <c r="S1623" s="237">
        <v>0</v>
      </c>
      <c r="T1623" s="238">
        <f>S1623*H1623</f>
        <v>0</v>
      </c>
      <c r="U1623" s="39"/>
      <c r="V1623" s="39"/>
      <c r="W1623" s="39"/>
      <c r="X1623" s="39"/>
      <c r="Y1623" s="39"/>
      <c r="Z1623" s="39"/>
      <c r="AA1623" s="39"/>
      <c r="AB1623" s="39"/>
      <c r="AC1623" s="39"/>
      <c r="AD1623" s="39"/>
      <c r="AE1623" s="39"/>
      <c r="AR1623" s="239" t="s">
        <v>437</v>
      </c>
      <c r="AT1623" s="239" t="s">
        <v>171</v>
      </c>
      <c r="AU1623" s="239" t="s">
        <v>86</v>
      </c>
      <c r="AY1623" s="18" t="s">
        <v>168</v>
      </c>
      <c r="BE1623" s="240">
        <f>IF(N1623="základní",J1623,0)</f>
        <v>0</v>
      </c>
      <c r="BF1623" s="240">
        <f>IF(N1623="snížená",J1623,0)</f>
        <v>0</v>
      </c>
      <c r="BG1623" s="240">
        <f>IF(N1623="zákl. přenesená",J1623,0)</f>
        <v>0</v>
      </c>
      <c r="BH1623" s="240">
        <f>IF(N1623="sníž. přenesená",J1623,0)</f>
        <v>0</v>
      </c>
      <c r="BI1623" s="240">
        <f>IF(N1623="nulová",J1623,0)</f>
        <v>0</v>
      </c>
      <c r="BJ1623" s="18" t="s">
        <v>84</v>
      </c>
      <c r="BK1623" s="240">
        <f>ROUND(I1623*H1623,2)</f>
        <v>0</v>
      </c>
      <c r="BL1623" s="18" t="s">
        <v>437</v>
      </c>
      <c r="BM1623" s="239" t="s">
        <v>2915</v>
      </c>
    </row>
    <row r="1624" spans="1:47" s="2" customFormat="1" ht="12">
      <c r="A1624" s="39"/>
      <c r="B1624" s="40"/>
      <c r="C1624" s="41"/>
      <c r="D1624" s="241" t="s">
        <v>178</v>
      </c>
      <c r="E1624" s="41"/>
      <c r="F1624" s="242" t="s">
        <v>2573</v>
      </c>
      <c r="G1624" s="41"/>
      <c r="H1624" s="41"/>
      <c r="I1624" s="243"/>
      <c r="J1624" s="41"/>
      <c r="K1624" s="41"/>
      <c r="L1624" s="45"/>
      <c r="M1624" s="244"/>
      <c r="N1624" s="245"/>
      <c r="O1624" s="92"/>
      <c r="P1624" s="92"/>
      <c r="Q1624" s="92"/>
      <c r="R1624" s="92"/>
      <c r="S1624" s="92"/>
      <c r="T1624" s="93"/>
      <c r="U1624" s="39"/>
      <c r="V1624" s="39"/>
      <c r="W1624" s="39"/>
      <c r="X1624" s="39"/>
      <c r="Y1624" s="39"/>
      <c r="Z1624" s="39"/>
      <c r="AA1624" s="39"/>
      <c r="AB1624" s="39"/>
      <c r="AC1624" s="39"/>
      <c r="AD1624" s="39"/>
      <c r="AE1624" s="39"/>
      <c r="AT1624" s="18" t="s">
        <v>178</v>
      </c>
      <c r="AU1624" s="18" t="s">
        <v>86</v>
      </c>
    </row>
    <row r="1625" spans="1:65" s="2" customFormat="1" ht="16.5" customHeight="1">
      <c r="A1625" s="39"/>
      <c r="B1625" s="40"/>
      <c r="C1625" s="228" t="s">
        <v>2916</v>
      </c>
      <c r="D1625" s="228" t="s">
        <v>171</v>
      </c>
      <c r="E1625" s="229" t="s">
        <v>2917</v>
      </c>
      <c r="F1625" s="230" t="s">
        <v>2918</v>
      </c>
      <c r="G1625" s="231" t="s">
        <v>174</v>
      </c>
      <c r="H1625" s="232">
        <v>1</v>
      </c>
      <c r="I1625" s="233"/>
      <c r="J1625" s="234">
        <f>ROUND(I1625*H1625,2)</f>
        <v>0</v>
      </c>
      <c r="K1625" s="230" t="s">
        <v>1</v>
      </c>
      <c r="L1625" s="45"/>
      <c r="M1625" s="235" t="s">
        <v>1</v>
      </c>
      <c r="N1625" s="236" t="s">
        <v>42</v>
      </c>
      <c r="O1625" s="92"/>
      <c r="P1625" s="237">
        <f>O1625*H1625</f>
        <v>0</v>
      </c>
      <c r="Q1625" s="237">
        <v>0</v>
      </c>
      <c r="R1625" s="237">
        <f>Q1625*H1625</f>
        <v>0</v>
      </c>
      <c r="S1625" s="237">
        <v>0</v>
      </c>
      <c r="T1625" s="238">
        <f>S1625*H1625</f>
        <v>0</v>
      </c>
      <c r="U1625" s="39"/>
      <c r="V1625" s="39"/>
      <c r="W1625" s="39"/>
      <c r="X1625" s="39"/>
      <c r="Y1625" s="39"/>
      <c r="Z1625" s="39"/>
      <c r="AA1625" s="39"/>
      <c r="AB1625" s="39"/>
      <c r="AC1625" s="39"/>
      <c r="AD1625" s="39"/>
      <c r="AE1625" s="39"/>
      <c r="AR1625" s="239" t="s">
        <v>437</v>
      </c>
      <c r="AT1625" s="239" t="s">
        <v>171</v>
      </c>
      <c r="AU1625" s="239" t="s">
        <v>86</v>
      </c>
      <c r="AY1625" s="18" t="s">
        <v>168</v>
      </c>
      <c r="BE1625" s="240">
        <f>IF(N1625="základní",J1625,0)</f>
        <v>0</v>
      </c>
      <c r="BF1625" s="240">
        <f>IF(N1625="snížená",J1625,0)</f>
        <v>0</v>
      </c>
      <c r="BG1625" s="240">
        <f>IF(N1625="zákl. přenesená",J1625,0)</f>
        <v>0</v>
      </c>
      <c r="BH1625" s="240">
        <f>IF(N1625="sníž. přenesená",J1625,0)</f>
        <v>0</v>
      </c>
      <c r="BI1625" s="240">
        <f>IF(N1625="nulová",J1625,0)</f>
        <v>0</v>
      </c>
      <c r="BJ1625" s="18" t="s">
        <v>84</v>
      </c>
      <c r="BK1625" s="240">
        <f>ROUND(I1625*H1625,2)</f>
        <v>0</v>
      </c>
      <c r="BL1625" s="18" t="s">
        <v>437</v>
      </c>
      <c r="BM1625" s="239" t="s">
        <v>2919</v>
      </c>
    </row>
    <row r="1626" spans="1:47" s="2" customFormat="1" ht="12">
      <c r="A1626" s="39"/>
      <c r="B1626" s="40"/>
      <c r="C1626" s="41"/>
      <c r="D1626" s="241" t="s">
        <v>178</v>
      </c>
      <c r="E1626" s="41"/>
      <c r="F1626" s="242" t="s">
        <v>2573</v>
      </c>
      <c r="G1626" s="41"/>
      <c r="H1626" s="41"/>
      <c r="I1626" s="243"/>
      <c r="J1626" s="41"/>
      <c r="K1626" s="41"/>
      <c r="L1626" s="45"/>
      <c r="M1626" s="244"/>
      <c r="N1626" s="245"/>
      <c r="O1626" s="92"/>
      <c r="P1626" s="92"/>
      <c r="Q1626" s="92"/>
      <c r="R1626" s="92"/>
      <c r="S1626" s="92"/>
      <c r="T1626" s="93"/>
      <c r="U1626" s="39"/>
      <c r="V1626" s="39"/>
      <c r="W1626" s="39"/>
      <c r="X1626" s="39"/>
      <c r="Y1626" s="39"/>
      <c r="Z1626" s="39"/>
      <c r="AA1626" s="39"/>
      <c r="AB1626" s="39"/>
      <c r="AC1626" s="39"/>
      <c r="AD1626" s="39"/>
      <c r="AE1626" s="39"/>
      <c r="AT1626" s="18" t="s">
        <v>178</v>
      </c>
      <c r="AU1626" s="18" t="s">
        <v>86</v>
      </c>
    </row>
    <row r="1627" spans="1:65" s="2" customFormat="1" ht="16.5" customHeight="1">
      <c r="A1627" s="39"/>
      <c r="B1627" s="40"/>
      <c r="C1627" s="228" t="s">
        <v>2920</v>
      </c>
      <c r="D1627" s="228" t="s">
        <v>171</v>
      </c>
      <c r="E1627" s="229" t="s">
        <v>2921</v>
      </c>
      <c r="F1627" s="230" t="s">
        <v>2922</v>
      </c>
      <c r="G1627" s="231" t="s">
        <v>174</v>
      </c>
      <c r="H1627" s="232">
        <v>1</v>
      </c>
      <c r="I1627" s="233"/>
      <c r="J1627" s="234">
        <f>ROUND(I1627*H1627,2)</f>
        <v>0</v>
      </c>
      <c r="K1627" s="230" t="s">
        <v>1</v>
      </c>
      <c r="L1627" s="45"/>
      <c r="M1627" s="235" t="s">
        <v>1</v>
      </c>
      <c r="N1627" s="236" t="s">
        <v>42</v>
      </c>
      <c r="O1627" s="92"/>
      <c r="P1627" s="237">
        <f>O1627*H1627</f>
        <v>0</v>
      </c>
      <c r="Q1627" s="237">
        <v>0</v>
      </c>
      <c r="R1627" s="237">
        <f>Q1627*H1627</f>
        <v>0</v>
      </c>
      <c r="S1627" s="237">
        <v>0</v>
      </c>
      <c r="T1627" s="238">
        <f>S1627*H1627</f>
        <v>0</v>
      </c>
      <c r="U1627" s="39"/>
      <c r="V1627" s="39"/>
      <c r="W1627" s="39"/>
      <c r="X1627" s="39"/>
      <c r="Y1627" s="39"/>
      <c r="Z1627" s="39"/>
      <c r="AA1627" s="39"/>
      <c r="AB1627" s="39"/>
      <c r="AC1627" s="39"/>
      <c r="AD1627" s="39"/>
      <c r="AE1627" s="39"/>
      <c r="AR1627" s="239" t="s">
        <v>437</v>
      </c>
      <c r="AT1627" s="239" t="s">
        <v>171</v>
      </c>
      <c r="AU1627" s="239" t="s">
        <v>86</v>
      </c>
      <c r="AY1627" s="18" t="s">
        <v>168</v>
      </c>
      <c r="BE1627" s="240">
        <f>IF(N1627="základní",J1627,0)</f>
        <v>0</v>
      </c>
      <c r="BF1627" s="240">
        <f>IF(N1627="snížená",J1627,0)</f>
        <v>0</v>
      </c>
      <c r="BG1627" s="240">
        <f>IF(N1627="zákl. přenesená",J1627,0)</f>
        <v>0</v>
      </c>
      <c r="BH1627" s="240">
        <f>IF(N1627="sníž. přenesená",J1627,0)</f>
        <v>0</v>
      </c>
      <c r="BI1627" s="240">
        <f>IF(N1627="nulová",J1627,0)</f>
        <v>0</v>
      </c>
      <c r="BJ1627" s="18" t="s">
        <v>84</v>
      </c>
      <c r="BK1627" s="240">
        <f>ROUND(I1627*H1627,2)</f>
        <v>0</v>
      </c>
      <c r="BL1627" s="18" t="s">
        <v>437</v>
      </c>
      <c r="BM1627" s="239" t="s">
        <v>2923</v>
      </c>
    </row>
    <row r="1628" spans="1:47" s="2" customFormat="1" ht="12">
      <c r="A1628" s="39"/>
      <c r="B1628" s="40"/>
      <c r="C1628" s="41"/>
      <c r="D1628" s="241" t="s">
        <v>178</v>
      </c>
      <c r="E1628" s="41"/>
      <c r="F1628" s="242" t="s">
        <v>2755</v>
      </c>
      <c r="G1628" s="41"/>
      <c r="H1628" s="41"/>
      <c r="I1628" s="243"/>
      <c r="J1628" s="41"/>
      <c r="K1628" s="41"/>
      <c r="L1628" s="45"/>
      <c r="M1628" s="244"/>
      <c r="N1628" s="245"/>
      <c r="O1628" s="92"/>
      <c r="P1628" s="92"/>
      <c r="Q1628" s="92"/>
      <c r="R1628" s="92"/>
      <c r="S1628" s="92"/>
      <c r="T1628" s="93"/>
      <c r="U1628" s="39"/>
      <c r="V1628" s="39"/>
      <c r="W1628" s="39"/>
      <c r="X1628" s="39"/>
      <c r="Y1628" s="39"/>
      <c r="Z1628" s="39"/>
      <c r="AA1628" s="39"/>
      <c r="AB1628" s="39"/>
      <c r="AC1628" s="39"/>
      <c r="AD1628" s="39"/>
      <c r="AE1628" s="39"/>
      <c r="AT1628" s="18" t="s">
        <v>178</v>
      </c>
      <c r="AU1628" s="18" t="s">
        <v>86</v>
      </c>
    </row>
    <row r="1629" spans="1:65" s="2" customFormat="1" ht="16.5" customHeight="1">
      <c r="A1629" s="39"/>
      <c r="B1629" s="40"/>
      <c r="C1629" s="228" t="s">
        <v>2924</v>
      </c>
      <c r="D1629" s="228" t="s">
        <v>171</v>
      </c>
      <c r="E1629" s="229" t="s">
        <v>2925</v>
      </c>
      <c r="F1629" s="230" t="s">
        <v>2926</v>
      </c>
      <c r="G1629" s="231" t="s">
        <v>174</v>
      </c>
      <c r="H1629" s="232">
        <v>1</v>
      </c>
      <c r="I1629" s="233"/>
      <c r="J1629" s="234">
        <f>ROUND(I1629*H1629,2)</f>
        <v>0</v>
      </c>
      <c r="K1629" s="230" t="s">
        <v>1</v>
      </c>
      <c r="L1629" s="45"/>
      <c r="M1629" s="235" t="s">
        <v>1</v>
      </c>
      <c r="N1629" s="236" t="s">
        <v>42</v>
      </c>
      <c r="O1629" s="92"/>
      <c r="P1629" s="237">
        <f>O1629*H1629</f>
        <v>0</v>
      </c>
      <c r="Q1629" s="237">
        <v>0</v>
      </c>
      <c r="R1629" s="237">
        <f>Q1629*H1629</f>
        <v>0</v>
      </c>
      <c r="S1629" s="237">
        <v>0</v>
      </c>
      <c r="T1629" s="238">
        <f>S1629*H1629</f>
        <v>0</v>
      </c>
      <c r="U1629" s="39"/>
      <c r="V1629" s="39"/>
      <c r="W1629" s="39"/>
      <c r="X1629" s="39"/>
      <c r="Y1629" s="39"/>
      <c r="Z1629" s="39"/>
      <c r="AA1629" s="39"/>
      <c r="AB1629" s="39"/>
      <c r="AC1629" s="39"/>
      <c r="AD1629" s="39"/>
      <c r="AE1629" s="39"/>
      <c r="AR1629" s="239" t="s">
        <v>437</v>
      </c>
      <c r="AT1629" s="239" t="s">
        <v>171</v>
      </c>
      <c r="AU1629" s="239" t="s">
        <v>86</v>
      </c>
      <c r="AY1629" s="18" t="s">
        <v>168</v>
      </c>
      <c r="BE1629" s="240">
        <f>IF(N1629="základní",J1629,0)</f>
        <v>0</v>
      </c>
      <c r="BF1629" s="240">
        <f>IF(N1629="snížená",J1629,0)</f>
        <v>0</v>
      </c>
      <c r="BG1629" s="240">
        <f>IF(N1629="zákl. přenesená",J1629,0)</f>
        <v>0</v>
      </c>
      <c r="BH1629" s="240">
        <f>IF(N1629="sníž. přenesená",J1629,0)</f>
        <v>0</v>
      </c>
      <c r="BI1629" s="240">
        <f>IF(N1629="nulová",J1629,0)</f>
        <v>0</v>
      </c>
      <c r="BJ1629" s="18" t="s">
        <v>84</v>
      </c>
      <c r="BK1629" s="240">
        <f>ROUND(I1629*H1629,2)</f>
        <v>0</v>
      </c>
      <c r="BL1629" s="18" t="s">
        <v>437</v>
      </c>
      <c r="BM1629" s="239" t="s">
        <v>2927</v>
      </c>
    </row>
    <row r="1630" spans="1:47" s="2" customFormat="1" ht="12">
      <c r="A1630" s="39"/>
      <c r="B1630" s="40"/>
      <c r="C1630" s="41"/>
      <c r="D1630" s="241" t="s">
        <v>178</v>
      </c>
      <c r="E1630" s="41"/>
      <c r="F1630" s="242" t="s">
        <v>2755</v>
      </c>
      <c r="G1630" s="41"/>
      <c r="H1630" s="41"/>
      <c r="I1630" s="243"/>
      <c r="J1630" s="41"/>
      <c r="K1630" s="41"/>
      <c r="L1630" s="45"/>
      <c r="M1630" s="244"/>
      <c r="N1630" s="245"/>
      <c r="O1630" s="92"/>
      <c r="P1630" s="92"/>
      <c r="Q1630" s="92"/>
      <c r="R1630" s="92"/>
      <c r="S1630" s="92"/>
      <c r="T1630" s="93"/>
      <c r="U1630" s="39"/>
      <c r="V1630" s="39"/>
      <c r="W1630" s="39"/>
      <c r="X1630" s="39"/>
      <c r="Y1630" s="39"/>
      <c r="Z1630" s="39"/>
      <c r="AA1630" s="39"/>
      <c r="AB1630" s="39"/>
      <c r="AC1630" s="39"/>
      <c r="AD1630" s="39"/>
      <c r="AE1630" s="39"/>
      <c r="AT1630" s="18" t="s">
        <v>178</v>
      </c>
      <c r="AU1630" s="18" t="s">
        <v>86</v>
      </c>
    </row>
    <row r="1631" spans="1:65" s="2" customFormat="1" ht="16.5" customHeight="1">
      <c r="A1631" s="39"/>
      <c r="B1631" s="40"/>
      <c r="C1631" s="228" t="s">
        <v>2928</v>
      </c>
      <c r="D1631" s="228" t="s">
        <v>171</v>
      </c>
      <c r="E1631" s="229" t="s">
        <v>2929</v>
      </c>
      <c r="F1631" s="230" t="s">
        <v>2930</v>
      </c>
      <c r="G1631" s="231" t="s">
        <v>174</v>
      </c>
      <c r="H1631" s="232">
        <v>1</v>
      </c>
      <c r="I1631" s="233"/>
      <c r="J1631" s="234">
        <f>ROUND(I1631*H1631,2)</f>
        <v>0</v>
      </c>
      <c r="K1631" s="230" t="s">
        <v>1</v>
      </c>
      <c r="L1631" s="45"/>
      <c r="M1631" s="235" t="s">
        <v>1</v>
      </c>
      <c r="N1631" s="236" t="s">
        <v>42</v>
      </c>
      <c r="O1631" s="92"/>
      <c r="P1631" s="237">
        <f>O1631*H1631</f>
        <v>0</v>
      </c>
      <c r="Q1631" s="237">
        <v>0</v>
      </c>
      <c r="R1631" s="237">
        <f>Q1631*H1631</f>
        <v>0</v>
      </c>
      <c r="S1631" s="237">
        <v>0</v>
      </c>
      <c r="T1631" s="238">
        <f>S1631*H1631</f>
        <v>0</v>
      </c>
      <c r="U1631" s="39"/>
      <c r="V1631" s="39"/>
      <c r="W1631" s="39"/>
      <c r="X1631" s="39"/>
      <c r="Y1631" s="39"/>
      <c r="Z1631" s="39"/>
      <c r="AA1631" s="39"/>
      <c r="AB1631" s="39"/>
      <c r="AC1631" s="39"/>
      <c r="AD1631" s="39"/>
      <c r="AE1631" s="39"/>
      <c r="AR1631" s="239" t="s">
        <v>437</v>
      </c>
      <c r="AT1631" s="239" t="s">
        <v>171</v>
      </c>
      <c r="AU1631" s="239" t="s">
        <v>86</v>
      </c>
      <c r="AY1631" s="18" t="s">
        <v>168</v>
      </c>
      <c r="BE1631" s="240">
        <f>IF(N1631="základní",J1631,0)</f>
        <v>0</v>
      </c>
      <c r="BF1631" s="240">
        <f>IF(N1631="snížená",J1631,0)</f>
        <v>0</v>
      </c>
      <c r="BG1631" s="240">
        <f>IF(N1631="zákl. přenesená",J1631,0)</f>
        <v>0</v>
      </c>
      <c r="BH1631" s="240">
        <f>IF(N1631="sníž. přenesená",J1631,0)</f>
        <v>0</v>
      </c>
      <c r="BI1631" s="240">
        <f>IF(N1631="nulová",J1631,0)</f>
        <v>0</v>
      </c>
      <c r="BJ1631" s="18" t="s">
        <v>84</v>
      </c>
      <c r="BK1631" s="240">
        <f>ROUND(I1631*H1631,2)</f>
        <v>0</v>
      </c>
      <c r="BL1631" s="18" t="s">
        <v>437</v>
      </c>
      <c r="BM1631" s="239" t="s">
        <v>2931</v>
      </c>
    </row>
    <row r="1632" spans="1:47" s="2" customFormat="1" ht="12">
      <c r="A1632" s="39"/>
      <c r="B1632" s="40"/>
      <c r="C1632" s="41"/>
      <c r="D1632" s="241" t="s">
        <v>178</v>
      </c>
      <c r="E1632" s="41"/>
      <c r="F1632" s="242" t="s">
        <v>2573</v>
      </c>
      <c r="G1632" s="41"/>
      <c r="H1632" s="41"/>
      <c r="I1632" s="243"/>
      <c r="J1632" s="41"/>
      <c r="K1632" s="41"/>
      <c r="L1632" s="45"/>
      <c r="M1632" s="244"/>
      <c r="N1632" s="245"/>
      <c r="O1632" s="92"/>
      <c r="P1632" s="92"/>
      <c r="Q1632" s="92"/>
      <c r="R1632" s="92"/>
      <c r="S1632" s="92"/>
      <c r="T1632" s="93"/>
      <c r="U1632" s="39"/>
      <c r="V1632" s="39"/>
      <c r="W1632" s="39"/>
      <c r="X1632" s="39"/>
      <c r="Y1632" s="39"/>
      <c r="Z1632" s="39"/>
      <c r="AA1632" s="39"/>
      <c r="AB1632" s="39"/>
      <c r="AC1632" s="39"/>
      <c r="AD1632" s="39"/>
      <c r="AE1632" s="39"/>
      <c r="AT1632" s="18" t="s">
        <v>178</v>
      </c>
      <c r="AU1632" s="18" t="s">
        <v>86</v>
      </c>
    </row>
    <row r="1633" spans="1:65" s="2" customFormat="1" ht="16.5" customHeight="1">
      <c r="A1633" s="39"/>
      <c r="B1633" s="40"/>
      <c r="C1633" s="228" t="s">
        <v>2932</v>
      </c>
      <c r="D1633" s="228" t="s">
        <v>171</v>
      </c>
      <c r="E1633" s="229" t="s">
        <v>2933</v>
      </c>
      <c r="F1633" s="230" t="s">
        <v>2934</v>
      </c>
      <c r="G1633" s="231" t="s">
        <v>174</v>
      </c>
      <c r="H1633" s="232">
        <v>1</v>
      </c>
      <c r="I1633" s="233"/>
      <c r="J1633" s="234">
        <f>ROUND(I1633*H1633,2)</f>
        <v>0</v>
      </c>
      <c r="K1633" s="230" t="s">
        <v>1</v>
      </c>
      <c r="L1633" s="45"/>
      <c r="M1633" s="235" t="s">
        <v>1</v>
      </c>
      <c r="N1633" s="236" t="s">
        <v>42</v>
      </c>
      <c r="O1633" s="92"/>
      <c r="P1633" s="237">
        <f>O1633*H1633</f>
        <v>0</v>
      </c>
      <c r="Q1633" s="237">
        <v>0</v>
      </c>
      <c r="R1633" s="237">
        <f>Q1633*H1633</f>
        <v>0</v>
      </c>
      <c r="S1633" s="237">
        <v>0</v>
      </c>
      <c r="T1633" s="238">
        <f>S1633*H1633</f>
        <v>0</v>
      </c>
      <c r="U1633" s="39"/>
      <c r="V1633" s="39"/>
      <c r="W1633" s="39"/>
      <c r="X1633" s="39"/>
      <c r="Y1633" s="39"/>
      <c r="Z1633" s="39"/>
      <c r="AA1633" s="39"/>
      <c r="AB1633" s="39"/>
      <c r="AC1633" s="39"/>
      <c r="AD1633" s="39"/>
      <c r="AE1633" s="39"/>
      <c r="AR1633" s="239" t="s">
        <v>437</v>
      </c>
      <c r="AT1633" s="239" t="s">
        <v>171</v>
      </c>
      <c r="AU1633" s="239" t="s">
        <v>86</v>
      </c>
      <c r="AY1633" s="18" t="s">
        <v>168</v>
      </c>
      <c r="BE1633" s="240">
        <f>IF(N1633="základní",J1633,0)</f>
        <v>0</v>
      </c>
      <c r="BF1633" s="240">
        <f>IF(N1633="snížená",J1633,0)</f>
        <v>0</v>
      </c>
      <c r="BG1633" s="240">
        <f>IF(N1633="zákl. přenesená",J1633,0)</f>
        <v>0</v>
      </c>
      <c r="BH1633" s="240">
        <f>IF(N1633="sníž. přenesená",J1633,0)</f>
        <v>0</v>
      </c>
      <c r="BI1633" s="240">
        <f>IF(N1633="nulová",J1633,0)</f>
        <v>0</v>
      </c>
      <c r="BJ1633" s="18" t="s">
        <v>84</v>
      </c>
      <c r="BK1633" s="240">
        <f>ROUND(I1633*H1633,2)</f>
        <v>0</v>
      </c>
      <c r="BL1633" s="18" t="s">
        <v>437</v>
      </c>
      <c r="BM1633" s="239" t="s">
        <v>2935</v>
      </c>
    </row>
    <row r="1634" spans="1:47" s="2" customFormat="1" ht="12">
      <c r="A1634" s="39"/>
      <c r="B1634" s="40"/>
      <c r="C1634" s="41"/>
      <c r="D1634" s="241" t="s">
        <v>178</v>
      </c>
      <c r="E1634" s="41"/>
      <c r="F1634" s="242" t="s">
        <v>2573</v>
      </c>
      <c r="G1634" s="41"/>
      <c r="H1634" s="41"/>
      <c r="I1634" s="243"/>
      <c r="J1634" s="41"/>
      <c r="K1634" s="41"/>
      <c r="L1634" s="45"/>
      <c r="M1634" s="244"/>
      <c r="N1634" s="245"/>
      <c r="O1634" s="92"/>
      <c r="P1634" s="92"/>
      <c r="Q1634" s="92"/>
      <c r="R1634" s="92"/>
      <c r="S1634" s="92"/>
      <c r="T1634" s="93"/>
      <c r="U1634" s="39"/>
      <c r="V1634" s="39"/>
      <c r="W1634" s="39"/>
      <c r="X1634" s="39"/>
      <c r="Y1634" s="39"/>
      <c r="Z1634" s="39"/>
      <c r="AA1634" s="39"/>
      <c r="AB1634" s="39"/>
      <c r="AC1634" s="39"/>
      <c r="AD1634" s="39"/>
      <c r="AE1634" s="39"/>
      <c r="AT1634" s="18" t="s">
        <v>178</v>
      </c>
      <c r="AU1634" s="18" t="s">
        <v>86</v>
      </c>
    </row>
    <row r="1635" spans="1:65" s="2" customFormat="1" ht="16.5" customHeight="1">
      <c r="A1635" s="39"/>
      <c r="B1635" s="40"/>
      <c r="C1635" s="228" t="s">
        <v>2936</v>
      </c>
      <c r="D1635" s="228" t="s">
        <v>171</v>
      </c>
      <c r="E1635" s="229" t="s">
        <v>2937</v>
      </c>
      <c r="F1635" s="230" t="s">
        <v>2938</v>
      </c>
      <c r="G1635" s="231" t="s">
        <v>174</v>
      </c>
      <c r="H1635" s="232">
        <v>1</v>
      </c>
      <c r="I1635" s="233"/>
      <c r="J1635" s="234">
        <f>ROUND(I1635*H1635,2)</f>
        <v>0</v>
      </c>
      <c r="K1635" s="230" t="s">
        <v>1</v>
      </c>
      <c r="L1635" s="45"/>
      <c r="M1635" s="235" t="s">
        <v>1</v>
      </c>
      <c r="N1635" s="236" t="s">
        <v>42</v>
      </c>
      <c r="O1635" s="92"/>
      <c r="P1635" s="237">
        <f>O1635*H1635</f>
        <v>0</v>
      </c>
      <c r="Q1635" s="237">
        <v>0</v>
      </c>
      <c r="R1635" s="237">
        <f>Q1635*H1635</f>
        <v>0</v>
      </c>
      <c r="S1635" s="237">
        <v>0</v>
      </c>
      <c r="T1635" s="238">
        <f>S1635*H1635</f>
        <v>0</v>
      </c>
      <c r="U1635" s="39"/>
      <c r="V1635" s="39"/>
      <c r="W1635" s="39"/>
      <c r="X1635" s="39"/>
      <c r="Y1635" s="39"/>
      <c r="Z1635" s="39"/>
      <c r="AA1635" s="39"/>
      <c r="AB1635" s="39"/>
      <c r="AC1635" s="39"/>
      <c r="AD1635" s="39"/>
      <c r="AE1635" s="39"/>
      <c r="AR1635" s="239" t="s">
        <v>437</v>
      </c>
      <c r="AT1635" s="239" t="s">
        <v>171</v>
      </c>
      <c r="AU1635" s="239" t="s">
        <v>86</v>
      </c>
      <c r="AY1635" s="18" t="s">
        <v>168</v>
      </c>
      <c r="BE1635" s="240">
        <f>IF(N1635="základní",J1635,0)</f>
        <v>0</v>
      </c>
      <c r="BF1635" s="240">
        <f>IF(N1635="snížená",J1635,0)</f>
        <v>0</v>
      </c>
      <c r="BG1635" s="240">
        <f>IF(N1635="zákl. přenesená",J1635,0)</f>
        <v>0</v>
      </c>
      <c r="BH1635" s="240">
        <f>IF(N1635="sníž. přenesená",J1635,0)</f>
        <v>0</v>
      </c>
      <c r="BI1635" s="240">
        <f>IF(N1635="nulová",J1635,0)</f>
        <v>0</v>
      </c>
      <c r="BJ1635" s="18" t="s">
        <v>84</v>
      </c>
      <c r="BK1635" s="240">
        <f>ROUND(I1635*H1635,2)</f>
        <v>0</v>
      </c>
      <c r="BL1635" s="18" t="s">
        <v>437</v>
      </c>
      <c r="BM1635" s="239" t="s">
        <v>2939</v>
      </c>
    </row>
    <row r="1636" spans="1:47" s="2" customFormat="1" ht="12">
      <c r="A1636" s="39"/>
      <c r="B1636" s="40"/>
      <c r="C1636" s="41"/>
      <c r="D1636" s="241" t="s">
        <v>178</v>
      </c>
      <c r="E1636" s="41"/>
      <c r="F1636" s="242" t="s">
        <v>2573</v>
      </c>
      <c r="G1636" s="41"/>
      <c r="H1636" s="41"/>
      <c r="I1636" s="243"/>
      <c r="J1636" s="41"/>
      <c r="K1636" s="41"/>
      <c r="L1636" s="45"/>
      <c r="M1636" s="244"/>
      <c r="N1636" s="245"/>
      <c r="O1636" s="92"/>
      <c r="P1636" s="92"/>
      <c r="Q1636" s="92"/>
      <c r="R1636" s="92"/>
      <c r="S1636" s="92"/>
      <c r="T1636" s="93"/>
      <c r="U1636" s="39"/>
      <c r="V1636" s="39"/>
      <c r="W1636" s="39"/>
      <c r="X1636" s="39"/>
      <c r="Y1636" s="39"/>
      <c r="Z1636" s="39"/>
      <c r="AA1636" s="39"/>
      <c r="AB1636" s="39"/>
      <c r="AC1636" s="39"/>
      <c r="AD1636" s="39"/>
      <c r="AE1636" s="39"/>
      <c r="AT1636" s="18" t="s">
        <v>178</v>
      </c>
      <c r="AU1636" s="18" t="s">
        <v>86</v>
      </c>
    </row>
    <row r="1637" spans="1:65" s="2" customFormat="1" ht="16.5" customHeight="1">
      <c r="A1637" s="39"/>
      <c r="B1637" s="40"/>
      <c r="C1637" s="228" t="s">
        <v>2940</v>
      </c>
      <c r="D1637" s="228" t="s">
        <v>171</v>
      </c>
      <c r="E1637" s="229" t="s">
        <v>2941</v>
      </c>
      <c r="F1637" s="230" t="s">
        <v>2942</v>
      </c>
      <c r="G1637" s="231" t="s">
        <v>174</v>
      </c>
      <c r="H1637" s="232">
        <v>1</v>
      </c>
      <c r="I1637" s="233"/>
      <c r="J1637" s="234">
        <f>ROUND(I1637*H1637,2)</f>
        <v>0</v>
      </c>
      <c r="K1637" s="230" t="s">
        <v>1</v>
      </c>
      <c r="L1637" s="45"/>
      <c r="M1637" s="235" t="s">
        <v>1</v>
      </c>
      <c r="N1637" s="236" t="s">
        <v>42</v>
      </c>
      <c r="O1637" s="92"/>
      <c r="P1637" s="237">
        <f>O1637*H1637</f>
        <v>0</v>
      </c>
      <c r="Q1637" s="237">
        <v>0</v>
      </c>
      <c r="R1637" s="237">
        <f>Q1637*H1637</f>
        <v>0</v>
      </c>
      <c r="S1637" s="237">
        <v>0</v>
      </c>
      <c r="T1637" s="238">
        <f>S1637*H1637</f>
        <v>0</v>
      </c>
      <c r="U1637" s="39"/>
      <c r="V1637" s="39"/>
      <c r="W1637" s="39"/>
      <c r="X1637" s="39"/>
      <c r="Y1637" s="39"/>
      <c r="Z1637" s="39"/>
      <c r="AA1637" s="39"/>
      <c r="AB1637" s="39"/>
      <c r="AC1637" s="39"/>
      <c r="AD1637" s="39"/>
      <c r="AE1637" s="39"/>
      <c r="AR1637" s="239" t="s">
        <v>437</v>
      </c>
      <c r="AT1637" s="239" t="s">
        <v>171</v>
      </c>
      <c r="AU1637" s="239" t="s">
        <v>86</v>
      </c>
      <c r="AY1637" s="18" t="s">
        <v>168</v>
      </c>
      <c r="BE1637" s="240">
        <f>IF(N1637="základní",J1637,0)</f>
        <v>0</v>
      </c>
      <c r="BF1637" s="240">
        <f>IF(N1637="snížená",J1637,0)</f>
        <v>0</v>
      </c>
      <c r="BG1637" s="240">
        <f>IF(N1637="zákl. přenesená",J1637,0)</f>
        <v>0</v>
      </c>
      <c r="BH1637" s="240">
        <f>IF(N1637="sníž. přenesená",J1637,0)</f>
        <v>0</v>
      </c>
      <c r="BI1637" s="240">
        <f>IF(N1637="nulová",J1637,0)</f>
        <v>0</v>
      </c>
      <c r="BJ1637" s="18" t="s">
        <v>84</v>
      </c>
      <c r="BK1637" s="240">
        <f>ROUND(I1637*H1637,2)</f>
        <v>0</v>
      </c>
      <c r="BL1637" s="18" t="s">
        <v>437</v>
      </c>
      <c r="BM1637" s="239" t="s">
        <v>2943</v>
      </c>
    </row>
    <row r="1638" spans="1:47" s="2" customFormat="1" ht="12">
      <c r="A1638" s="39"/>
      <c r="B1638" s="40"/>
      <c r="C1638" s="41"/>
      <c r="D1638" s="241" t="s">
        <v>178</v>
      </c>
      <c r="E1638" s="41"/>
      <c r="F1638" s="242" t="s">
        <v>2573</v>
      </c>
      <c r="G1638" s="41"/>
      <c r="H1638" s="41"/>
      <c r="I1638" s="243"/>
      <c r="J1638" s="41"/>
      <c r="K1638" s="41"/>
      <c r="L1638" s="45"/>
      <c r="M1638" s="244"/>
      <c r="N1638" s="245"/>
      <c r="O1638" s="92"/>
      <c r="P1638" s="92"/>
      <c r="Q1638" s="92"/>
      <c r="R1638" s="92"/>
      <c r="S1638" s="92"/>
      <c r="T1638" s="93"/>
      <c r="U1638" s="39"/>
      <c r="V1638" s="39"/>
      <c r="W1638" s="39"/>
      <c r="X1638" s="39"/>
      <c r="Y1638" s="39"/>
      <c r="Z1638" s="39"/>
      <c r="AA1638" s="39"/>
      <c r="AB1638" s="39"/>
      <c r="AC1638" s="39"/>
      <c r="AD1638" s="39"/>
      <c r="AE1638" s="39"/>
      <c r="AT1638" s="18" t="s">
        <v>178</v>
      </c>
      <c r="AU1638" s="18" t="s">
        <v>86</v>
      </c>
    </row>
    <row r="1639" spans="1:65" s="2" customFormat="1" ht="16.5" customHeight="1">
      <c r="A1639" s="39"/>
      <c r="B1639" s="40"/>
      <c r="C1639" s="228" t="s">
        <v>2944</v>
      </c>
      <c r="D1639" s="228" t="s">
        <v>171</v>
      </c>
      <c r="E1639" s="229" t="s">
        <v>2945</v>
      </c>
      <c r="F1639" s="230" t="s">
        <v>2946</v>
      </c>
      <c r="G1639" s="231" t="s">
        <v>174</v>
      </c>
      <c r="H1639" s="232">
        <v>1</v>
      </c>
      <c r="I1639" s="233"/>
      <c r="J1639" s="234">
        <f>ROUND(I1639*H1639,2)</f>
        <v>0</v>
      </c>
      <c r="K1639" s="230" t="s">
        <v>1</v>
      </c>
      <c r="L1639" s="45"/>
      <c r="M1639" s="235" t="s">
        <v>1</v>
      </c>
      <c r="N1639" s="236" t="s">
        <v>42</v>
      </c>
      <c r="O1639" s="92"/>
      <c r="P1639" s="237">
        <f>O1639*H1639</f>
        <v>0</v>
      </c>
      <c r="Q1639" s="237">
        <v>0</v>
      </c>
      <c r="R1639" s="237">
        <f>Q1639*H1639</f>
        <v>0</v>
      </c>
      <c r="S1639" s="237">
        <v>0</v>
      </c>
      <c r="T1639" s="238">
        <f>S1639*H1639</f>
        <v>0</v>
      </c>
      <c r="U1639" s="39"/>
      <c r="V1639" s="39"/>
      <c r="W1639" s="39"/>
      <c r="X1639" s="39"/>
      <c r="Y1639" s="39"/>
      <c r="Z1639" s="39"/>
      <c r="AA1639" s="39"/>
      <c r="AB1639" s="39"/>
      <c r="AC1639" s="39"/>
      <c r="AD1639" s="39"/>
      <c r="AE1639" s="39"/>
      <c r="AR1639" s="239" t="s">
        <v>437</v>
      </c>
      <c r="AT1639" s="239" t="s">
        <v>171</v>
      </c>
      <c r="AU1639" s="239" t="s">
        <v>86</v>
      </c>
      <c r="AY1639" s="18" t="s">
        <v>168</v>
      </c>
      <c r="BE1639" s="240">
        <f>IF(N1639="základní",J1639,0)</f>
        <v>0</v>
      </c>
      <c r="BF1639" s="240">
        <f>IF(N1639="snížená",J1639,0)</f>
        <v>0</v>
      </c>
      <c r="BG1639" s="240">
        <f>IF(N1639="zákl. přenesená",J1639,0)</f>
        <v>0</v>
      </c>
      <c r="BH1639" s="240">
        <f>IF(N1639="sníž. přenesená",J1639,0)</f>
        <v>0</v>
      </c>
      <c r="BI1639" s="240">
        <f>IF(N1639="nulová",J1639,0)</f>
        <v>0</v>
      </c>
      <c r="BJ1639" s="18" t="s">
        <v>84</v>
      </c>
      <c r="BK1639" s="240">
        <f>ROUND(I1639*H1639,2)</f>
        <v>0</v>
      </c>
      <c r="BL1639" s="18" t="s">
        <v>437</v>
      </c>
      <c r="BM1639" s="239" t="s">
        <v>2947</v>
      </c>
    </row>
    <row r="1640" spans="1:47" s="2" customFormat="1" ht="12">
      <c r="A1640" s="39"/>
      <c r="B1640" s="40"/>
      <c r="C1640" s="41"/>
      <c r="D1640" s="241" t="s">
        <v>178</v>
      </c>
      <c r="E1640" s="41"/>
      <c r="F1640" s="242" t="s">
        <v>2573</v>
      </c>
      <c r="G1640" s="41"/>
      <c r="H1640" s="41"/>
      <c r="I1640" s="243"/>
      <c r="J1640" s="41"/>
      <c r="K1640" s="41"/>
      <c r="L1640" s="45"/>
      <c r="M1640" s="244"/>
      <c r="N1640" s="245"/>
      <c r="O1640" s="92"/>
      <c r="P1640" s="92"/>
      <c r="Q1640" s="92"/>
      <c r="R1640" s="92"/>
      <c r="S1640" s="92"/>
      <c r="T1640" s="93"/>
      <c r="U1640" s="39"/>
      <c r="V1640" s="39"/>
      <c r="W1640" s="39"/>
      <c r="X1640" s="39"/>
      <c r="Y1640" s="39"/>
      <c r="Z1640" s="39"/>
      <c r="AA1640" s="39"/>
      <c r="AB1640" s="39"/>
      <c r="AC1640" s="39"/>
      <c r="AD1640" s="39"/>
      <c r="AE1640" s="39"/>
      <c r="AT1640" s="18" t="s">
        <v>178</v>
      </c>
      <c r="AU1640" s="18" t="s">
        <v>86</v>
      </c>
    </row>
    <row r="1641" spans="1:65" s="2" customFormat="1" ht="16.5" customHeight="1">
      <c r="A1641" s="39"/>
      <c r="B1641" s="40"/>
      <c r="C1641" s="228" t="s">
        <v>2948</v>
      </c>
      <c r="D1641" s="228" t="s">
        <v>171</v>
      </c>
      <c r="E1641" s="229" t="s">
        <v>2949</v>
      </c>
      <c r="F1641" s="230" t="s">
        <v>2950</v>
      </c>
      <c r="G1641" s="231" t="s">
        <v>174</v>
      </c>
      <c r="H1641" s="232">
        <v>1</v>
      </c>
      <c r="I1641" s="233"/>
      <c r="J1641" s="234">
        <f>ROUND(I1641*H1641,2)</f>
        <v>0</v>
      </c>
      <c r="K1641" s="230" t="s">
        <v>1</v>
      </c>
      <c r="L1641" s="45"/>
      <c r="M1641" s="235" t="s">
        <v>1</v>
      </c>
      <c r="N1641" s="236" t="s">
        <v>42</v>
      </c>
      <c r="O1641" s="92"/>
      <c r="P1641" s="237">
        <f>O1641*H1641</f>
        <v>0</v>
      </c>
      <c r="Q1641" s="237">
        <v>0</v>
      </c>
      <c r="R1641" s="237">
        <f>Q1641*H1641</f>
        <v>0</v>
      </c>
      <c r="S1641" s="237">
        <v>0</v>
      </c>
      <c r="T1641" s="238">
        <f>S1641*H1641</f>
        <v>0</v>
      </c>
      <c r="U1641" s="39"/>
      <c r="V1641" s="39"/>
      <c r="W1641" s="39"/>
      <c r="X1641" s="39"/>
      <c r="Y1641" s="39"/>
      <c r="Z1641" s="39"/>
      <c r="AA1641" s="39"/>
      <c r="AB1641" s="39"/>
      <c r="AC1641" s="39"/>
      <c r="AD1641" s="39"/>
      <c r="AE1641" s="39"/>
      <c r="AR1641" s="239" t="s">
        <v>437</v>
      </c>
      <c r="AT1641" s="239" t="s">
        <v>171</v>
      </c>
      <c r="AU1641" s="239" t="s">
        <v>86</v>
      </c>
      <c r="AY1641" s="18" t="s">
        <v>168</v>
      </c>
      <c r="BE1641" s="240">
        <f>IF(N1641="základní",J1641,0)</f>
        <v>0</v>
      </c>
      <c r="BF1641" s="240">
        <f>IF(N1641="snížená",J1641,0)</f>
        <v>0</v>
      </c>
      <c r="BG1641" s="240">
        <f>IF(N1641="zákl. přenesená",J1641,0)</f>
        <v>0</v>
      </c>
      <c r="BH1641" s="240">
        <f>IF(N1641="sníž. přenesená",J1641,0)</f>
        <v>0</v>
      </c>
      <c r="BI1641" s="240">
        <f>IF(N1641="nulová",J1641,0)</f>
        <v>0</v>
      </c>
      <c r="BJ1641" s="18" t="s">
        <v>84</v>
      </c>
      <c r="BK1641" s="240">
        <f>ROUND(I1641*H1641,2)</f>
        <v>0</v>
      </c>
      <c r="BL1641" s="18" t="s">
        <v>437</v>
      </c>
      <c r="BM1641" s="239" t="s">
        <v>2951</v>
      </c>
    </row>
    <row r="1642" spans="1:47" s="2" customFormat="1" ht="12">
      <c r="A1642" s="39"/>
      <c r="B1642" s="40"/>
      <c r="C1642" s="41"/>
      <c r="D1642" s="241" t="s">
        <v>178</v>
      </c>
      <c r="E1642" s="41"/>
      <c r="F1642" s="242" t="s">
        <v>2573</v>
      </c>
      <c r="G1642" s="41"/>
      <c r="H1642" s="41"/>
      <c r="I1642" s="243"/>
      <c r="J1642" s="41"/>
      <c r="K1642" s="41"/>
      <c r="L1642" s="45"/>
      <c r="M1642" s="244"/>
      <c r="N1642" s="245"/>
      <c r="O1642" s="92"/>
      <c r="P1642" s="92"/>
      <c r="Q1642" s="92"/>
      <c r="R1642" s="92"/>
      <c r="S1642" s="92"/>
      <c r="T1642" s="93"/>
      <c r="U1642" s="39"/>
      <c r="V1642" s="39"/>
      <c r="W1642" s="39"/>
      <c r="X1642" s="39"/>
      <c r="Y1642" s="39"/>
      <c r="Z1642" s="39"/>
      <c r="AA1642" s="39"/>
      <c r="AB1642" s="39"/>
      <c r="AC1642" s="39"/>
      <c r="AD1642" s="39"/>
      <c r="AE1642" s="39"/>
      <c r="AT1642" s="18" t="s">
        <v>178</v>
      </c>
      <c r="AU1642" s="18" t="s">
        <v>86</v>
      </c>
    </row>
    <row r="1643" spans="1:65" s="2" customFormat="1" ht="16.5" customHeight="1">
      <c r="A1643" s="39"/>
      <c r="B1643" s="40"/>
      <c r="C1643" s="228" t="s">
        <v>2952</v>
      </c>
      <c r="D1643" s="228" t="s">
        <v>171</v>
      </c>
      <c r="E1643" s="229" t="s">
        <v>2953</v>
      </c>
      <c r="F1643" s="230" t="s">
        <v>2954</v>
      </c>
      <c r="G1643" s="231" t="s">
        <v>174</v>
      </c>
      <c r="H1643" s="232">
        <v>1</v>
      </c>
      <c r="I1643" s="233"/>
      <c r="J1643" s="234">
        <f>ROUND(I1643*H1643,2)</f>
        <v>0</v>
      </c>
      <c r="K1643" s="230" t="s">
        <v>1</v>
      </c>
      <c r="L1643" s="45"/>
      <c r="M1643" s="235" t="s">
        <v>1</v>
      </c>
      <c r="N1643" s="236" t="s">
        <v>42</v>
      </c>
      <c r="O1643" s="92"/>
      <c r="P1643" s="237">
        <f>O1643*H1643</f>
        <v>0</v>
      </c>
      <c r="Q1643" s="237">
        <v>0</v>
      </c>
      <c r="R1643" s="237">
        <f>Q1643*H1643</f>
        <v>0</v>
      </c>
      <c r="S1643" s="237">
        <v>0</v>
      </c>
      <c r="T1643" s="238">
        <f>S1643*H1643</f>
        <v>0</v>
      </c>
      <c r="U1643" s="39"/>
      <c r="V1643" s="39"/>
      <c r="W1643" s="39"/>
      <c r="X1643" s="39"/>
      <c r="Y1643" s="39"/>
      <c r="Z1643" s="39"/>
      <c r="AA1643" s="39"/>
      <c r="AB1643" s="39"/>
      <c r="AC1643" s="39"/>
      <c r="AD1643" s="39"/>
      <c r="AE1643" s="39"/>
      <c r="AR1643" s="239" t="s">
        <v>437</v>
      </c>
      <c r="AT1643" s="239" t="s">
        <v>171</v>
      </c>
      <c r="AU1643" s="239" t="s">
        <v>86</v>
      </c>
      <c r="AY1643" s="18" t="s">
        <v>168</v>
      </c>
      <c r="BE1643" s="240">
        <f>IF(N1643="základní",J1643,0)</f>
        <v>0</v>
      </c>
      <c r="BF1643" s="240">
        <f>IF(N1643="snížená",J1643,0)</f>
        <v>0</v>
      </c>
      <c r="BG1643" s="240">
        <f>IF(N1643="zákl. přenesená",J1643,0)</f>
        <v>0</v>
      </c>
      <c r="BH1643" s="240">
        <f>IF(N1643="sníž. přenesená",J1643,0)</f>
        <v>0</v>
      </c>
      <c r="BI1643" s="240">
        <f>IF(N1643="nulová",J1643,0)</f>
        <v>0</v>
      </c>
      <c r="BJ1643" s="18" t="s">
        <v>84</v>
      </c>
      <c r="BK1643" s="240">
        <f>ROUND(I1643*H1643,2)</f>
        <v>0</v>
      </c>
      <c r="BL1643" s="18" t="s">
        <v>437</v>
      </c>
      <c r="BM1643" s="239" t="s">
        <v>2955</v>
      </c>
    </row>
    <row r="1644" spans="1:47" s="2" customFormat="1" ht="12">
      <c r="A1644" s="39"/>
      <c r="B1644" s="40"/>
      <c r="C1644" s="41"/>
      <c r="D1644" s="241" t="s">
        <v>178</v>
      </c>
      <c r="E1644" s="41"/>
      <c r="F1644" s="242" t="s">
        <v>2573</v>
      </c>
      <c r="G1644" s="41"/>
      <c r="H1644" s="41"/>
      <c r="I1644" s="243"/>
      <c r="J1644" s="41"/>
      <c r="K1644" s="41"/>
      <c r="L1644" s="45"/>
      <c r="M1644" s="244"/>
      <c r="N1644" s="245"/>
      <c r="O1644" s="92"/>
      <c r="P1644" s="92"/>
      <c r="Q1644" s="92"/>
      <c r="R1644" s="92"/>
      <c r="S1644" s="92"/>
      <c r="T1644" s="93"/>
      <c r="U1644" s="39"/>
      <c r="V1644" s="39"/>
      <c r="W1644" s="39"/>
      <c r="X1644" s="39"/>
      <c r="Y1644" s="39"/>
      <c r="Z1644" s="39"/>
      <c r="AA1644" s="39"/>
      <c r="AB1644" s="39"/>
      <c r="AC1644" s="39"/>
      <c r="AD1644" s="39"/>
      <c r="AE1644" s="39"/>
      <c r="AT1644" s="18" t="s">
        <v>178</v>
      </c>
      <c r="AU1644" s="18" t="s">
        <v>86</v>
      </c>
    </row>
    <row r="1645" spans="1:65" s="2" customFormat="1" ht="16.5" customHeight="1">
      <c r="A1645" s="39"/>
      <c r="B1645" s="40"/>
      <c r="C1645" s="228" t="s">
        <v>2956</v>
      </c>
      <c r="D1645" s="228" t="s">
        <v>171</v>
      </c>
      <c r="E1645" s="229" t="s">
        <v>2957</v>
      </c>
      <c r="F1645" s="230" t="s">
        <v>2958</v>
      </c>
      <c r="G1645" s="231" t="s">
        <v>174</v>
      </c>
      <c r="H1645" s="232">
        <v>1</v>
      </c>
      <c r="I1645" s="233"/>
      <c r="J1645" s="234">
        <f>ROUND(I1645*H1645,2)</f>
        <v>0</v>
      </c>
      <c r="K1645" s="230" t="s">
        <v>1</v>
      </c>
      <c r="L1645" s="45"/>
      <c r="M1645" s="235" t="s">
        <v>1</v>
      </c>
      <c r="N1645" s="236" t="s">
        <v>42</v>
      </c>
      <c r="O1645" s="92"/>
      <c r="P1645" s="237">
        <f>O1645*H1645</f>
        <v>0</v>
      </c>
      <c r="Q1645" s="237">
        <v>0</v>
      </c>
      <c r="R1645" s="237">
        <f>Q1645*H1645</f>
        <v>0</v>
      </c>
      <c r="S1645" s="237">
        <v>0</v>
      </c>
      <c r="T1645" s="238">
        <f>S1645*H1645</f>
        <v>0</v>
      </c>
      <c r="U1645" s="39"/>
      <c r="V1645" s="39"/>
      <c r="W1645" s="39"/>
      <c r="X1645" s="39"/>
      <c r="Y1645" s="39"/>
      <c r="Z1645" s="39"/>
      <c r="AA1645" s="39"/>
      <c r="AB1645" s="39"/>
      <c r="AC1645" s="39"/>
      <c r="AD1645" s="39"/>
      <c r="AE1645" s="39"/>
      <c r="AR1645" s="239" t="s">
        <v>437</v>
      </c>
      <c r="AT1645" s="239" t="s">
        <v>171</v>
      </c>
      <c r="AU1645" s="239" t="s">
        <v>86</v>
      </c>
      <c r="AY1645" s="18" t="s">
        <v>168</v>
      </c>
      <c r="BE1645" s="240">
        <f>IF(N1645="základní",J1645,0)</f>
        <v>0</v>
      </c>
      <c r="BF1645" s="240">
        <f>IF(N1645="snížená",J1645,0)</f>
        <v>0</v>
      </c>
      <c r="BG1645" s="240">
        <f>IF(N1645="zákl. přenesená",J1645,0)</f>
        <v>0</v>
      </c>
      <c r="BH1645" s="240">
        <f>IF(N1645="sníž. přenesená",J1645,0)</f>
        <v>0</v>
      </c>
      <c r="BI1645" s="240">
        <f>IF(N1645="nulová",J1645,0)</f>
        <v>0</v>
      </c>
      <c r="BJ1645" s="18" t="s">
        <v>84</v>
      </c>
      <c r="BK1645" s="240">
        <f>ROUND(I1645*H1645,2)</f>
        <v>0</v>
      </c>
      <c r="BL1645" s="18" t="s">
        <v>437</v>
      </c>
      <c r="BM1645" s="239" t="s">
        <v>2959</v>
      </c>
    </row>
    <row r="1646" spans="1:47" s="2" customFormat="1" ht="12">
      <c r="A1646" s="39"/>
      <c r="B1646" s="40"/>
      <c r="C1646" s="41"/>
      <c r="D1646" s="241" t="s">
        <v>178</v>
      </c>
      <c r="E1646" s="41"/>
      <c r="F1646" s="242" t="s">
        <v>2573</v>
      </c>
      <c r="G1646" s="41"/>
      <c r="H1646" s="41"/>
      <c r="I1646" s="243"/>
      <c r="J1646" s="41"/>
      <c r="K1646" s="41"/>
      <c r="L1646" s="45"/>
      <c r="M1646" s="244"/>
      <c r="N1646" s="245"/>
      <c r="O1646" s="92"/>
      <c r="P1646" s="92"/>
      <c r="Q1646" s="92"/>
      <c r="R1646" s="92"/>
      <c r="S1646" s="92"/>
      <c r="T1646" s="93"/>
      <c r="U1646" s="39"/>
      <c r="V1646" s="39"/>
      <c r="W1646" s="39"/>
      <c r="X1646" s="39"/>
      <c r="Y1646" s="39"/>
      <c r="Z1646" s="39"/>
      <c r="AA1646" s="39"/>
      <c r="AB1646" s="39"/>
      <c r="AC1646" s="39"/>
      <c r="AD1646" s="39"/>
      <c r="AE1646" s="39"/>
      <c r="AT1646" s="18" t="s">
        <v>178</v>
      </c>
      <c r="AU1646" s="18" t="s">
        <v>86</v>
      </c>
    </row>
    <row r="1647" spans="1:65" s="2" customFormat="1" ht="16.5" customHeight="1">
      <c r="A1647" s="39"/>
      <c r="B1647" s="40"/>
      <c r="C1647" s="228" t="s">
        <v>2960</v>
      </c>
      <c r="D1647" s="228" t="s">
        <v>171</v>
      </c>
      <c r="E1647" s="229" t="s">
        <v>2961</v>
      </c>
      <c r="F1647" s="230" t="s">
        <v>2962</v>
      </c>
      <c r="G1647" s="231" t="s">
        <v>174</v>
      </c>
      <c r="H1647" s="232">
        <v>1</v>
      </c>
      <c r="I1647" s="233"/>
      <c r="J1647" s="234">
        <f>ROUND(I1647*H1647,2)</f>
        <v>0</v>
      </c>
      <c r="K1647" s="230" t="s">
        <v>1</v>
      </c>
      <c r="L1647" s="45"/>
      <c r="M1647" s="235" t="s">
        <v>1</v>
      </c>
      <c r="N1647" s="236" t="s">
        <v>42</v>
      </c>
      <c r="O1647" s="92"/>
      <c r="P1647" s="237">
        <f>O1647*H1647</f>
        <v>0</v>
      </c>
      <c r="Q1647" s="237">
        <v>0</v>
      </c>
      <c r="R1647" s="237">
        <f>Q1647*H1647</f>
        <v>0</v>
      </c>
      <c r="S1647" s="237">
        <v>0</v>
      </c>
      <c r="T1647" s="238">
        <f>S1647*H1647</f>
        <v>0</v>
      </c>
      <c r="U1647" s="39"/>
      <c r="V1647" s="39"/>
      <c r="W1647" s="39"/>
      <c r="X1647" s="39"/>
      <c r="Y1647" s="39"/>
      <c r="Z1647" s="39"/>
      <c r="AA1647" s="39"/>
      <c r="AB1647" s="39"/>
      <c r="AC1647" s="39"/>
      <c r="AD1647" s="39"/>
      <c r="AE1647" s="39"/>
      <c r="AR1647" s="239" t="s">
        <v>437</v>
      </c>
      <c r="AT1647" s="239" t="s">
        <v>171</v>
      </c>
      <c r="AU1647" s="239" t="s">
        <v>86</v>
      </c>
      <c r="AY1647" s="18" t="s">
        <v>168</v>
      </c>
      <c r="BE1647" s="240">
        <f>IF(N1647="základní",J1647,0)</f>
        <v>0</v>
      </c>
      <c r="BF1647" s="240">
        <f>IF(N1647="snížená",J1647,0)</f>
        <v>0</v>
      </c>
      <c r="BG1647" s="240">
        <f>IF(N1647="zákl. přenesená",J1647,0)</f>
        <v>0</v>
      </c>
      <c r="BH1647" s="240">
        <f>IF(N1647="sníž. přenesená",J1647,0)</f>
        <v>0</v>
      </c>
      <c r="BI1647" s="240">
        <f>IF(N1647="nulová",J1647,0)</f>
        <v>0</v>
      </c>
      <c r="BJ1647" s="18" t="s">
        <v>84</v>
      </c>
      <c r="BK1647" s="240">
        <f>ROUND(I1647*H1647,2)</f>
        <v>0</v>
      </c>
      <c r="BL1647" s="18" t="s">
        <v>437</v>
      </c>
      <c r="BM1647" s="239" t="s">
        <v>2963</v>
      </c>
    </row>
    <row r="1648" spans="1:47" s="2" customFormat="1" ht="12">
      <c r="A1648" s="39"/>
      <c r="B1648" s="40"/>
      <c r="C1648" s="41"/>
      <c r="D1648" s="241" t="s">
        <v>178</v>
      </c>
      <c r="E1648" s="41"/>
      <c r="F1648" s="242" t="s">
        <v>2573</v>
      </c>
      <c r="G1648" s="41"/>
      <c r="H1648" s="41"/>
      <c r="I1648" s="243"/>
      <c r="J1648" s="41"/>
      <c r="K1648" s="41"/>
      <c r="L1648" s="45"/>
      <c r="M1648" s="244"/>
      <c r="N1648" s="245"/>
      <c r="O1648" s="92"/>
      <c r="P1648" s="92"/>
      <c r="Q1648" s="92"/>
      <c r="R1648" s="92"/>
      <c r="S1648" s="92"/>
      <c r="T1648" s="93"/>
      <c r="U1648" s="39"/>
      <c r="V1648" s="39"/>
      <c r="W1648" s="39"/>
      <c r="X1648" s="39"/>
      <c r="Y1648" s="39"/>
      <c r="Z1648" s="39"/>
      <c r="AA1648" s="39"/>
      <c r="AB1648" s="39"/>
      <c r="AC1648" s="39"/>
      <c r="AD1648" s="39"/>
      <c r="AE1648" s="39"/>
      <c r="AT1648" s="18" t="s">
        <v>178</v>
      </c>
      <c r="AU1648" s="18" t="s">
        <v>86</v>
      </c>
    </row>
    <row r="1649" spans="1:65" s="2" customFormat="1" ht="16.5" customHeight="1">
      <c r="A1649" s="39"/>
      <c r="B1649" s="40"/>
      <c r="C1649" s="228" t="s">
        <v>2964</v>
      </c>
      <c r="D1649" s="228" t="s">
        <v>171</v>
      </c>
      <c r="E1649" s="229" t="s">
        <v>2965</v>
      </c>
      <c r="F1649" s="230" t="s">
        <v>2966</v>
      </c>
      <c r="G1649" s="231" t="s">
        <v>174</v>
      </c>
      <c r="H1649" s="232">
        <v>1</v>
      </c>
      <c r="I1649" s="233"/>
      <c r="J1649" s="234">
        <f>ROUND(I1649*H1649,2)</f>
        <v>0</v>
      </c>
      <c r="K1649" s="230" t="s">
        <v>1</v>
      </c>
      <c r="L1649" s="45"/>
      <c r="M1649" s="235" t="s">
        <v>1</v>
      </c>
      <c r="N1649" s="236" t="s">
        <v>42</v>
      </c>
      <c r="O1649" s="92"/>
      <c r="P1649" s="237">
        <f>O1649*H1649</f>
        <v>0</v>
      </c>
      <c r="Q1649" s="237">
        <v>0</v>
      </c>
      <c r="R1649" s="237">
        <f>Q1649*H1649</f>
        <v>0</v>
      </c>
      <c r="S1649" s="237">
        <v>0</v>
      </c>
      <c r="T1649" s="238">
        <f>S1649*H1649</f>
        <v>0</v>
      </c>
      <c r="U1649" s="39"/>
      <c r="V1649" s="39"/>
      <c r="W1649" s="39"/>
      <c r="X1649" s="39"/>
      <c r="Y1649" s="39"/>
      <c r="Z1649" s="39"/>
      <c r="AA1649" s="39"/>
      <c r="AB1649" s="39"/>
      <c r="AC1649" s="39"/>
      <c r="AD1649" s="39"/>
      <c r="AE1649" s="39"/>
      <c r="AR1649" s="239" t="s">
        <v>437</v>
      </c>
      <c r="AT1649" s="239" t="s">
        <v>171</v>
      </c>
      <c r="AU1649" s="239" t="s">
        <v>86</v>
      </c>
      <c r="AY1649" s="18" t="s">
        <v>168</v>
      </c>
      <c r="BE1649" s="240">
        <f>IF(N1649="základní",J1649,0)</f>
        <v>0</v>
      </c>
      <c r="BF1649" s="240">
        <f>IF(N1649="snížená",J1649,0)</f>
        <v>0</v>
      </c>
      <c r="BG1649" s="240">
        <f>IF(N1649="zákl. přenesená",J1649,0)</f>
        <v>0</v>
      </c>
      <c r="BH1649" s="240">
        <f>IF(N1649="sníž. přenesená",J1649,0)</f>
        <v>0</v>
      </c>
      <c r="BI1649" s="240">
        <f>IF(N1649="nulová",J1649,0)</f>
        <v>0</v>
      </c>
      <c r="BJ1649" s="18" t="s">
        <v>84</v>
      </c>
      <c r="BK1649" s="240">
        <f>ROUND(I1649*H1649,2)</f>
        <v>0</v>
      </c>
      <c r="BL1649" s="18" t="s">
        <v>437</v>
      </c>
      <c r="BM1649" s="239" t="s">
        <v>2967</v>
      </c>
    </row>
    <row r="1650" spans="1:47" s="2" customFormat="1" ht="12">
      <c r="A1650" s="39"/>
      <c r="B1650" s="40"/>
      <c r="C1650" s="41"/>
      <c r="D1650" s="241" t="s">
        <v>178</v>
      </c>
      <c r="E1650" s="41"/>
      <c r="F1650" s="242" t="s">
        <v>2573</v>
      </c>
      <c r="G1650" s="41"/>
      <c r="H1650" s="41"/>
      <c r="I1650" s="243"/>
      <c r="J1650" s="41"/>
      <c r="K1650" s="41"/>
      <c r="L1650" s="45"/>
      <c r="M1650" s="244"/>
      <c r="N1650" s="245"/>
      <c r="O1650" s="92"/>
      <c r="P1650" s="92"/>
      <c r="Q1650" s="92"/>
      <c r="R1650" s="92"/>
      <c r="S1650" s="92"/>
      <c r="T1650" s="93"/>
      <c r="U1650" s="39"/>
      <c r="V1650" s="39"/>
      <c r="W1650" s="39"/>
      <c r="X1650" s="39"/>
      <c r="Y1650" s="39"/>
      <c r="Z1650" s="39"/>
      <c r="AA1650" s="39"/>
      <c r="AB1650" s="39"/>
      <c r="AC1650" s="39"/>
      <c r="AD1650" s="39"/>
      <c r="AE1650" s="39"/>
      <c r="AT1650" s="18" t="s">
        <v>178</v>
      </c>
      <c r="AU1650" s="18" t="s">
        <v>86</v>
      </c>
    </row>
    <row r="1651" spans="1:65" s="2" customFormat="1" ht="16.5" customHeight="1">
      <c r="A1651" s="39"/>
      <c r="B1651" s="40"/>
      <c r="C1651" s="228" t="s">
        <v>2968</v>
      </c>
      <c r="D1651" s="228" t="s">
        <v>171</v>
      </c>
      <c r="E1651" s="229" t="s">
        <v>2969</v>
      </c>
      <c r="F1651" s="230" t="s">
        <v>2970</v>
      </c>
      <c r="G1651" s="231" t="s">
        <v>174</v>
      </c>
      <c r="H1651" s="232">
        <v>1</v>
      </c>
      <c r="I1651" s="233"/>
      <c r="J1651" s="234">
        <f>ROUND(I1651*H1651,2)</f>
        <v>0</v>
      </c>
      <c r="K1651" s="230" t="s">
        <v>1</v>
      </c>
      <c r="L1651" s="45"/>
      <c r="M1651" s="235" t="s">
        <v>1</v>
      </c>
      <c r="N1651" s="236" t="s">
        <v>42</v>
      </c>
      <c r="O1651" s="92"/>
      <c r="P1651" s="237">
        <f>O1651*H1651</f>
        <v>0</v>
      </c>
      <c r="Q1651" s="237">
        <v>0</v>
      </c>
      <c r="R1651" s="237">
        <f>Q1651*H1651</f>
        <v>0</v>
      </c>
      <c r="S1651" s="237">
        <v>0</v>
      </c>
      <c r="T1651" s="238">
        <f>S1651*H1651</f>
        <v>0</v>
      </c>
      <c r="U1651" s="39"/>
      <c r="V1651" s="39"/>
      <c r="W1651" s="39"/>
      <c r="X1651" s="39"/>
      <c r="Y1651" s="39"/>
      <c r="Z1651" s="39"/>
      <c r="AA1651" s="39"/>
      <c r="AB1651" s="39"/>
      <c r="AC1651" s="39"/>
      <c r="AD1651" s="39"/>
      <c r="AE1651" s="39"/>
      <c r="AR1651" s="239" t="s">
        <v>437</v>
      </c>
      <c r="AT1651" s="239" t="s">
        <v>171</v>
      </c>
      <c r="AU1651" s="239" t="s">
        <v>86</v>
      </c>
      <c r="AY1651" s="18" t="s">
        <v>168</v>
      </c>
      <c r="BE1651" s="240">
        <f>IF(N1651="základní",J1651,0)</f>
        <v>0</v>
      </c>
      <c r="BF1651" s="240">
        <f>IF(N1651="snížená",J1651,0)</f>
        <v>0</v>
      </c>
      <c r="BG1651" s="240">
        <f>IF(N1651="zákl. přenesená",J1651,0)</f>
        <v>0</v>
      </c>
      <c r="BH1651" s="240">
        <f>IF(N1651="sníž. přenesená",J1651,0)</f>
        <v>0</v>
      </c>
      <c r="BI1651" s="240">
        <f>IF(N1651="nulová",J1651,0)</f>
        <v>0</v>
      </c>
      <c r="BJ1651" s="18" t="s">
        <v>84</v>
      </c>
      <c r="BK1651" s="240">
        <f>ROUND(I1651*H1651,2)</f>
        <v>0</v>
      </c>
      <c r="BL1651" s="18" t="s">
        <v>437</v>
      </c>
      <c r="BM1651" s="239" t="s">
        <v>2971</v>
      </c>
    </row>
    <row r="1652" spans="1:47" s="2" customFormat="1" ht="12">
      <c r="A1652" s="39"/>
      <c r="B1652" s="40"/>
      <c r="C1652" s="41"/>
      <c r="D1652" s="241" t="s">
        <v>178</v>
      </c>
      <c r="E1652" s="41"/>
      <c r="F1652" s="242" t="s">
        <v>2573</v>
      </c>
      <c r="G1652" s="41"/>
      <c r="H1652" s="41"/>
      <c r="I1652" s="243"/>
      <c r="J1652" s="41"/>
      <c r="K1652" s="41"/>
      <c r="L1652" s="45"/>
      <c r="M1652" s="244"/>
      <c r="N1652" s="245"/>
      <c r="O1652" s="92"/>
      <c r="P1652" s="92"/>
      <c r="Q1652" s="92"/>
      <c r="R1652" s="92"/>
      <c r="S1652" s="92"/>
      <c r="T1652" s="93"/>
      <c r="U1652" s="39"/>
      <c r="V1652" s="39"/>
      <c r="W1652" s="39"/>
      <c r="X1652" s="39"/>
      <c r="Y1652" s="39"/>
      <c r="Z1652" s="39"/>
      <c r="AA1652" s="39"/>
      <c r="AB1652" s="39"/>
      <c r="AC1652" s="39"/>
      <c r="AD1652" s="39"/>
      <c r="AE1652" s="39"/>
      <c r="AT1652" s="18" t="s">
        <v>178</v>
      </c>
      <c r="AU1652" s="18" t="s">
        <v>86</v>
      </c>
    </row>
    <row r="1653" spans="1:65" s="2" customFormat="1" ht="16.5" customHeight="1">
      <c r="A1653" s="39"/>
      <c r="B1653" s="40"/>
      <c r="C1653" s="228" t="s">
        <v>2972</v>
      </c>
      <c r="D1653" s="228" t="s">
        <v>171</v>
      </c>
      <c r="E1653" s="229" t="s">
        <v>2973</v>
      </c>
      <c r="F1653" s="230" t="s">
        <v>2974</v>
      </c>
      <c r="G1653" s="231" t="s">
        <v>174</v>
      </c>
      <c r="H1653" s="232">
        <v>1</v>
      </c>
      <c r="I1653" s="233"/>
      <c r="J1653" s="234">
        <f>ROUND(I1653*H1653,2)</f>
        <v>0</v>
      </c>
      <c r="K1653" s="230" t="s">
        <v>1</v>
      </c>
      <c r="L1653" s="45"/>
      <c r="M1653" s="235" t="s">
        <v>1</v>
      </c>
      <c r="N1653" s="236" t="s">
        <v>42</v>
      </c>
      <c r="O1653" s="92"/>
      <c r="P1653" s="237">
        <f>O1653*H1653</f>
        <v>0</v>
      </c>
      <c r="Q1653" s="237">
        <v>0</v>
      </c>
      <c r="R1653" s="237">
        <f>Q1653*H1653</f>
        <v>0</v>
      </c>
      <c r="S1653" s="237">
        <v>0</v>
      </c>
      <c r="T1653" s="238">
        <f>S1653*H1653</f>
        <v>0</v>
      </c>
      <c r="U1653" s="39"/>
      <c r="V1653" s="39"/>
      <c r="W1653" s="39"/>
      <c r="X1653" s="39"/>
      <c r="Y1653" s="39"/>
      <c r="Z1653" s="39"/>
      <c r="AA1653" s="39"/>
      <c r="AB1653" s="39"/>
      <c r="AC1653" s="39"/>
      <c r="AD1653" s="39"/>
      <c r="AE1653" s="39"/>
      <c r="AR1653" s="239" t="s">
        <v>437</v>
      </c>
      <c r="AT1653" s="239" t="s">
        <v>171</v>
      </c>
      <c r="AU1653" s="239" t="s">
        <v>86</v>
      </c>
      <c r="AY1653" s="18" t="s">
        <v>168</v>
      </c>
      <c r="BE1653" s="240">
        <f>IF(N1653="základní",J1653,0)</f>
        <v>0</v>
      </c>
      <c r="BF1653" s="240">
        <f>IF(N1653="snížená",J1653,0)</f>
        <v>0</v>
      </c>
      <c r="BG1653" s="240">
        <f>IF(N1653="zákl. přenesená",J1653,0)</f>
        <v>0</v>
      </c>
      <c r="BH1653" s="240">
        <f>IF(N1653="sníž. přenesená",J1653,0)</f>
        <v>0</v>
      </c>
      <c r="BI1653" s="240">
        <f>IF(N1653="nulová",J1653,0)</f>
        <v>0</v>
      </c>
      <c r="BJ1653" s="18" t="s">
        <v>84</v>
      </c>
      <c r="BK1653" s="240">
        <f>ROUND(I1653*H1653,2)</f>
        <v>0</v>
      </c>
      <c r="BL1653" s="18" t="s">
        <v>437</v>
      </c>
      <c r="BM1653" s="239" t="s">
        <v>2975</v>
      </c>
    </row>
    <row r="1654" spans="1:47" s="2" customFormat="1" ht="12">
      <c r="A1654" s="39"/>
      <c r="B1654" s="40"/>
      <c r="C1654" s="41"/>
      <c r="D1654" s="241" t="s">
        <v>178</v>
      </c>
      <c r="E1654" s="41"/>
      <c r="F1654" s="242" t="s">
        <v>2755</v>
      </c>
      <c r="G1654" s="41"/>
      <c r="H1654" s="41"/>
      <c r="I1654" s="243"/>
      <c r="J1654" s="41"/>
      <c r="K1654" s="41"/>
      <c r="L1654" s="45"/>
      <c r="M1654" s="244"/>
      <c r="N1654" s="245"/>
      <c r="O1654" s="92"/>
      <c r="P1654" s="92"/>
      <c r="Q1654" s="92"/>
      <c r="R1654" s="92"/>
      <c r="S1654" s="92"/>
      <c r="T1654" s="93"/>
      <c r="U1654" s="39"/>
      <c r="V1654" s="39"/>
      <c r="W1654" s="39"/>
      <c r="X1654" s="39"/>
      <c r="Y1654" s="39"/>
      <c r="Z1654" s="39"/>
      <c r="AA1654" s="39"/>
      <c r="AB1654" s="39"/>
      <c r="AC1654" s="39"/>
      <c r="AD1654" s="39"/>
      <c r="AE1654" s="39"/>
      <c r="AT1654" s="18" t="s">
        <v>178</v>
      </c>
      <c r="AU1654" s="18" t="s">
        <v>86</v>
      </c>
    </row>
    <row r="1655" spans="1:65" s="2" customFormat="1" ht="16.5" customHeight="1">
      <c r="A1655" s="39"/>
      <c r="B1655" s="40"/>
      <c r="C1655" s="228" t="s">
        <v>2976</v>
      </c>
      <c r="D1655" s="228" t="s">
        <v>171</v>
      </c>
      <c r="E1655" s="229" t="s">
        <v>2977</v>
      </c>
      <c r="F1655" s="230" t="s">
        <v>2978</v>
      </c>
      <c r="G1655" s="231" t="s">
        <v>174</v>
      </c>
      <c r="H1655" s="232">
        <v>1</v>
      </c>
      <c r="I1655" s="233"/>
      <c r="J1655" s="234">
        <f>ROUND(I1655*H1655,2)</f>
        <v>0</v>
      </c>
      <c r="K1655" s="230" t="s">
        <v>1</v>
      </c>
      <c r="L1655" s="45"/>
      <c r="M1655" s="235" t="s">
        <v>1</v>
      </c>
      <c r="N1655" s="236" t="s">
        <v>42</v>
      </c>
      <c r="O1655" s="92"/>
      <c r="P1655" s="237">
        <f>O1655*H1655</f>
        <v>0</v>
      </c>
      <c r="Q1655" s="237">
        <v>0</v>
      </c>
      <c r="R1655" s="237">
        <f>Q1655*H1655</f>
        <v>0</v>
      </c>
      <c r="S1655" s="237">
        <v>0</v>
      </c>
      <c r="T1655" s="238">
        <f>S1655*H1655</f>
        <v>0</v>
      </c>
      <c r="U1655" s="39"/>
      <c r="V1655" s="39"/>
      <c r="W1655" s="39"/>
      <c r="X1655" s="39"/>
      <c r="Y1655" s="39"/>
      <c r="Z1655" s="39"/>
      <c r="AA1655" s="39"/>
      <c r="AB1655" s="39"/>
      <c r="AC1655" s="39"/>
      <c r="AD1655" s="39"/>
      <c r="AE1655" s="39"/>
      <c r="AR1655" s="239" t="s">
        <v>437</v>
      </c>
      <c r="AT1655" s="239" t="s">
        <v>171</v>
      </c>
      <c r="AU1655" s="239" t="s">
        <v>86</v>
      </c>
      <c r="AY1655" s="18" t="s">
        <v>168</v>
      </c>
      <c r="BE1655" s="240">
        <f>IF(N1655="základní",J1655,0)</f>
        <v>0</v>
      </c>
      <c r="BF1655" s="240">
        <f>IF(N1655="snížená",J1655,0)</f>
        <v>0</v>
      </c>
      <c r="BG1655" s="240">
        <f>IF(N1655="zákl. přenesená",J1655,0)</f>
        <v>0</v>
      </c>
      <c r="BH1655" s="240">
        <f>IF(N1655="sníž. přenesená",J1655,0)</f>
        <v>0</v>
      </c>
      <c r="BI1655" s="240">
        <f>IF(N1655="nulová",J1655,0)</f>
        <v>0</v>
      </c>
      <c r="BJ1655" s="18" t="s">
        <v>84</v>
      </c>
      <c r="BK1655" s="240">
        <f>ROUND(I1655*H1655,2)</f>
        <v>0</v>
      </c>
      <c r="BL1655" s="18" t="s">
        <v>437</v>
      </c>
      <c r="BM1655" s="239" t="s">
        <v>2979</v>
      </c>
    </row>
    <row r="1656" spans="1:47" s="2" customFormat="1" ht="12">
      <c r="A1656" s="39"/>
      <c r="B1656" s="40"/>
      <c r="C1656" s="41"/>
      <c r="D1656" s="241" t="s">
        <v>178</v>
      </c>
      <c r="E1656" s="41"/>
      <c r="F1656" s="242" t="s">
        <v>2755</v>
      </c>
      <c r="G1656" s="41"/>
      <c r="H1656" s="41"/>
      <c r="I1656" s="243"/>
      <c r="J1656" s="41"/>
      <c r="K1656" s="41"/>
      <c r="L1656" s="45"/>
      <c r="M1656" s="244"/>
      <c r="N1656" s="245"/>
      <c r="O1656" s="92"/>
      <c r="P1656" s="92"/>
      <c r="Q1656" s="92"/>
      <c r="R1656" s="92"/>
      <c r="S1656" s="92"/>
      <c r="T1656" s="93"/>
      <c r="U1656" s="39"/>
      <c r="V1656" s="39"/>
      <c r="W1656" s="39"/>
      <c r="X1656" s="39"/>
      <c r="Y1656" s="39"/>
      <c r="Z1656" s="39"/>
      <c r="AA1656" s="39"/>
      <c r="AB1656" s="39"/>
      <c r="AC1656" s="39"/>
      <c r="AD1656" s="39"/>
      <c r="AE1656" s="39"/>
      <c r="AT1656" s="18" t="s">
        <v>178</v>
      </c>
      <c r="AU1656" s="18" t="s">
        <v>86</v>
      </c>
    </row>
    <row r="1657" spans="1:65" s="2" customFormat="1" ht="16.5" customHeight="1">
      <c r="A1657" s="39"/>
      <c r="B1657" s="40"/>
      <c r="C1657" s="228" t="s">
        <v>2980</v>
      </c>
      <c r="D1657" s="228" t="s">
        <v>171</v>
      </c>
      <c r="E1657" s="229" t="s">
        <v>2981</v>
      </c>
      <c r="F1657" s="230" t="s">
        <v>2982</v>
      </c>
      <c r="G1657" s="231" t="s">
        <v>174</v>
      </c>
      <c r="H1657" s="232">
        <v>1</v>
      </c>
      <c r="I1657" s="233"/>
      <c r="J1657" s="234">
        <f>ROUND(I1657*H1657,2)</f>
        <v>0</v>
      </c>
      <c r="K1657" s="230" t="s">
        <v>1</v>
      </c>
      <c r="L1657" s="45"/>
      <c r="M1657" s="235" t="s">
        <v>1</v>
      </c>
      <c r="N1657" s="236" t="s">
        <v>42</v>
      </c>
      <c r="O1657" s="92"/>
      <c r="P1657" s="237">
        <f>O1657*H1657</f>
        <v>0</v>
      </c>
      <c r="Q1657" s="237">
        <v>0</v>
      </c>
      <c r="R1657" s="237">
        <f>Q1657*H1657</f>
        <v>0</v>
      </c>
      <c r="S1657" s="237">
        <v>0</v>
      </c>
      <c r="T1657" s="238">
        <f>S1657*H1657</f>
        <v>0</v>
      </c>
      <c r="U1657" s="39"/>
      <c r="V1657" s="39"/>
      <c r="W1657" s="39"/>
      <c r="X1657" s="39"/>
      <c r="Y1657" s="39"/>
      <c r="Z1657" s="39"/>
      <c r="AA1657" s="39"/>
      <c r="AB1657" s="39"/>
      <c r="AC1657" s="39"/>
      <c r="AD1657" s="39"/>
      <c r="AE1657" s="39"/>
      <c r="AR1657" s="239" t="s">
        <v>437</v>
      </c>
      <c r="AT1657" s="239" t="s">
        <v>171</v>
      </c>
      <c r="AU1657" s="239" t="s">
        <v>86</v>
      </c>
      <c r="AY1657" s="18" t="s">
        <v>168</v>
      </c>
      <c r="BE1657" s="240">
        <f>IF(N1657="základní",J1657,0)</f>
        <v>0</v>
      </c>
      <c r="BF1657" s="240">
        <f>IF(N1657="snížená",J1657,0)</f>
        <v>0</v>
      </c>
      <c r="BG1657" s="240">
        <f>IF(N1657="zákl. přenesená",J1657,0)</f>
        <v>0</v>
      </c>
      <c r="BH1657" s="240">
        <f>IF(N1657="sníž. přenesená",J1657,0)</f>
        <v>0</v>
      </c>
      <c r="BI1657" s="240">
        <f>IF(N1657="nulová",J1657,0)</f>
        <v>0</v>
      </c>
      <c r="BJ1657" s="18" t="s">
        <v>84</v>
      </c>
      <c r="BK1657" s="240">
        <f>ROUND(I1657*H1657,2)</f>
        <v>0</v>
      </c>
      <c r="BL1657" s="18" t="s">
        <v>437</v>
      </c>
      <c r="BM1657" s="239" t="s">
        <v>2983</v>
      </c>
    </row>
    <row r="1658" spans="1:47" s="2" customFormat="1" ht="12">
      <c r="A1658" s="39"/>
      <c r="B1658" s="40"/>
      <c r="C1658" s="41"/>
      <c r="D1658" s="241" t="s">
        <v>178</v>
      </c>
      <c r="E1658" s="41"/>
      <c r="F1658" s="242" t="s">
        <v>2573</v>
      </c>
      <c r="G1658" s="41"/>
      <c r="H1658" s="41"/>
      <c r="I1658" s="243"/>
      <c r="J1658" s="41"/>
      <c r="K1658" s="41"/>
      <c r="L1658" s="45"/>
      <c r="M1658" s="244"/>
      <c r="N1658" s="245"/>
      <c r="O1658" s="92"/>
      <c r="P1658" s="92"/>
      <c r="Q1658" s="92"/>
      <c r="R1658" s="92"/>
      <c r="S1658" s="92"/>
      <c r="T1658" s="93"/>
      <c r="U1658" s="39"/>
      <c r="V1658" s="39"/>
      <c r="W1658" s="39"/>
      <c r="X1658" s="39"/>
      <c r="Y1658" s="39"/>
      <c r="Z1658" s="39"/>
      <c r="AA1658" s="39"/>
      <c r="AB1658" s="39"/>
      <c r="AC1658" s="39"/>
      <c r="AD1658" s="39"/>
      <c r="AE1658" s="39"/>
      <c r="AT1658" s="18" t="s">
        <v>178</v>
      </c>
      <c r="AU1658" s="18" t="s">
        <v>86</v>
      </c>
    </row>
    <row r="1659" spans="1:65" s="2" customFormat="1" ht="16.5" customHeight="1">
      <c r="A1659" s="39"/>
      <c r="B1659" s="40"/>
      <c r="C1659" s="228" t="s">
        <v>2984</v>
      </c>
      <c r="D1659" s="228" t="s">
        <v>171</v>
      </c>
      <c r="E1659" s="229" t="s">
        <v>2985</v>
      </c>
      <c r="F1659" s="230" t="s">
        <v>2986</v>
      </c>
      <c r="G1659" s="231" t="s">
        <v>174</v>
      </c>
      <c r="H1659" s="232">
        <v>1</v>
      </c>
      <c r="I1659" s="233"/>
      <c r="J1659" s="234">
        <f>ROUND(I1659*H1659,2)</f>
        <v>0</v>
      </c>
      <c r="K1659" s="230" t="s">
        <v>1</v>
      </c>
      <c r="L1659" s="45"/>
      <c r="M1659" s="235" t="s">
        <v>1</v>
      </c>
      <c r="N1659" s="236" t="s">
        <v>42</v>
      </c>
      <c r="O1659" s="92"/>
      <c r="P1659" s="237">
        <f>O1659*H1659</f>
        <v>0</v>
      </c>
      <c r="Q1659" s="237">
        <v>0</v>
      </c>
      <c r="R1659" s="237">
        <f>Q1659*H1659</f>
        <v>0</v>
      </c>
      <c r="S1659" s="237">
        <v>0</v>
      </c>
      <c r="T1659" s="238">
        <f>S1659*H1659</f>
        <v>0</v>
      </c>
      <c r="U1659" s="39"/>
      <c r="V1659" s="39"/>
      <c r="W1659" s="39"/>
      <c r="X1659" s="39"/>
      <c r="Y1659" s="39"/>
      <c r="Z1659" s="39"/>
      <c r="AA1659" s="39"/>
      <c r="AB1659" s="39"/>
      <c r="AC1659" s="39"/>
      <c r="AD1659" s="39"/>
      <c r="AE1659" s="39"/>
      <c r="AR1659" s="239" t="s">
        <v>437</v>
      </c>
      <c r="AT1659" s="239" t="s">
        <v>171</v>
      </c>
      <c r="AU1659" s="239" t="s">
        <v>86</v>
      </c>
      <c r="AY1659" s="18" t="s">
        <v>168</v>
      </c>
      <c r="BE1659" s="240">
        <f>IF(N1659="základní",J1659,0)</f>
        <v>0</v>
      </c>
      <c r="BF1659" s="240">
        <f>IF(N1659="snížená",J1659,0)</f>
        <v>0</v>
      </c>
      <c r="BG1659" s="240">
        <f>IF(N1659="zákl. přenesená",J1659,0)</f>
        <v>0</v>
      </c>
      <c r="BH1659" s="240">
        <f>IF(N1659="sníž. přenesená",J1659,0)</f>
        <v>0</v>
      </c>
      <c r="BI1659" s="240">
        <f>IF(N1659="nulová",J1659,0)</f>
        <v>0</v>
      </c>
      <c r="BJ1659" s="18" t="s">
        <v>84</v>
      </c>
      <c r="BK1659" s="240">
        <f>ROUND(I1659*H1659,2)</f>
        <v>0</v>
      </c>
      <c r="BL1659" s="18" t="s">
        <v>437</v>
      </c>
      <c r="BM1659" s="239" t="s">
        <v>2987</v>
      </c>
    </row>
    <row r="1660" spans="1:47" s="2" customFormat="1" ht="12">
      <c r="A1660" s="39"/>
      <c r="B1660" s="40"/>
      <c r="C1660" s="41"/>
      <c r="D1660" s="241" t="s">
        <v>178</v>
      </c>
      <c r="E1660" s="41"/>
      <c r="F1660" s="242" t="s">
        <v>2573</v>
      </c>
      <c r="G1660" s="41"/>
      <c r="H1660" s="41"/>
      <c r="I1660" s="243"/>
      <c r="J1660" s="41"/>
      <c r="K1660" s="41"/>
      <c r="L1660" s="45"/>
      <c r="M1660" s="244"/>
      <c r="N1660" s="245"/>
      <c r="O1660" s="92"/>
      <c r="P1660" s="92"/>
      <c r="Q1660" s="92"/>
      <c r="R1660" s="92"/>
      <c r="S1660" s="92"/>
      <c r="T1660" s="93"/>
      <c r="U1660" s="39"/>
      <c r="V1660" s="39"/>
      <c r="W1660" s="39"/>
      <c r="X1660" s="39"/>
      <c r="Y1660" s="39"/>
      <c r="Z1660" s="39"/>
      <c r="AA1660" s="39"/>
      <c r="AB1660" s="39"/>
      <c r="AC1660" s="39"/>
      <c r="AD1660" s="39"/>
      <c r="AE1660" s="39"/>
      <c r="AT1660" s="18" t="s">
        <v>178</v>
      </c>
      <c r="AU1660" s="18" t="s">
        <v>86</v>
      </c>
    </row>
    <row r="1661" spans="1:65" s="2" customFormat="1" ht="16.5" customHeight="1">
      <c r="A1661" s="39"/>
      <c r="B1661" s="40"/>
      <c r="C1661" s="228" t="s">
        <v>2988</v>
      </c>
      <c r="D1661" s="228" t="s">
        <v>171</v>
      </c>
      <c r="E1661" s="229" t="s">
        <v>2989</v>
      </c>
      <c r="F1661" s="230" t="s">
        <v>2990</v>
      </c>
      <c r="G1661" s="231" t="s">
        <v>174</v>
      </c>
      <c r="H1661" s="232">
        <v>1</v>
      </c>
      <c r="I1661" s="233"/>
      <c r="J1661" s="234">
        <f>ROUND(I1661*H1661,2)</f>
        <v>0</v>
      </c>
      <c r="K1661" s="230" t="s">
        <v>1</v>
      </c>
      <c r="L1661" s="45"/>
      <c r="M1661" s="235" t="s">
        <v>1</v>
      </c>
      <c r="N1661" s="236" t="s">
        <v>42</v>
      </c>
      <c r="O1661" s="92"/>
      <c r="P1661" s="237">
        <f>O1661*H1661</f>
        <v>0</v>
      </c>
      <c r="Q1661" s="237">
        <v>0</v>
      </c>
      <c r="R1661" s="237">
        <f>Q1661*H1661</f>
        <v>0</v>
      </c>
      <c r="S1661" s="237">
        <v>0</v>
      </c>
      <c r="T1661" s="238">
        <f>S1661*H1661</f>
        <v>0</v>
      </c>
      <c r="U1661" s="39"/>
      <c r="V1661" s="39"/>
      <c r="W1661" s="39"/>
      <c r="X1661" s="39"/>
      <c r="Y1661" s="39"/>
      <c r="Z1661" s="39"/>
      <c r="AA1661" s="39"/>
      <c r="AB1661" s="39"/>
      <c r="AC1661" s="39"/>
      <c r="AD1661" s="39"/>
      <c r="AE1661" s="39"/>
      <c r="AR1661" s="239" t="s">
        <v>437</v>
      </c>
      <c r="AT1661" s="239" t="s">
        <v>171</v>
      </c>
      <c r="AU1661" s="239" t="s">
        <v>86</v>
      </c>
      <c r="AY1661" s="18" t="s">
        <v>168</v>
      </c>
      <c r="BE1661" s="240">
        <f>IF(N1661="základní",J1661,0)</f>
        <v>0</v>
      </c>
      <c r="BF1661" s="240">
        <f>IF(N1661="snížená",J1661,0)</f>
        <v>0</v>
      </c>
      <c r="BG1661" s="240">
        <f>IF(N1661="zákl. přenesená",J1661,0)</f>
        <v>0</v>
      </c>
      <c r="BH1661" s="240">
        <f>IF(N1661="sníž. přenesená",J1661,0)</f>
        <v>0</v>
      </c>
      <c r="BI1661" s="240">
        <f>IF(N1661="nulová",J1661,0)</f>
        <v>0</v>
      </c>
      <c r="BJ1661" s="18" t="s">
        <v>84</v>
      </c>
      <c r="BK1661" s="240">
        <f>ROUND(I1661*H1661,2)</f>
        <v>0</v>
      </c>
      <c r="BL1661" s="18" t="s">
        <v>437</v>
      </c>
      <c r="BM1661" s="239" t="s">
        <v>2991</v>
      </c>
    </row>
    <row r="1662" spans="1:47" s="2" customFormat="1" ht="12">
      <c r="A1662" s="39"/>
      <c r="B1662" s="40"/>
      <c r="C1662" s="41"/>
      <c r="D1662" s="241" t="s">
        <v>178</v>
      </c>
      <c r="E1662" s="41"/>
      <c r="F1662" s="242" t="s">
        <v>2573</v>
      </c>
      <c r="G1662" s="41"/>
      <c r="H1662" s="41"/>
      <c r="I1662" s="243"/>
      <c r="J1662" s="41"/>
      <c r="K1662" s="41"/>
      <c r="L1662" s="45"/>
      <c r="M1662" s="244"/>
      <c r="N1662" s="245"/>
      <c r="O1662" s="92"/>
      <c r="P1662" s="92"/>
      <c r="Q1662" s="92"/>
      <c r="R1662" s="92"/>
      <c r="S1662" s="92"/>
      <c r="T1662" s="93"/>
      <c r="U1662" s="39"/>
      <c r="V1662" s="39"/>
      <c r="W1662" s="39"/>
      <c r="X1662" s="39"/>
      <c r="Y1662" s="39"/>
      <c r="Z1662" s="39"/>
      <c r="AA1662" s="39"/>
      <c r="AB1662" s="39"/>
      <c r="AC1662" s="39"/>
      <c r="AD1662" s="39"/>
      <c r="AE1662" s="39"/>
      <c r="AT1662" s="18" t="s">
        <v>178</v>
      </c>
      <c r="AU1662" s="18" t="s">
        <v>86</v>
      </c>
    </row>
    <row r="1663" spans="1:65" s="2" customFormat="1" ht="16.5" customHeight="1">
      <c r="A1663" s="39"/>
      <c r="B1663" s="40"/>
      <c r="C1663" s="228" t="s">
        <v>2992</v>
      </c>
      <c r="D1663" s="228" t="s">
        <v>171</v>
      </c>
      <c r="E1663" s="229" t="s">
        <v>2993</v>
      </c>
      <c r="F1663" s="230" t="s">
        <v>2994</v>
      </c>
      <c r="G1663" s="231" t="s">
        <v>174</v>
      </c>
      <c r="H1663" s="232">
        <v>1</v>
      </c>
      <c r="I1663" s="233"/>
      <c r="J1663" s="234">
        <f>ROUND(I1663*H1663,2)</f>
        <v>0</v>
      </c>
      <c r="K1663" s="230" t="s">
        <v>1</v>
      </c>
      <c r="L1663" s="45"/>
      <c r="M1663" s="235" t="s">
        <v>1</v>
      </c>
      <c r="N1663" s="236" t="s">
        <v>42</v>
      </c>
      <c r="O1663" s="92"/>
      <c r="P1663" s="237">
        <f>O1663*H1663</f>
        <v>0</v>
      </c>
      <c r="Q1663" s="237">
        <v>0</v>
      </c>
      <c r="R1663" s="237">
        <f>Q1663*H1663</f>
        <v>0</v>
      </c>
      <c r="S1663" s="237">
        <v>0</v>
      </c>
      <c r="T1663" s="238">
        <f>S1663*H1663</f>
        <v>0</v>
      </c>
      <c r="U1663" s="39"/>
      <c r="V1663" s="39"/>
      <c r="W1663" s="39"/>
      <c r="X1663" s="39"/>
      <c r="Y1663" s="39"/>
      <c r="Z1663" s="39"/>
      <c r="AA1663" s="39"/>
      <c r="AB1663" s="39"/>
      <c r="AC1663" s="39"/>
      <c r="AD1663" s="39"/>
      <c r="AE1663" s="39"/>
      <c r="AR1663" s="239" t="s">
        <v>437</v>
      </c>
      <c r="AT1663" s="239" t="s">
        <v>171</v>
      </c>
      <c r="AU1663" s="239" t="s">
        <v>86</v>
      </c>
      <c r="AY1663" s="18" t="s">
        <v>168</v>
      </c>
      <c r="BE1663" s="240">
        <f>IF(N1663="základní",J1663,0)</f>
        <v>0</v>
      </c>
      <c r="BF1663" s="240">
        <f>IF(N1663="snížená",J1663,0)</f>
        <v>0</v>
      </c>
      <c r="BG1663" s="240">
        <f>IF(N1663="zákl. přenesená",J1663,0)</f>
        <v>0</v>
      </c>
      <c r="BH1663" s="240">
        <f>IF(N1663="sníž. přenesená",J1663,0)</f>
        <v>0</v>
      </c>
      <c r="BI1663" s="240">
        <f>IF(N1663="nulová",J1663,0)</f>
        <v>0</v>
      </c>
      <c r="BJ1663" s="18" t="s">
        <v>84</v>
      </c>
      <c r="BK1663" s="240">
        <f>ROUND(I1663*H1663,2)</f>
        <v>0</v>
      </c>
      <c r="BL1663" s="18" t="s">
        <v>437</v>
      </c>
      <c r="BM1663" s="239" t="s">
        <v>2995</v>
      </c>
    </row>
    <row r="1664" spans="1:47" s="2" customFormat="1" ht="12">
      <c r="A1664" s="39"/>
      <c r="B1664" s="40"/>
      <c r="C1664" s="41"/>
      <c r="D1664" s="241" t="s">
        <v>178</v>
      </c>
      <c r="E1664" s="41"/>
      <c r="F1664" s="242" t="s">
        <v>2573</v>
      </c>
      <c r="G1664" s="41"/>
      <c r="H1664" s="41"/>
      <c r="I1664" s="243"/>
      <c r="J1664" s="41"/>
      <c r="K1664" s="41"/>
      <c r="L1664" s="45"/>
      <c r="M1664" s="244"/>
      <c r="N1664" s="245"/>
      <c r="O1664" s="92"/>
      <c r="P1664" s="92"/>
      <c r="Q1664" s="92"/>
      <c r="R1664" s="92"/>
      <c r="S1664" s="92"/>
      <c r="T1664" s="93"/>
      <c r="U1664" s="39"/>
      <c r="V1664" s="39"/>
      <c r="W1664" s="39"/>
      <c r="X1664" s="39"/>
      <c r="Y1664" s="39"/>
      <c r="Z1664" s="39"/>
      <c r="AA1664" s="39"/>
      <c r="AB1664" s="39"/>
      <c r="AC1664" s="39"/>
      <c r="AD1664" s="39"/>
      <c r="AE1664" s="39"/>
      <c r="AT1664" s="18" t="s">
        <v>178</v>
      </c>
      <c r="AU1664" s="18" t="s">
        <v>86</v>
      </c>
    </row>
    <row r="1665" spans="1:65" s="2" customFormat="1" ht="16.5" customHeight="1">
      <c r="A1665" s="39"/>
      <c r="B1665" s="40"/>
      <c r="C1665" s="228" t="s">
        <v>2996</v>
      </c>
      <c r="D1665" s="228" t="s">
        <v>171</v>
      </c>
      <c r="E1665" s="229" t="s">
        <v>2997</v>
      </c>
      <c r="F1665" s="230" t="s">
        <v>2998</v>
      </c>
      <c r="G1665" s="231" t="s">
        <v>174</v>
      </c>
      <c r="H1665" s="232">
        <v>1</v>
      </c>
      <c r="I1665" s="233"/>
      <c r="J1665" s="234">
        <f>ROUND(I1665*H1665,2)</f>
        <v>0</v>
      </c>
      <c r="K1665" s="230" t="s">
        <v>1</v>
      </c>
      <c r="L1665" s="45"/>
      <c r="M1665" s="235" t="s">
        <v>1</v>
      </c>
      <c r="N1665" s="236" t="s">
        <v>42</v>
      </c>
      <c r="O1665" s="92"/>
      <c r="P1665" s="237">
        <f>O1665*H1665</f>
        <v>0</v>
      </c>
      <c r="Q1665" s="237">
        <v>0</v>
      </c>
      <c r="R1665" s="237">
        <f>Q1665*H1665</f>
        <v>0</v>
      </c>
      <c r="S1665" s="237">
        <v>0</v>
      </c>
      <c r="T1665" s="238">
        <f>S1665*H1665</f>
        <v>0</v>
      </c>
      <c r="U1665" s="39"/>
      <c r="V1665" s="39"/>
      <c r="W1665" s="39"/>
      <c r="X1665" s="39"/>
      <c r="Y1665" s="39"/>
      <c r="Z1665" s="39"/>
      <c r="AA1665" s="39"/>
      <c r="AB1665" s="39"/>
      <c r="AC1665" s="39"/>
      <c r="AD1665" s="39"/>
      <c r="AE1665" s="39"/>
      <c r="AR1665" s="239" t="s">
        <v>437</v>
      </c>
      <c r="AT1665" s="239" t="s">
        <v>171</v>
      </c>
      <c r="AU1665" s="239" t="s">
        <v>86</v>
      </c>
      <c r="AY1665" s="18" t="s">
        <v>168</v>
      </c>
      <c r="BE1665" s="240">
        <f>IF(N1665="základní",J1665,0)</f>
        <v>0</v>
      </c>
      <c r="BF1665" s="240">
        <f>IF(N1665="snížená",J1665,0)</f>
        <v>0</v>
      </c>
      <c r="BG1665" s="240">
        <f>IF(N1665="zákl. přenesená",J1665,0)</f>
        <v>0</v>
      </c>
      <c r="BH1665" s="240">
        <f>IF(N1665="sníž. přenesená",J1665,0)</f>
        <v>0</v>
      </c>
      <c r="BI1665" s="240">
        <f>IF(N1665="nulová",J1665,0)</f>
        <v>0</v>
      </c>
      <c r="BJ1665" s="18" t="s">
        <v>84</v>
      </c>
      <c r="BK1665" s="240">
        <f>ROUND(I1665*H1665,2)</f>
        <v>0</v>
      </c>
      <c r="BL1665" s="18" t="s">
        <v>437</v>
      </c>
      <c r="BM1665" s="239" t="s">
        <v>2999</v>
      </c>
    </row>
    <row r="1666" spans="1:47" s="2" customFormat="1" ht="12">
      <c r="A1666" s="39"/>
      <c r="B1666" s="40"/>
      <c r="C1666" s="41"/>
      <c r="D1666" s="241" t="s">
        <v>178</v>
      </c>
      <c r="E1666" s="41"/>
      <c r="F1666" s="242" t="s">
        <v>2573</v>
      </c>
      <c r="G1666" s="41"/>
      <c r="H1666" s="41"/>
      <c r="I1666" s="243"/>
      <c r="J1666" s="41"/>
      <c r="K1666" s="41"/>
      <c r="L1666" s="45"/>
      <c r="M1666" s="244"/>
      <c r="N1666" s="245"/>
      <c r="O1666" s="92"/>
      <c r="P1666" s="92"/>
      <c r="Q1666" s="92"/>
      <c r="R1666" s="92"/>
      <c r="S1666" s="92"/>
      <c r="T1666" s="93"/>
      <c r="U1666" s="39"/>
      <c r="V1666" s="39"/>
      <c r="W1666" s="39"/>
      <c r="X1666" s="39"/>
      <c r="Y1666" s="39"/>
      <c r="Z1666" s="39"/>
      <c r="AA1666" s="39"/>
      <c r="AB1666" s="39"/>
      <c r="AC1666" s="39"/>
      <c r="AD1666" s="39"/>
      <c r="AE1666" s="39"/>
      <c r="AT1666" s="18" t="s">
        <v>178</v>
      </c>
      <c r="AU1666" s="18" t="s">
        <v>86</v>
      </c>
    </row>
    <row r="1667" spans="1:65" s="2" customFormat="1" ht="16.5" customHeight="1">
      <c r="A1667" s="39"/>
      <c r="B1667" s="40"/>
      <c r="C1667" s="228" t="s">
        <v>3000</v>
      </c>
      <c r="D1667" s="228" t="s">
        <v>171</v>
      </c>
      <c r="E1667" s="229" t="s">
        <v>3001</v>
      </c>
      <c r="F1667" s="230" t="s">
        <v>3002</v>
      </c>
      <c r="G1667" s="231" t="s">
        <v>174</v>
      </c>
      <c r="H1667" s="232">
        <v>1</v>
      </c>
      <c r="I1667" s="233"/>
      <c r="J1667" s="234">
        <f>ROUND(I1667*H1667,2)</f>
        <v>0</v>
      </c>
      <c r="K1667" s="230" t="s">
        <v>1</v>
      </c>
      <c r="L1667" s="45"/>
      <c r="M1667" s="235" t="s">
        <v>1</v>
      </c>
      <c r="N1667" s="236" t="s">
        <v>42</v>
      </c>
      <c r="O1667" s="92"/>
      <c r="P1667" s="237">
        <f>O1667*H1667</f>
        <v>0</v>
      </c>
      <c r="Q1667" s="237">
        <v>0</v>
      </c>
      <c r="R1667" s="237">
        <f>Q1667*H1667</f>
        <v>0</v>
      </c>
      <c r="S1667" s="237">
        <v>0</v>
      </c>
      <c r="T1667" s="238">
        <f>S1667*H1667</f>
        <v>0</v>
      </c>
      <c r="U1667" s="39"/>
      <c r="V1667" s="39"/>
      <c r="W1667" s="39"/>
      <c r="X1667" s="39"/>
      <c r="Y1667" s="39"/>
      <c r="Z1667" s="39"/>
      <c r="AA1667" s="39"/>
      <c r="AB1667" s="39"/>
      <c r="AC1667" s="39"/>
      <c r="AD1667" s="39"/>
      <c r="AE1667" s="39"/>
      <c r="AR1667" s="239" t="s">
        <v>437</v>
      </c>
      <c r="AT1667" s="239" t="s">
        <v>171</v>
      </c>
      <c r="AU1667" s="239" t="s">
        <v>86</v>
      </c>
      <c r="AY1667" s="18" t="s">
        <v>168</v>
      </c>
      <c r="BE1667" s="240">
        <f>IF(N1667="základní",J1667,0)</f>
        <v>0</v>
      </c>
      <c r="BF1667" s="240">
        <f>IF(N1667="snížená",J1667,0)</f>
        <v>0</v>
      </c>
      <c r="BG1667" s="240">
        <f>IF(N1667="zákl. přenesená",J1667,0)</f>
        <v>0</v>
      </c>
      <c r="BH1667" s="240">
        <f>IF(N1667="sníž. přenesená",J1667,0)</f>
        <v>0</v>
      </c>
      <c r="BI1667" s="240">
        <f>IF(N1667="nulová",J1667,0)</f>
        <v>0</v>
      </c>
      <c r="BJ1667" s="18" t="s">
        <v>84</v>
      </c>
      <c r="BK1667" s="240">
        <f>ROUND(I1667*H1667,2)</f>
        <v>0</v>
      </c>
      <c r="BL1667" s="18" t="s">
        <v>437</v>
      </c>
      <c r="BM1667" s="239" t="s">
        <v>3003</v>
      </c>
    </row>
    <row r="1668" spans="1:47" s="2" customFormat="1" ht="12">
      <c r="A1668" s="39"/>
      <c r="B1668" s="40"/>
      <c r="C1668" s="41"/>
      <c r="D1668" s="241" t="s">
        <v>178</v>
      </c>
      <c r="E1668" s="41"/>
      <c r="F1668" s="242" t="s">
        <v>2755</v>
      </c>
      <c r="G1668" s="41"/>
      <c r="H1668" s="41"/>
      <c r="I1668" s="243"/>
      <c r="J1668" s="41"/>
      <c r="K1668" s="41"/>
      <c r="L1668" s="45"/>
      <c r="M1668" s="244"/>
      <c r="N1668" s="245"/>
      <c r="O1668" s="92"/>
      <c r="P1668" s="92"/>
      <c r="Q1668" s="92"/>
      <c r="R1668" s="92"/>
      <c r="S1668" s="92"/>
      <c r="T1668" s="93"/>
      <c r="U1668" s="39"/>
      <c r="V1668" s="39"/>
      <c r="W1668" s="39"/>
      <c r="X1668" s="39"/>
      <c r="Y1668" s="39"/>
      <c r="Z1668" s="39"/>
      <c r="AA1668" s="39"/>
      <c r="AB1668" s="39"/>
      <c r="AC1668" s="39"/>
      <c r="AD1668" s="39"/>
      <c r="AE1668" s="39"/>
      <c r="AT1668" s="18" t="s">
        <v>178</v>
      </c>
      <c r="AU1668" s="18" t="s">
        <v>86</v>
      </c>
    </row>
    <row r="1669" spans="1:65" s="2" customFormat="1" ht="16.5" customHeight="1">
      <c r="A1669" s="39"/>
      <c r="B1669" s="40"/>
      <c r="C1669" s="228" t="s">
        <v>3004</v>
      </c>
      <c r="D1669" s="228" t="s">
        <v>171</v>
      </c>
      <c r="E1669" s="229" t="s">
        <v>3005</v>
      </c>
      <c r="F1669" s="230" t="s">
        <v>3006</v>
      </c>
      <c r="G1669" s="231" t="s">
        <v>174</v>
      </c>
      <c r="H1669" s="232">
        <v>1</v>
      </c>
      <c r="I1669" s="233"/>
      <c r="J1669" s="234">
        <f>ROUND(I1669*H1669,2)</f>
        <v>0</v>
      </c>
      <c r="K1669" s="230" t="s">
        <v>1</v>
      </c>
      <c r="L1669" s="45"/>
      <c r="M1669" s="235" t="s">
        <v>1</v>
      </c>
      <c r="N1669" s="236" t="s">
        <v>42</v>
      </c>
      <c r="O1669" s="92"/>
      <c r="P1669" s="237">
        <f>O1669*H1669</f>
        <v>0</v>
      </c>
      <c r="Q1669" s="237">
        <v>0</v>
      </c>
      <c r="R1669" s="237">
        <f>Q1669*H1669</f>
        <v>0</v>
      </c>
      <c r="S1669" s="237">
        <v>0</v>
      </c>
      <c r="T1669" s="238">
        <f>S1669*H1669</f>
        <v>0</v>
      </c>
      <c r="U1669" s="39"/>
      <c r="V1669" s="39"/>
      <c r="W1669" s="39"/>
      <c r="X1669" s="39"/>
      <c r="Y1669" s="39"/>
      <c r="Z1669" s="39"/>
      <c r="AA1669" s="39"/>
      <c r="AB1669" s="39"/>
      <c r="AC1669" s="39"/>
      <c r="AD1669" s="39"/>
      <c r="AE1669" s="39"/>
      <c r="AR1669" s="239" t="s">
        <v>437</v>
      </c>
      <c r="AT1669" s="239" t="s">
        <v>171</v>
      </c>
      <c r="AU1669" s="239" t="s">
        <v>86</v>
      </c>
      <c r="AY1669" s="18" t="s">
        <v>168</v>
      </c>
      <c r="BE1669" s="240">
        <f>IF(N1669="základní",J1669,0)</f>
        <v>0</v>
      </c>
      <c r="BF1669" s="240">
        <f>IF(N1669="snížená",J1669,0)</f>
        <v>0</v>
      </c>
      <c r="BG1669" s="240">
        <f>IF(N1669="zákl. přenesená",J1669,0)</f>
        <v>0</v>
      </c>
      <c r="BH1669" s="240">
        <f>IF(N1669="sníž. přenesená",J1669,0)</f>
        <v>0</v>
      </c>
      <c r="BI1669" s="240">
        <f>IF(N1669="nulová",J1669,0)</f>
        <v>0</v>
      </c>
      <c r="BJ1669" s="18" t="s">
        <v>84</v>
      </c>
      <c r="BK1669" s="240">
        <f>ROUND(I1669*H1669,2)</f>
        <v>0</v>
      </c>
      <c r="BL1669" s="18" t="s">
        <v>437</v>
      </c>
      <c r="BM1669" s="239" t="s">
        <v>3007</v>
      </c>
    </row>
    <row r="1670" spans="1:47" s="2" customFormat="1" ht="12">
      <c r="A1670" s="39"/>
      <c r="B1670" s="40"/>
      <c r="C1670" s="41"/>
      <c r="D1670" s="241" t="s">
        <v>178</v>
      </c>
      <c r="E1670" s="41"/>
      <c r="F1670" s="242" t="s">
        <v>2573</v>
      </c>
      <c r="G1670" s="41"/>
      <c r="H1670" s="41"/>
      <c r="I1670" s="243"/>
      <c r="J1670" s="41"/>
      <c r="K1670" s="41"/>
      <c r="L1670" s="45"/>
      <c r="M1670" s="244"/>
      <c r="N1670" s="245"/>
      <c r="O1670" s="92"/>
      <c r="P1670" s="92"/>
      <c r="Q1670" s="92"/>
      <c r="R1670" s="92"/>
      <c r="S1670" s="92"/>
      <c r="T1670" s="93"/>
      <c r="U1670" s="39"/>
      <c r="V1670" s="39"/>
      <c r="W1670" s="39"/>
      <c r="X1670" s="39"/>
      <c r="Y1670" s="39"/>
      <c r="Z1670" s="39"/>
      <c r="AA1670" s="39"/>
      <c r="AB1670" s="39"/>
      <c r="AC1670" s="39"/>
      <c r="AD1670" s="39"/>
      <c r="AE1670" s="39"/>
      <c r="AT1670" s="18" t="s">
        <v>178</v>
      </c>
      <c r="AU1670" s="18" t="s">
        <v>86</v>
      </c>
    </row>
    <row r="1671" spans="1:65" s="2" customFormat="1" ht="16.5" customHeight="1">
      <c r="A1671" s="39"/>
      <c r="B1671" s="40"/>
      <c r="C1671" s="228" t="s">
        <v>3008</v>
      </c>
      <c r="D1671" s="228" t="s">
        <v>171</v>
      </c>
      <c r="E1671" s="229" t="s">
        <v>3009</v>
      </c>
      <c r="F1671" s="230" t="s">
        <v>3010</v>
      </c>
      <c r="G1671" s="231" t="s">
        <v>174</v>
      </c>
      <c r="H1671" s="232">
        <v>1</v>
      </c>
      <c r="I1671" s="233"/>
      <c r="J1671" s="234">
        <f>ROUND(I1671*H1671,2)</f>
        <v>0</v>
      </c>
      <c r="K1671" s="230" t="s">
        <v>1</v>
      </c>
      <c r="L1671" s="45"/>
      <c r="M1671" s="235" t="s">
        <v>1</v>
      </c>
      <c r="N1671" s="236" t="s">
        <v>42</v>
      </c>
      <c r="O1671" s="92"/>
      <c r="P1671" s="237">
        <f>O1671*H1671</f>
        <v>0</v>
      </c>
      <c r="Q1671" s="237">
        <v>0</v>
      </c>
      <c r="R1671" s="237">
        <f>Q1671*H1671</f>
        <v>0</v>
      </c>
      <c r="S1671" s="237">
        <v>0</v>
      </c>
      <c r="T1671" s="238">
        <f>S1671*H1671</f>
        <v>0</v>
      </c>
      <c r="U1671" s="39"/>
      <c r="V1671" s="39"/>
      <c r="W1671" s="39"/>
      <c r="X1671" s="39"/>
      <c r="Y1671" s="39"/>
      <c r="Z1671" s="39"/>
      <c r="AA1671" s="39"/>
      <c r="AB1671" s="39"/>
      <c r="AC1671" s="39"/>
      <c r="AD1671" s="39"/>
      <c r="AE1671" s="39"/>
      <c r="AR1671" s="239" t="s">
        <v>437</v>
      </c>
      <c r="AT1671" s="239" t="s">
        <v>171</v>
      </c>
      <c r="AU1671" s="239" t="s">
        <v>86</v>
      </c>
      <c r="AY1671" s="18" t="s">
        <v>168</v>
      </c>
      <c r="BE1671" s="240">
        <f>IF(N1671="základní",J1671,0)</f>
        <v>0</v>
      </c>
      <c r="BF1671" s="240">
        <f>IF(N1671="snížená",J1671,0)</f>
        <v>0</v>
      </c>
      <c r="BG1671" s="240">
        <f>IF(N1671="zákl. přenesená",J1671,0)</f>
        <v>0</v>
      </c>
      <c r="BH1671" s="240">
        <f>IF(N1671="sníž. přenesená",J1671,0)</f>
        <v>0</v>
      </c>
      <c r="BI1671" s="240">
        <f>IF(N1671="nulová",J1671,0)</f>
        <v>0</v>
      </c>
      <c r="BJ1671" s="18" t="s">
        <v>84</v>
      </c>
      <c r="BK1671" s="240">
        <f>ROUND(I1671*H1671,2)</f>
        <v>0</v>
      </c>
      <c r="BL1671" s="18" t="s">
        <v>437</v>
      </c>
      <c r="BM1671" s="239" t="s">
        <v>3011</v>
      </c>
    </row>
    <row r="1672" spans="1:47" s="2" customFormat="1" ht="12">
      <c r="A1672" s="39"/>
      <c r="B1672" s="40"/>
      <c r="C1672" s="41"/>
      <c r="D1672" s="241" t="s">
        <v>178</v>
      </c>
      <c r="E1672" s="41"/>
      <c r="F1672" s="242" t="s">
        <v>2573</v>
      </c>
      <c r="G1672" s="41"/>
      <c r="H1672" s="41"/>
      <c r="I1672" s="243"/>
      <c r="J1672" s="41"/>
      <c r="K1672" s="41"/>
      <c r="L1672" s="45"/>
      <c r="M1672" s="244"/>
      <c r="N1672" s="245"/>
      <c r="O1672" s="92"/>
      <c r="P1672" s="92"/>
      <c r="Q1672" s="92"/>
      <c r="R1672" s="92"/>
      <c r="S1672" s="92"/>
      <c r="T1672" s="93"/>
      <c r="U1672" s="39"/>
      <c r="V1672" s="39"/>
      <c r="W1672" s="39"/>
      <c r="X1672" s="39"/>
      <c r="Y1672" s="39"/>
      <c r="Z1672" s="39"/>
      <c r="AA1672" s="39"/>
      <c r="AB1672" s="39"/>
      <c r="AC1672" s="39"/>
      <c r="AD1672" s="39"/>
      <c r="AE1672" s="39"/>
      <c r="AT1672" s="18" t="s">
        <v>178</v>
      </c>
      <c r="AU1672" s="18" t="s">
        <v>86</v>
      </c>
    </row>
    <row r="1673" spans="1:65" s="2" customFormat="1" ht="16.5" customHeight="1">
      <c r="A1673" s="39"/>
      <c r="B1673" s="40"/>
      <c r="C1673" s="228" t="s">
        <v>3012</v>
      </c>
      <c r="D1673" s="228" t="s">
        <v>171</v>
      </c>
      <c r="E1673" s="229" t="s">
        <v>3013</v>
      </c>
      <c r="F1673" s="230" t="s">
        <v>3014</v>
      </c>
      <c r="G1673" s="231" t="s">
        <v>174</v>
      </c>
      <c r="H1673" s="232">
        <v>1</v>
      </c>
      <c r="I1673" s="233"/>
      <c r="J1673" s="234">
        <f>ROUND(I1673*H1673,2)</f>
        <v>0</v>
      </c>
      <c r="K1673" s="230" t="s">
        <v>1</v>
      </c>
      <c r="L1673" s="45"/>
      <c r="M1673" s="235" t="s">
        <v>1</v>
      </c>
      <c r="N1673" s="236" t="s">
        <v>42</v>
      </c>
      <c r="O1673" s="92"/>
      <c r="P1673" s="237">
        <f>O1673*H1673</f>
        <v>0</v>
      </c>
      <c r="Q1673" s="237">
        <v>0</v>
      </c>
      <c r="R1673" s="237">
        <f>Q1673*H1673</f>
        <v>0</v>
      </c>
      <c r="S1673" s="237">
        <v>0</v>
      </c>
      <c r="T1673" s="238">
        <f>S1673*H1673</f>
        <v>0</v>
      </c>
      <c r="U1673" s="39"/>
      <c r="V1673" s="39"/>
      <c r="W1673" s="39"/>
      <c r="X1673" s="39"/>
      <c r="Y1673" s="39"/>
      <c r="Z1673" s="39"/>
      <c r="AA1673" s="39"/>
      <c r="AB1673" s="39"/>
      <c r="AC1673" s="39"/>
      <c r="AD1673" s="39"/>
      <c r="AE1673" s="39"/>
      <c r="AR1673" s="239" t="s">
        <v>437</v>
      </c>
      <c r="AT1673" s="239" t="s">
        <v>171</v>
      </c>
      <c r="AU1673" s="239" t="s">
        <v>86</v>
      </c>
      <c r="AY1673" s="18" t="s">
        <v>168</v>
      </c>
      <c r="BE1673" s="240">
        <f>IF(N1673="základní",J1673,0)</f>
        <v>0</v>
      </c>
      <c r="BF1673" s="240">
        <f>IF(N1673="snížená",J1673,0)</f>
        <v>0</v>
      </c>
      <c r="BG1673" s="240">
        <f>IF(N1673="zákl. přenesená",J1673,0)</f>
        <v>0</v>
      </c>
      <c r="BH1673" s="240">
        <f>IF(N1673="sníž. přenesená",J1673,0)</f>
        <v>0</v>
      </c>
      <c r="BI1673" s="240">
        <f>IF(N1673="nulová",J1673,0)</f>
        <v>0</v>
      </c>
      <c r="BJ1673" s="18" t="s">
        <v>84</v>
      </c>
      <c r="BK1673" s="240">
        <f>ROUND(I1673*H1673,2)</f>
        <v>0</v>
      </c>
      <c r="BL1673" s="18" t="s">
        <v>437</v>
      </c>
      <c r="BM1673" s="239" t="s">
        <v>3015</v>
      </c>
    </row>
    <row r="1674" spans="1:47" s="2" customFormat="1" ht="12">
      <c r="A1674" s="39"/>
      <c r="B1674" s="40"/>
      <c r="C1674" s="41"/>
      <c r="D1674" s="241" t="s">
        <v>178</v>
      </c>
      <c r="E1674" s="41"/>
      <c r="F1674" s="242" t="s">
        <v>2573</v>
      </c>
      <c r="G1674" s="41"/>
      <c r="H1674" s="41"/>
      <c r="I1674" s="243"/>
      <c r="J1674" s="41"/>
      <c r="K1674" s="41"/>
      <c r="L1674" s="45"/>
      <c r="M1674" s="244"/>
      <c r="N1674" s="245"/>
      <c r="O1674" s="92"/>
      <c r="P1674" s="92"/>
      <c r="Q1674" s="92"/>
      <c r="R1674" s="92"/>
      <c r="S1674" s="92"/>
      <c r="T1674" s="93"/>
      <c r="U1674" s="39"/>
      <c r="V1674" s="39"/>
      <c r="W1674" s="39"/>
      <c r="X1674" s="39"/>
      <c r="Y1674" s="39"/>
      <c r="Z1674" s="39"/>
      <c r="AA1674" s="39"/>
      <c r="AB1674" s="39"/>
      <c r="AC1674" s="39"/>
      <c r="AD1674" s="39"/>
      <c r="AE1674" s="39"/>
      <c r="AT1674" s="18" t="s">
        <v>178</v>
      </c>
      <c r="AU1674" s="18" t="s">
        <v>86</v>
      </c>
    </row>
    <row r="1675" spans="1:65" s="2" customFormat="1" ht="16.5" customHeight="1">
      <c r="A1675" s="39"/>
      <c r="B1675" s="40"/>
      <c r="C1675" s="228" t="s">
        <v>3016</v>
      </c>
      <c r="D1675" s="228" t="s">
        <v>171</v>
      </c>
      <c r="E1675" s="229" t="s">
        <v>3017</v>
      </c>
      <c r="F1675" s="230" t="s">
        <v>3018</v>
      </c>
      <c r="G1675" s="231" t="s">
        <v>174</v>
      </c>
      <c r="H1675" s="232">
        <v>1</v>
      </c>
      <c r="I1675" s="233"/>
      <c r="J1675" s="234">
        <f>ROUND(I1675*H1675,2)</f>
        <v>0</v>
      </c>
      <c r="K1675" s="230" t="s">
        <v>1</v>
      </c>
      <c r="L1675" s="45"/>
      <c r="M1675" s="235" t="s">
        <v>1</v>
      </c>
      <c r="N1675" s="236" t="s">
        <v>42</v>
      </c>
      <c r="O1675" s="92"/>
      <c r="P1675" s="237">
        <f>O1675*H1675</f>
        <v>0</v>
      </c>
      <c r="Q1675" s="237">
        <v>0</v>
      </c>
      <c r="R1675" s="237">
        <f>Q1675*H1675</f>
        <v>0</v>
      </c>
      <c r="S1675" s="237">
        <v>0</v>
      </c>
      <c r="T1675" s="238">
        <f>S1675*H1675</f>
        <v>0</v>
      </c>
      <c r="U1675" s="39"/>
      <c r="V1675" s="39"/>
      <c r="W1675" s="39"/>
      <c r="X1675" s="39"/>
      <c r="Y1675" s="39"/>
      <c r="Z1675" s="39"/>
      <c r="AA1675" s="39"/>
      <c r="AB1675" s="39"/>
      <c r="AC1675" s="39"/>
      <c r="AD1675" s="39"/>
      <c r="AE1675" s="39"/>
      <c r="AR1675" s="239" t="s">
        <v>437</v>
      </c>
      <c r="AT1675" s="239" t="s">
        <v>171</v>
      </c>
      <c r="AU1675" s="239" t="s">
        <v>86</v>
      </c>
      <c r="AY1675" s="18" t="s">
        <v>168</v>
      </c>
      <c r="BE1675" s="240">
        <f>IF(N1675="základní",J1675,0)</f>
        <v>0</v>
      </c>
      <c r="BF1675" s="240">
        <f>IF(N1675="snížená",J1675,0)</f>
        <v>0</v>
      </c>
      <c r="BG1675" s="240">
        <f>IF(N1675="zákl. přenesená",J1675,0)</f>
        <v>0</v>
      </c>
      <c r="BH1675" s="240">
        <f>IF(N1675="sníž. přenesená",J1675,0)</f>
        <v>0</v>
      </c>
      <c r="BI1675" s="240">
        <f>IF(N1675="nulová",J1675,0)</f>
        <v>0</v>
      </c>
      <c r="BJ1675" s="18" t="s">
        <v>84</v>
      </c>
      <c r="BK1675" s="240">
        <f>ROUND(I1675*H1675,2)</f>
        <v>0</v>
      </c>
      <c r="BL1675" s="18" t="s">
        <v>437</v>
      </c>
      <c r="BM1675" s="239" t="s">
        <v>3019</v>
      </c>
    </row>
    <row r="1676" spans="1:47" s="2" customFormat="1" ht="12">
      <c r="A1676" s="39"/>
      <c r="B1676" s="40"/>
      <c r="C1676" s="41"/>
      <c r="D1676" s="241" t="s">
        <v>178</v>
      </c>
      <c r="E1676" s="41"/>
      <c r="F1676" s="242" t="s">
        <v>2755</v>
      </c>
      <c r="G1676" s="41"/>
      <c r="H1676" s="41"/>
      <c r="I1676" s="243"/>
      <c r="J1676" s="41"/>
      <c r="K1676" s="41"/>
      <c r="L1676" s="45"/>
      <c r="M1676" s="244"/>
      <c r="N1676" s="245"/>
      <c r="O1676" s="92"/>
      <c r="P1676" s="92"/>
      <c r="Q1676" s="92"/>
      <c r="R1676" s="92"/>
      <c r="S1676" s="92"/>
      <c r="T1676" s="93"/>
      <c r="U1676" s="39"/>
      <c r="V1676" s="39"/>
      <c r="W1676" s="39"/>
      <c r="X1676" s="39"/>
      <c r="Y1676" s="39"/>
      <c r="Z1676" s="39"/>
      <c r="AA1676" s="39"/>
      <c r="AB1676" s="39"/>
      <c r="AC1676" s="39"/>
      <c r="AD1676" s="39"/>
      <c r="AE1676" s="39"/>
      <c r="AT1676" s="18" t="s">
        <v>178</v>
      </c>
      <c r="AU1676" s="18" t="s">
        <v>86</v>
      </c>
    </row>
    <row r="1677" spans="1:65" s="2" customFormat="1" ht="16.5" customHeight="1">
      <c r="A1677" s="39"/>
      <c r="B1677" s="40"/>
      <c r="C1677" s="228" t="s">
        <v>3020</v>
      </c>
      <c r="D1677" s="228" t="s">
        <v>171</v>
      </c>
      <c r="E1677" s="229" t="s">
        <v>3021</v>
      </c>
      <c r="F1677" s="230" t="s">
        <v>3022</v>
      </c>
      <c r="G1677" s="231" t="s">
        <v>174</v>
      </c>
      <c r="H1677" s="232">
        <v>1</v>
      </c>
      <c r="I1677" s="233"/>
      <c r="J1677" s="234">
        <f>ROUND(I1677*H1677,2)</f>
        <v>0</v>
      </c>
      <c r="K1677" s="230" t="s">
        <v>1</v>
      </c>
      <c r="L1677" s="45"/>
      <c r="M1677" s="235" t="s">
        <v>1</v>
      </c>
      <c r="N1677" s="236" t="s">
        <v>42</v>
      </c>
      <c r="O1677" s="92"/>
      <c r="P1677" s="237">
        <f>O1677*H1677</f>
        <v>0</v>
      </c>
      <c r="Q1677" s="237">
        <v>0</v>
      </c>
      <c r="R1677" s="237">
        <f>Q1677*H1677</f>
        <v>0</v>
      </c>
      <c r="S1677" s="237">
        <v>0</v>
      </c>
      <c r="T1677" s="238">
        <f>S1677*H1677</f>
        <v>0</v>
      </c>
      <c r="U1677" s="39"/>
      <c r="V1677" s="39"/>
      <c r="W1677" s="39"/>
      <c r="X1677" s="39"/>
      <c r="Y1677" s="39"/>
      <c r="Z1677" s="39"/>
      <c r="AA1677" s="39"/>
      <c r="AB1677" s="39"/>
      <c r="AC1677" s="39"/>
      <c r="AD1677" s="39"/>
      <c r="AE1677" s="39"/>
      <c r="AR1677" s="239" t="s">
        <v>437</v>
      </c>
      <c r="AT1677" s="239" t="s">
        <v>171</v>
      </c>
      <c r="AU1677" s="239" t="s">
        <v>86</v>
      </c>
      <c r="AY1677" s="18" t="s">
        <v>168</v>
      </c>
      <c r="BE1677" s="240">
        <f>IF(N1677="základní",J1677,0)</f>
        <v>0</v>
      </c>
      <c r="BF1677" s="240">
        <f>IF(N1677="snížená",J1677,0)</f>
        <v>0</v>
      </c>
      <c r="BG1677" s="240">
        <f>IF(N1677="zákl. přenesená",J1677,0)</f>
        <v>0</v>
      </c>
      <c r="BH1677" s="240">
        <f>IF(N1677="sníž. přenesená",J1677,0)</f>
        <v>0</v>
      </c>
      <c r="BI1677" s="240">
        <f>IF(N1677="nulová",J1677,0)</f>
        <v>0</v>
      </c>
      <c r="BJ1677" s="18" t="s">
        <v>84</v>
      </c>
      <c r="BK1677" s="240">
        <f>ROUND(I1677*H1677,2)</f>
        <v>0</v>
      </c>
      <c r="BL1677" s="18" t="s">
        <v>437</v>
      </c>
      <c r="BM1677" s="239" t="s">
        <v>3023</v>
      </c>
    </row>
    <row r="1678" spans="1:47" s="2" customFormat="1" ht="12">
      <c r="A1678" s="39"/>
      <c r="B1678" s="40"/>
      <c r="C1678" s="41"/>
      <c r="D1678" s="241" t="s">
        <v>178</v>
      </c>
      <c r="E1678" s="41"/>
      <c r="F1678" s="242" t="s">
        <v>2755</v>
      </c>
      <c r="G1678" s="41"/>
      <c r="H1678" s="41"/>
      <c r="I1678" s="243"/>
      <c r="J1678" s="41"/>
      <c r="K1678" s="41"/>
      <c r="L1678" s="45"/>
      <c r="M1678" s="244"/>
      <c r="N1678" s="245"/>
      <c r="O1678" s="92"/>
      <c r="P1678" s="92"/>
      <c r="Q1678" s="92"/>
      <c r="R1678" s="92"/>
      <c r="S1678" s="92"/>
      <c r="T1678" s="93"/>
      <c r="U1678" s="39"/>
      <c r="V1678" s="39"/>
      <c r="W1678" s="39"/>
      <c r="X1678" s="39"/>
      <c r="Y1678" s="39"/>
      <c r="Z1678" s="39"/>
      <c r="AA1678" s="39"/>
      <c r="AB1678" s="39"/>
      <c r="AC1678" s="39"/>
      <c r="AD1678" s="39"/>
      <c r="AE1678" s="39"/>
      <c r="AT1678" s="18" t="s">
        <v>178</v>
      </c>
      <c r="AU1678" s="18" t="s">
        <v>86</v>
      </c>
    </row>
    <row r="1679" spans="1:65" s="2" customFormat="1" ht="21.75" customHeight="1">
      <c r="A1679" s="39"/>
      <c r="B1679" s="40"/>
      <c r="C1679" s="228" t="s">
        <v>3024</v>
      </c>
      <c r="D1679" s="228" t="s">
        <v>171</v>
      </c>
      <c r="E1679" s="229" t="s">
        <v>3025</v>
      </c>
      <c r="F1679" s="230" t="s">
        <v>3026</v>
      </c>
      <c r="G1679" s="231" t="s">
        <v>2104</v>
      </c>
      <c r="H1679" s="308"/>
      <c r="I1679" s="233"/>
      <c r="J1679" s="234">
        <f>ROUND(I1679*H1679,2)</f>
        <v>0</v>
      </c>
      <c r="K1679" s="230" t="s">
        <v>1</v>
      </c>
      <c r="L1679" s="45"/>
      <c r="M1679" s="235" t="s">
        <v>1</v>
      </c>
      <c r="N1679" s="236" t="s">
        <v>42</v>
      </c>
      <c r="O1679" s="92"/>
      <c r="P1679" s="237">
        <f>O1679*H1679</f>
        <v>0</v>
      </c>
      <c r="Q1679" s="237">
        <v>0</v>
      </c>
      <c r="R1679" s="237">
        <f>Q1679*H1679</f>
        <v>0</v>
      </c>
      <c r="S1679" s="237">
        <v>0</v>
      </c>
      <c r="T1679" s="238">
        <f>S1679*H1679</f>
        <v>0</v>
      </c>
      <c r="U1679" s="39"/>
      <c r="V1679" s="39"/>
      <c r="W1679" s="39"/>
      <c r="X1679" s="39"/>
      <c r="Y1679" s="39"/>
      <c r="Z1679" s="39"/>
      <c r="AA1679" s="39"/>
      <c r="AB1679" s="39"/>
      <c r="AC1679" s="39"/>
      <c r="AD1679" s="39"/>
      <c r="AE1679" s="39"/>
      <c r="AR1679" s="239" t="s">
        <v>437</v>
      </c>
      <c r="AT1679" s="239" t="s">
        <v>171</v>
      </c>
      <c r="AU1679" s="239" t="s">
        <v>86</v>
      </c>
      <c r="AY1679" s="18" t="s">
        <v>168</v>
      </c>
      <c r="BE1679" s="240">
        <f>IF(N1679="základní",J1679,0)</f>
        <v>0</v>
      </c>
      <c r="BF1679" s="240">
        <f>IF(N1679="snížená",J1679,0)</f>
        <v>0</v>
      </c>
      <c r="BG1679" s="240">
        <f>IF(N1679="zákl. přenesená",J1679,0)</f>
        <v>0</v>
      </c>
      <c r="BH1679" s="240">
        <f>IF(N1679="sníž. přenesená",J1679,0)</f>
        <v>0</v>
      </c>
      <c r="BI1679" s="240">
        <f>IF(N1679="nulová",J1679,0)</f>
        <v>0</v>
      </c>
      <c r="BJ1679" s="18" t="s">
        <v>84</v>
      </c>
      <c r="BK1679" s="240">
        <f>ROUND(I1679*H1679,2)</f>
        <v>0</v>
      </c>
      <c r="BL1679" s="18" t="s">
        <v>437</v>
      </c>
      <c r="BM1679" s="239" t="s">
        <v>3027</v>
      </c>
    </row>
    <row r="1680" spans="1:63" s="12" customFormat="1" ht="22.8" customHeight="1">
      <c r="A1680" s="12"/>
      <c r="B1680" s="212"/>
      <c r="C1680" s="213"/>
      <c r="D1680" s="214" t="s">
        <v>76</v>
      </c>
      <c r="E1680" s="226" t="s">
        <v>3028</v>
      </c>
      <c r="F1680" s="226" t="s">
        <v>3029</v>
      </c>
      <c r="G1680" s="213"/>
      <c r="H1680" s="213"/>
      <c r="I1680" s="216"/>
      <c r="J1680" s="227">
        <f>BK1680</f>
        <v>0</v>
      </c>
      <c r="K1680" s="213"/>
      <c r="L1680" s="218"/>
      <c r="M1680" s="219"/>
      <c r="N1680" s="220"/>
      <c r="O1680" s="220"/>
      <c r="P1680" s="221">
        <f>SUM(P1681:P1693)</f>
        <v>0</v>
      </c>
      <c r="Q1680" s="220"/>
      <c r="R1680" s="221">
        <f>SUM(R1681:R1693)</f>
        <v>0</v>
      </c>
      <c r="S1680" s="220"/>
      <c r="T1680" s="222">
        <f>SUM(T1681:T1693)</f>
        <v>0</v>
      </c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R1680" s="223" t="s">
        <v>86</v>
      </c>
      <c r="AT1680" s="224" t="s">
        <v>76</v>
      </c>
      <c r="AU1680" s="224" t="s">
        <v>84</v>
      </c>
      <c r="AY1680" s="223" t="s">
        <v>168</v>
      </c>
      <c r="BK1680" s="225">
        <f>SUM(BK1681:BK1693)</f>
        <v>0</v>
      </c>
    </row>
    <row r="1681" spans="1:65" s="2" customFormat="1" ht="16.5" customHeight="1">
      <c r="A1681" s="39"/>
      <c r="B1681" s="40"/>
      <c r="C1681" s="228" t="s">
        <v>3030</v>
      </c>
      <c r="D1681" s="228" t="s">
        <v>171</v>
      </c>
      <c r="E1681" s="229" t="s">
        <v>3031</v>
      </c>
      <c r="F1681" s="230" t="s">
        <v>3032</v>
      </c>
      <c r="G1681" s="231" t="s">
        <v>416</v>
      </c>
      <c r="H1681" s="232">
        <v>1</v>
      </c>
      <c r="I1681" s="233"/>
      <c r="J1681" s="234">
        <f>ROUND(I1681*H1681,2)</f>
        <v>0</v>
      </c>
      <c r="K1681" s="230" t="s">
        <v>1</v>
      </c>
      <c r="L1681" s="45"/>
      <c r="M1681" s="235" t="s">
        <v>1</v>
      </c>
      <c r="N1681" s="236" t="s">
        <v>42</v>
      </c>
      <c r="O1681" s="92"/>
      <c r="P1681" s="237">
        <f>O1681*H1681</f>
        <v>0</v>
      </c>
      <c r="Q1681" s="237">
        <v>0</v>
      </c>
      <c r="R1681" s="237">
        <f>Q1681*H1681</f>
        <v>0</v>
      </c>
      <c r="S1681" s="237">
        <v>0</v>
      </c>
      <c r="T1681" s="238">
        <f>S1681*H1681</f>
        <v>0</v>
      </c>
      <c r="U1681" s="39"/>
      <c r="V1681" s="39"/>
      <c r="W1681" s="39"/>
      <c r="X1681" s="39"/>
      <c r="Y1681" s="39"/>
      <c r="Z1681" s="39"/>
      <c r="AA1681" s="39"/>
      <c r="AB1681" s="39"/>
      <c r="AC1681" s="39"/>
      <c r="AD1681" s="39"/>
      <c r="AE1681" s="39"/>
      <c r="AR1681" s="239" t="s">
        <v>437</v>
      </c>
      <c r="AT1681" s="239" t="s">
        <v>171</v>
      </c>
      <c r="AU1681" s="239" t="s">
        <v>86</v>
      </c>
      <c r="AY1681" s="18" t="s">
        <v>168</v>
      </c>
      <c r="BE1681" s="240">
        <f>IF(N1681="základní",J1681,0)</f>
        <v>0</v>
      </c>
      <c r="BF1681" s="240">
        <f>IF(N1681="snížená",J1681,0)</f>
        <v>0</v>
      </c>
      <c r="BG1681" s="240">
        <f>IF(N1681="zákl. přenesená",J1681,0)</f>
        <v>0</v>
      </c>
      <c r="BH1681" s="240">
        <f>IF(N1681="sníž. přenesená",J1681,0)</f>
        <v>0</v>
      </c>
      <c r="BI1681" s="240">
        <f>IF(N1681="nulová",J1681,0)</f>
        <v>0</v>
      </c>
      <c r="BJ1681" s="18" t="s">
        <v>84</v>
      </c>
      <c r="BK1681" s="240">
        <f>ROUND(I1681*H1681,2)</f>
        <v>0</v>
      </c>
      <c r="BL1681" s="18" t="s">
        <v>437</v>
      </c>
      <c r="BM1681" s="239" t="s">
        <v>3033</v>
      </c>
    </row>
    <row r="1682" spans="1:47" s="2" customFormat="1" ht="12">
      <c r="A1682" s="39"/>
      <c r="B1682" s="40"/>
      <c r="C1682" s="41"/>
      <c r="D1682" s="241" t="s">
        <v>178</v>
      </c>
      <c r="E1682" s="41"/>
      <c r="F1682" s="242" t="s">
        <v>3034</v>
      </c>
      <c r="G1682" s="41"/>
      <c r="H1682" s="41"/>
      <c r="I1682" s="243"/>
      <c r="J1682" s="41"/>
      <c r="K1682" s="41"/>
      <c r="L1682" s="45"/>
      <c r="M1682" s="244"/>
      <c r="N1682" s="245"/>
      <c r="O1682" s="92"/>
      <c r="P1682" s="92"/>
      <c r="Q1682" s="92"/>
      <c r="R1682" s="92"/>
      <c r="S1682" s="92"/>
      <c r="T1682" s="93"/>
      <c r="U1682" s="39"/>
      <c r="V1682" s="39"/>
      <c r="W1682" s="39"/>
      <c r="X1682" s="39"/>
      <c r="Y1682" s="39"/>
      <c r="Z1682" s="39"/>
      <c r="AA1682" s="39"/>
      <c r="AB1682" s="39"/>
      <c r="AC1682" s="39"/>
      <c r="AD1682" s="39"/>
      <c r="AE1682" s="39"/>
      <c r="AT1682" s="18" t="s">
        <v>178</v>
      </c>
      <c r="AU1682" s="18" t="s">
        <v>86</v>
      </c>
    </row>
    <row r="1683" spans="1:65" s="2" customFormat="1" ht="16.5" customHeight="1">
      <c r="A1683" s="39"/>
      <c r="B1683" s="40"/>
      <c r="C1683" s="228" t="s">
        <v>3035</v>
      </c>
      <c r="D1683" s="228" t="s">
        <v>171</v>
      </c>
      <c r="E1683" s="229" t="s">
        <v>3036</v>
      </c>
      <c r="F1683" s="230" t="s">
        <v>3037</v>
      </c>
      <c r="G1683" s="231" t="s">
        <v>416</v>
      </c>
      <c r="H1683" s="232">
        <v>1</v>
      </c>
      <c r="I1683" s="233"/>
      <c r="J1683" s="234">
        <f>ROUND(I1683*H1683,2)</f>
        <v>0</v>
      </c>
      <c r="K1683" s="230" t="s">
        <v>1</v>
      </c>
      <c r="L1683" s="45"/>
      <c r="M1683" s="235" t="s">
        <v>1</v>
      </c>
      <c r="N1683" s="236" t="s">
        <v>42</v>
      </c>
      <c r="O1683" s="92"/>
      <c r="P1683" s="237">
        <f>O1683*H1683</f>
        <v>0</v>
      </c>
      <c r="Q1683" s="237">
        <v>0</v>
      </c>
      <c r="R1683" s="237">
        <f>Q1683*H1683</f>
        <v>0</v>
      </c>
      <c r="S1683" s="237">
        <v>0</v>
      </c>
      <c r="T1683" s="238">
        <f>S1683*H1683</f>
        <v>0</v>
      </c>
      <c r="U1683" s="39"/>
      <c r="V1683" s="39"/>
      <c r="W1683" s="39"/>
      <c r="X1683" s="39"/>
      <c r="Y1683" s="39"/>
      <c r="Z1683" s="39"/>
      <c r="AA1683" s="39"/>
      <c r="AB1683" s="39"/>
      <c r="AC1683" s="39"/>
      <c r="AD1683" s="39"/>
      <c r="AE1683" s="39"/>
      <c r="AR1683" s="239" t="s">
        <v>437</v>
      </c>
      <c r="AT1683" s="239" t="s">
        <v>171</v>
      </c>
      <c r="AU1683" s="239" t="s">
        <v>86</v>
      </c>
      <c r="AY1683" s="18" t="s">
        <v>168</v>
      </c>
      <c r="BE1683" s="240">
        <f>IF(N1683="základní",J1683,0)</f>
        <v>0</v>
      </c>
      <c r="BF1683" s="240">
        <f>IF(N1683="snížená",J1683,0)</f>
        <v>0</v>
      </c>
      <c r="BG1683" s="240">
        <f>IF(N1683="zákl. přenesená",J1683,0)</f>
        <v>0</v>
      </c>
      <c r="BH1683" s="240">
        <f>IF(N1683="sníž. přenesená",J1683,0)</f>
        <v>0</v>
      </c>
      <c r="BI1683" s="240">
        <f>IF(N1683="nulová",J1683,0)</f>
        <v>0</v>
      </c>
      <c r="BJ1683" s="18" t="s">
        <v>84</v>
      </c>
      <c r="BK1683" s="240">
        <f>ROUND(I1683*H1683,2)</f>
        <v>0</v>
      </c>
      <c r="BL1683" s="18" t="s">
        <v>437</v>
      </c>
      <c r="BM1683" s="239" t="s">
        <v>3038</v>
      </c>
    </row>
    <row r="1684" spans="1:47" s="2" customFormat="1" ht="12">
      <c r="A1684" s="39"/>
      <c r="B1684" s="40"/>
      <c r="C1684" s="41"/>
      <c r="D1684" s="241" t="s">
        <v>178</v>
      </c>
      <c r="E1684" s="41"/>
      <c r="F1684" s="242" t="s">
        <v>3034</v>
      </c>
      <c r="G1684" s="41"/>
      <c r="H1684" s="41"/>
      <c r="I1684" s="243"/>
      <c r="J1684" s="41"/>
      <c r="K1684" s="41"/>
      <c r="L1684" s="45"/>
      <c r="M1684" s="244"/>
      <c r="N1684" s="245"/>
      <c r="O1684" s="92"/>
      <c r="P1684" s="92"/>
      <c r="Q1684" s="92"/>
      <c r="R1684" s="92"/>
      <c r="S1684" s="92"/>
      <c r="T1684" s="93"/>
      <c r="U1684" s="39"/>
      <c r="V1684" s="39"/>
      <c r="W1684" s="39"/>
      <c r="X1684" s="39"/>
      <c r="Y1684" s="39"/>
      <c r="Z1684" s="39"/>
      <c r="AA1684" s="39"/>
      <c r="AB1684" s="39"/>
      <c r="AC1684" s="39"/>
      <c r="AD1684" s="39"/>
      <c r="AE1684" s="39"/>
      <c r="AT1684" s="18" t="s">
        <v>178</v>
      </c>
      <c r="AU1684" s="18" t="s">
        <v>86</v>
      </c>
    </row>
    <row r="1685" spans="1:65" s="2" customFormat="1" ht="16.5" customHeight="1">
      <c r="A1685" s="39"/>
      <c r="B1685" s="40"/>
      <c r="C1685" s="228" t="s">
        <v>3039</v>
      </c>
      <c r="D1685" s="228" t="s">
        <v>171</v>
      </c>
      <c r="E1685" s="229" t="s">
        <v>3040</v>
      </c>
      <c r="F1685" s="230" t="s">
        <v>3041</v>
      </c>
      <c r="G1685" s="231" t="s">
        <v>416</v>
      </c>
      <c r="H1685" s="232">
        <v>1.6</v>
      </c>
      <c r="I1685" s="233"/>
      <c r="J1685" s="234">
        <f>ROUND(I1685*H1685,2)</f>
        <v>0</v>
      </c>
      <c r="K1685" s="230" t="s">
        <v>1</v>
      </c>
      <c r="L1685" s="45"/>
      <c r="M1685" s="235" t="s">
        <v>1</v>
      </c>
      <c r="N1685" s="236" t="s">
        <v>42</v>
      </c>
      <c r="O1685" s="92"/>
      <c r="P1685" s="237">
        <f>O1685*H1685</f>
        <v>0</v>
      </c>
      <c r="Q1685" s="237">
        <v>0</v>
      </c>
      <c r="R1685" s="237">
        <f>Q1685*H1685</f>
        <v>0</v>
      </c>
      <c r="S1685" s="237">
        <v>0</v>
      </c>
      <c r="T1685" s="238">
        <f>S1685*H1685</f>
        <v>0</v>
      </c>
      <c r="U1685" s="39"/>
      <c r="V1685" s="39"/>
      <c r="W1685" s="39"/>
      <c r="X1685" s="39"/>
      <c r="Y1685" s="39"/>
      <c r="Z1685" s="39"/>
      <c r="AA1685" s="39"/>
      <c r="AB1685" s="39"/>
      <c r="AC1685" s="39"/>
      <c r="AD1685" s="39"/>
      <c r="AE1685" s="39"/>
      <c r="AR1685" s="239" t="s">
        <v>437</v>
      </c>
      <c r="AT1685" s="239" t="s">
        <v>171</v>
      </c>
      <c r="AU1685" s="239" t="s">
        <v>86</v>
      </c>
      <c r="AY1685" s="18" t="s">
        <v>168</v>
      </c>
      <c r="BE1685" s="240">
        <f>IF(N1685="základní",J1685,0)</f>
        <v>0</v>
      </c>
      <c r="BF1685" s="240">
        <f>IF(N1685="snížená",J1685,0)</f>
        <v>0</v>
      </c>
      <c r="BG1685" s="240">
        <f>IF(N1685="zákl. přenesená",J1685,0)</f>
        <v>0</v>
      </c>
      <c r="BH1685" s="240">
        <f>IF(N1685="sníž. přenesená",J1685,0)</f>
        <v>0</v>
      </c>
      <c r="BI1685" s="240">
        <f>IF(N1685="nulová",J1685,0)</f>
        <v>0</v>
      </c>
      <c r="BJ1685" s="18" t="s">
        <v>84</v>
      </c>
      <c r="BK1685" s="240">
        <f>ROUND(I1685*H1685,2)</f>
        <v>0</v>
      </c>
      <c r="BL1685" s="18" t="s">
        <v>437</v>
      </c>
      <c r="BM1685" s="239" t="s">
        <v>3042</v>
      </c>
    </row>
    <row r="1686" spans="1:47" s="2" customFormat="1" ht="12">
      <c r="A1686" s="39"/>
      <c r="B1686" s="40"/>
      <c r="C1686" s="41"/>
      <c r="D1686" s="241" t="s">
        <v>178</v>
      </c>
      <c r="E1686" s="41"/>
      <c r="F1686" s="242" t="s">
        <v>3034</v>
      </c>
      <c r="G1686" s="41"/>
      <c r="H1686" s="41"/>
      <c r="I1686" s="243"/>
      <c r="J1686" s="41"/>
      <c r="K1686" s="41"/>
      <c r="L1686" s="45"/>
      <c r="M1686" s="244"/>
      <c r="N1686" s="245"/>
      <c r="O1686" s="92"/>
      <c r="P1686" s="92"/>
      <c r="Q1686" s="92"/>
      <c r="R1686" s="92"/>
      <c r="S1686" s="92"/>
      <c r="T1686" s="93"/>
      <c r="U1686" s="39"/>
      <c r="V1686" s="39"/>
      <c r="W1686" s="39"/>
      <c r="X1686" s="39"/>
      <c r="Y1686" s="39"/>
      <c r="Z1686" s="39"/>
      <c r="AA1686" s="39"/>
      <c r="AB1686" s="39"/>
      <c r="AC1686" s="39"/>
      <c r="AD1686" s="39"/>
      <c r="AE1686" s="39"/>
      <c r="AT1686" s="18" t="s">
        <v>178</v>
      </c>
      <c r="AU1686" s="18" t="s">
        <v>86</v>
      </c>
    </row>
    <row r="1687" spans="1:65" s="2" customFormat="1" ht="24.15" customHeight="1">
      <c r="A1687" s="39"/>
      <c r="B1687" s="40"/>
      <c r="C1687" s="228" t="s">
        <v>3043</v>
      </c>
      <c r="D1687" s="228" t="s">
        <v>171</v>
      </c>
      <c r="E1687" s="229" t="s">
        <v>3044</v>
      </c>
      <c r="F1687" s="230" t="s">
        <v>3045</v>
      </c>
      <c r="G1687" s="231" t="s">
        <v>1933</v>
      </c>
      <c r="H1687" s="232">
        <v>2</v>
      </c>
      <c r="I1687" s="233"/>
      <c r="J1687" s="234">
        <f>ROUND(I1687*H1687,2)</f>
        <v>0</v>
      </c>
      <c r="K1687" s="230" t="s">
        <v>1</v>
      </c>
      <c r="L1687" s="45"/>
      <c r="M1687" s="235" t="s">
        <v>1</v>
      </c>
      <c r="N1687" s="236" t="s">
        <v>42</v>
      </c>
      <c r="O1687" s="92"/>
      <c r="P1687" s="237">
        <f>O1687*H1687</f>
        <v>0</v>
      </c>
      <c r="Q1687" s="237">
        <v>0</v>
      </c>
      <c r="R1687" s="237">
        <f>Q1687*H1687</f>
        <v>0</v>
      </c>
      <c r="S1687" s="237">
        <v>0</v>
      </c>
      <c r="T1687" s="238">
        <f>S1687*H1687</f>
        <v>0</v>
      </c>
      <c r="U1687" s="39"/>
      <c r="V1687" s="39"/>
      <c r="W1687" s="39"/>
      <c r="X1687" s="39"/>
      <c r="Y1687" s="39"/>
      <c r="Z1687" s="39"/>
      <c r="AA1687" s="39"/>
      <c r="AB1687" s="39"/>
      <c r="AC1687" s="39"/>
      <c r="AD1687" s="39"/>
      <c r="AE1687" s="39"/>
      <c r="AR1687" s="239" t="s">
        <v>437</v>
      </c>
      <c r="AT1687" s="239" t="s">
        <v>171</v>
      </c>
      <c r="AU1687" s="239" t="s">
        <v>86</v>
      </c>
      <c r="AY1687" s="18" t="s">
        <v>168</v>
      </c>
      <c r="BE1687" s="240">
        <f>IF(N1687="základní",J1687,0)</f>
        <v>0</v>
      </c>
      <c r="BF1687" s="240">
        <f>IF(N1687="snížená",J1687,0)</f>
        <v>0</v>
      </c>
      <c r="BG1687" s="240">
        <f>IF(N1687="zákl. přenesená",J1687,0)</f>
        <v>0</v>
      </c>
      <c r="BH1687" s="240">
        <f>IF(N1687="sníž. přenesená",J1687,0)</f>
        <v>0</v>
      </c>
      <c r="BI1687" s="240">
        <f>IF(N1687="nulová",J1687,0)</f>
        <v>0</v>
      </c>
      <c r="BJ1687" s="18" t="s">
        <v>84</v>
      </c>
      <c r="BK1687" s="240">
        <f>ROUND(I1687*H1687,2)</f>
        <v>0</v>
      </c>
      <c r="BL1687" s="18" t="s">
        <v>437</v>
      </c>
      <c r="BM1687" s="239" t="s">
        <v>3046</v>
      </c>
    </row>
    <row r="1688" spans="1:47" s="2" customFormat="1" ht="12">
      <c r="A1688" s="39"/>
      <c r="B1688" s="40"/>
      <c r="C1688" s="41"/>
      <c r="D1688" s="241" t="s">
        <v>178</v>
      </c>
      <c r="E1688" s="41"/>
      <c r="F1688" s="242" t="s">
        <v>3034</v>
      </c>
      <c r="G1688" s="41"/>
      <c r="H1688" s="41"/>
      <c r="I1688" s="243"/>
      <c r="J1688" s="41"/>
      <c r="K1688" s="41"/>
      <c r="L1688" s="45"/>
      <c r="M1688" s="244"/>
      <c r="N1688" s="245"/>
      <c r="O1688" s="92"/>
      <c r="P1688" s="92"/>
      <c r="Q1688" s="92"/>
      <c r="R1688" s="92"/>
      <c r="S1688" s="92"/>
      <c r="T1688" s="93"/>
      <c r="U1688" s="39"/>
      <c r="V1688" s="39"/>
      <c r="W1688" s="39"/>
      <c r="X1688" s="39"/>
      <c r="Y1688" s="39"/>
      <c r="Z1688" s="39"/>
      <c r="AA1688" s="39"/>
      <c r="AB1688" s="39"/>
      <c r="AC1688" s="39"/>
      <c r="AD1688" s="39"/>
      <c r="AE1688" s="39"/>
      <c r="AT1688" s="18" t="s">
        <v>178</v>
      </c>
      <c r="AU1688" s="18" t="s">
        <v>86</v>
      </c>
    </row>
    <row r="1689" spans="1:65" s="2" customFormat="1" ht="21.75" customHeight="1">
      <c r="A1689" s="39"/>
      <c r="B1689" s="40"/>
      <c r="C1689" s="228" t="s">
        <v>3047</v>
      </c>
      <c r="D1689" s="228" t="s">
        <v>171</v>
      </c>
      <c r="E1689" s="229" t="s">
        <v>3048</v>
      </c>
      <c r="F1689" s="230" t="s">
        <v>3049</v>
      </c>
      <c r="G1689" s="231" t="s">
        <v>174</v>
      </c>
      <c r="H1689" s="232">
        <v>1</v>
      </c>
      <c r="I1689" s="233"/>
      <c r="J1689" s="234">
        <f>ROUND(I1689*H1689,2)</f>
        <v>0</v>
      </c>
      <c r="K1689" s="230" t="s">
        <v>1</v>
      </c>
      <c r="L1689" s="45"/>
      <c r="M1689" s="235" t="s">
        <v>1</v>
      </c>
      <c r="N1689" s="236" t="s">
        <v>42</v>
      </c>
      <c r="O1689" s="92"/>
      <c r="P1689" s="237">
        <f>O1689*H1689</f>
        <v>0</v>
      </c>
      <c r="Q1689" s="237">
        <v>0</v>
      </c>
      <c r="R1689" s="237">
        <f>Q1689*H1689</f>
        <v>0</v>
      </c>
      <c r="S1689" s="237">
        <v>0</v>
      </c>
      <c r="T1689" s="238">
        <f>S1689*H1689</f>
        <v>0</v>
      </c>
      <c r="U1689" s="39"/>
      <c r="V1689" s="39"/>
      <c r="W1689" s="39"/>
      <c r="X1689" s="39"/>
      <c r="Y1689" s="39"/>
      <c r="Z1689" s="39"/>
      <c r="AA1689" s="39"/>
      <c r="AB1689" s="39"/>
      <c r="AC1689" s="39"/>
      <c r="AD1689" s="39"/>
      <c r="AE1689" s="39"/>
      <c r="AR1689" s="239" t="s">
        <v>437</v>
      </c>
      <c r="AT1689" s="239" t="s">
        <v>171</v>
      </c>
      <c r="AU1689" s="239" t="s">
        <v>86</v>
      </c>
      <c r="AY1689" s="18" t="s">
        <v>168</v>
      </c>
      <c r="BE1689" s="240">
        <f>IF(N1689="základní",J1689,0)</f>
        <v>0</v>
      </c>
      <c r="BF1689" s="240">
        <f>IF(N1689="snížená",J1689,0)</f>
        <v>0</v>
      </c>
      <c r="BG1689" s="240">
        <f>IF(N1689="zákl. přenesená",J1689,0)</f>
        <v>0</v>
      </c>
      <c r="BH1689" s="240">
        <f>IF(N1689="sníž. přenesená",J1689,0)</f>
        <v>0</v>
      </c>
      <c r="BI1689" s="240">
        <f>IF(N1689="nulová",J1689,0)</f>
        <v>0</v>
      </c>
      <c r="BJ1689" s="18" t="s">
        <v>84</v>
      </c>
      <c r="BK1689" s="240">
        <f>ROUND(I1689*H1689,2)</f>
        <v>0</v>
      </c>
      <c r="BL1689" s="18" t="s">
        <v>437</v>
      </c>
      <c r="BM1689" s="239" t="s">
        <v>3050</v>
      </c>
    </row>
    <row r="1690" spans="1:47" s="2" customFormat="1" ht="12">
      <c r="A1690" s="39"/>
      <c r="B1690" s="40"/>
      <c r="C1690" s="41"/>
      <c r="D1690" s="241" t="s">
        <v>178</v>
      </c>
      <c r="E1690" s="41"/>
      <c r="F1690" s="242" t="s">
        <v>3051</v>
      </c>
      <c r="G1690" s="41"/>
      <c r="H1690" s="41"/>
      <c r="I1690" s="243"/>
      <c r="J1690" s="41"/>
      <c r="K1690" s="41"/>
      <c r="L1690" s="45"/>
      <c r="M1690" s="244"/>
      <c r="N1690" s="245"/>
      <c r="O1690" s="92"/>
      <c r="P1690" s="92"/>
      <c r="Q1690" s="92"/>
      <c r="R1690" s="92"/>
      <c r="S1690" s="92"/>
      <c r="T1690" s="93"/>
      <c r="U1690" s="39"/>
      <c r="V1690" s="39"/>
      <c r="W1690" s="39"/>
      <c r="X1690" s="39"/>
      <c r="Y1690" s="39"/>
      <c r="Z1690" s="39"/>
      <c r="AA1690" s="39"/>
      <c r="AB1690" s="39"/>
      <c r="AC1690" s="39"/>
      <c r="AD1690" s="39"/>
      <c r="AE1690" s="39"/>
      <c r="AT1690" s="18" t="s">
        <v>178</v>
      </c>
      <c r="AU1690" s="18" t="s">
        <v>86</v>
      </c>
    </row>
    <row r="1691" spans="1:65" s="2" customFormat="1" ht="24.15" customHeight="1">
      <c r="A1691" s="39"/>
      <c r="B1691" s="40"/>
      <c r="C1691" s="228" t="s">
        <v>3052</v>
      </c>
      <c r="D1691" s="228" t="s">
        <v>171</v>
      </c>
      <c r="E1691" s="229" t="s">
        <v>3053</v>
      </c>
      <c r="F1691" s="230" t="s">
        <v>3054</v>
      </c>
      <c r="G1691" s="231" t="s">
        <v>174</v>
      </c>
      <c r="H1691" s="232">
        <v>1</v>
      </c>
      <c r="I1691" s="233"/>
      <c r="J1691" s="234">
        <f>ROUND(I1691*H1691,2)</f>
        <v>0</v>
      </c>
      <c r="K1691" s="230" t="s">
        <v>1</v>
      </c>
      <c r="L1691" s="45"/>
      <c r="M1691" s="235" t="s">
        <v>1</v>
      </c>
      <c r="N1691" s="236" t="s">
        <v>42</v>
      </c>
      <c r="O1691" s="92"/>
      <c r="P1691" s="237">
        <f>O1691*H1691</f>
        <v>0</v>
      </c>
      <c r="Q1691" s="237">
        <v>0</v>
      </c>
      <c r="R1691" s="237">
        <f>Q1691*H1691</f>
        <v>0</v>
      </c>
      <c r="S1691" s="237">
        <v>0</v>
      </c>
      <c r="T1691" s="238">
        <f>S1691*H1691</f>
        <v>0</v>
      </c>
      <c r="U1691" s="39"/>
      <c r="V1691" s="39"/>
      <c r="W1691" s="39"/>
      <c r="X1691" s="39"/>
      <c r="Y1691" s="39"/>
      <c r="Z1691" s="39"/>
      <c r="AA1691" s="39"/>
      <c r="AB1691" s="39"/>
      <c r="AC1691" s="39"/>
      <c r="AD1691" s="39"/>
      <c r="AE1691" s="39"/>
      <c r="AR1691" s="239" t="s">
        <v>437</v>
      </c>
      <c r="AT1691" s="239" t="s">
        <v>171</v>
      </c>
      <c r="AU1691" s="239" t="s">
        <v>86</v>
      </c>
      <c r="AY1691" s="18" t="s">
        <v>168</v>
      </c>
      <c r="BE1691" s="240">
        <f>IF(N1691="základní",J1691,0)</f>
        <v>0</v>
      </c>
      <c r="BF1691" s="240">
        <f>IF(N1691="snížená",J1691,0)</f>
        <v>0</v>
      </c>
      <c r="BG1691" s="240">
        <f>IF(N1691="zákl. přenesená",J1691,0)</f>
        <v>0</v>
      </c>
      <c r="BH1691" s="240">
        <f>IF(N1691="sníž. přenesená",J1691,0)</f>
        <v>0</v>
      </c>
      <c r="BI1691" s="240">
        <f>IF(N1691="nulová",J1691,0)</f>
        <v>0</v>
      </c>
      <c r="BJ1691" s="18" t="s">
        <v>84</v>
      </c>
      <c r="BK1691" s="240">
        <f>ROUND(I1691*H1691,2)</f>
        <v>0</v>
      </c>
      <c r="BL1691" s="18" t="s">
        <v>437</v>
      </c>
      <c r="BM1691" s="239" t="s">
        <v>3055</v>
      </c>
    </row>
    <row r="1692" spans="1:47" s="2" customFormat="1" ht="12">
      <c r="A1692" s="39"/>
      <c r="B1692" s="40"/>
      <c r="C1692" s="41"/>
      <c r="D1692" s="241" t="s">
        <v>178</v>
      </c>
      <c r="E1692" s="41"/>
      <c r="F1692" s="242" t="s">
        <v>3056</v>
      </c>
      <c r="G1692" s="41"/>
      <c r="H1692" s="41"/>
      <c r="I1692" s="243"/>
      <c r="J1692" s="41"/>
      <c r="K1692" s="41"/>
      <c r="L1692" s="45"/>
      <c r="M1692" s="244"/>
      <c r="N1692" s="245"/>
      <c r="O1692" s="92"/>
      <c r="P1692" s="92"/>
      <c r="Q1692" s="92"/>
      <c r="R1692" s="92"/>
      <c r="S1692" s="92"/>
      <c r="T1692" s="93"/>
      <c r="U1692" s="39"/>
      <c r="V1692" s="39"/>
      <c r="W1692" s="39"/>
      <c r="X1692" s="39"/>
      <c r="Y1692" s="39"/>
      <c r="Z1692" s="39"/>
      <c r="AA1692" s="39"/>
      <c r="AB1692" s="39"/>
      <c r="AC1692" s="39"/>
      <c r="AD1692" s="39"/>
      <c r="AE1692" s="39"/>
      <c r="AT1692" s="18" t="s">
        <v>178</v>
      </c>
      <c r="AU1692" s="18" t="s">
        <v>86</v>
      </c>
    </row>
    <row r="1693" spans="1:65" s="2" customFormat="1" ht="24.15" customHeight="1">
      <c r="A1693" s="39"/>
      <c r="B1693" s="40"/>
      <c r="C1693" s="228" t="s">
        <v>3057</v>
      </c>
      <c r="D1693" s="228" t="s">
        <v>171</v>
      </c>
      <c r="E1693" s="229" t="s">
        <v>3058</v>
      </c>
      <c r="F1693" s="230" t="s">
        <v>3059</v>
      </c>
      <c r="G1693" s="231" t="s">
        <v>2104</v>
      </c>
      <c r="H1693" s="308"/>
      <c r="I1693" s="233"/>
      <c r="J1693" s="234">
        <f>ROUND(I1693*H1693,2)</f>
        <v>0</v>
      </c>
      <c r="K1693" s="230" t="s">
        <v>175</v>
      </c>
      <c r="L1693" s="45"/>
      <c r="M1693" s="235" t="s">
        <v>1</v>
      </c>
      <c r="N1693" s="236" t="s">
        <v>42</v>
      </c>
      <c r="O1693" s="92"/>
      <c r="P1693" s="237">
        <f>O1693*H1693</f>
        <v>0</v>
      </c>
      <c r="Q1693" s="237">
        <v>0</v>
      </c>
      <c r="R1693" s="237">
        <f>Q1693*H1693</f>
        <v>0</v>
      </c>
      <c r="S1693" s="237">
        <v>0</v>
      </c>
      <c r="T1693" s="238">
        <f>S1693*H1693</f>
        <v>0</v>
      </c>
      <c r="U1693" s="39"/>
      <c r="V1693" s="39"/>
      <c r="W1693" s="39"/>
      <c r="X1693" s="39"/>
      <c r="Y1693" s="39"/>
      <c r="Z1693" s="39"/>
      <c r="AA1693" s="39"/>
      <c r="AB1693" s="39"/>
      <c r="AC1693" s="39"/>
      <c r="AD1693" s="39"/>
      <c r="AE1693" s="39"/>
      <c r="AR1693" s="239" t="s">
        <v>437</v>
      </c>
      <c r="AT1693" s="239" t="s">
        <v>171</v>
      </c>
      <c r="AU1693" s="239" t="s">
        <v>86</v>
      </c>
      <c r="AY1693" s="18" t="s">
        <v>168</v>
      </c>
      <c r="BE1693" s="240">
        <f>IF(N1693="základní",J1693,0)</f>
        <v>0</v>
      </c>
      <c r="BF1693" s="240">
        <f>IF(N1693="snížená",J1693,0)</f>
        <v>0</v>
      </c>
      <c r="BG1693" s="240">
        <f>IF(N1693="zákl. přenesená",J1693,0)</f>
        <v>0</v>
      </c>
      <c r="BH1693" s="240">
        <f>IF(N1693="sníž. přenesená",J1693,0)</f>
        <v>0</v>
      </c>
      <c r="BI1693" s="240">
        <f>IF(N1693="nulová",J1693,0)</f>
        <v>0</v>
      </c>
      <c r="BJ1693" s="18" t="s">
        <v>84</v>
      </c>
      <c r="BK1693" s="240">
        <f>ROUND(I1693*H1693,2)</f>
        <v>0</v>
      </c>
      <c r="BL1693" s="18" t="s">
        <v>437</v>
      </c>
      <c r="BM1693" s="239" t="s">
        <v>3060</v>
      </c>
    </row>
    <row r="1694" spans="1:63" s="12" customFormat="1" ht="22.8" customHeight="1">
      <c r="A1694" s="12"/>
      <c r="B1694" s="212"/>
      <c r="C1694" s="213"/>
      <c r="D1694" s="214" t="s">
        <v>76</v>
      </c>
      <c r="E1694" s="226" t="s">
        <v>800</v>
      </c>
      <c r="F1694" s="226" t="s">
        <v>801</v>
      </c>
      <c r="G1694" s="213"/>
      <c r="H1694" s="213"/>
      <c r="I1694" s="216"/>
      <c r="J1694" s="227">
        <f>BK1694</f>
        <v>0</v>
      </c>
      <c r="K1694" s="213"/>
      <c r="L1694" s="218"/>
      <c r="M1694" s="219"/>
      <c r="N1694" s="220"/>
      <c r="O1694" s="220"/>
      <c r="P1694" s="221">
        <f>SUM(P1695:P1813)</f>
        <v>0</v>
      </c>
      <c r="Q1694" s="220"/>
      <c r="R1694" s="221">
        <f>SUM(R1695:R1813)</f>
        <v>5.18252176</v>
      </c>
      <c r="S1694" s="220"/>
      <c r="T1694" s="222">
        <f>SUM(T1695:T1813)</f>
        <v>0</v>
      </c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R1694" s="223" t="s">
        <v>86</v>
      </c>
      <c r="AT1694" s="224" t="s">
        <v>76</v>
      </c>
      <c r="AU1694" s="224" t="s">
        <v>84</v>
      </c>
      <c r="AY1694" s="223" t="s">
        <v>168</v>
      </c>
      <c r="BK1694" s="225">
        <f>SUM(BK1695:BK1813)</f>
        <v>0</v>
      </c>
    </row>
    <row r="1695" spans="1:65" s="2" customFormat="1" ht="16.5" customHeight="1">
      <c r="A1695" s="39"/>
      <c r="B1695" s="40"/>
      <c r="C1695" s="228" t="s">
        <v>3061</v>
      </c>
      <c r="D1695" s="228" t="s">
        <v>171</v>
      </c>
      <c r="E1695" s="229" t="s">
        <v>3062</v>
      </c>
      <c r="F1695" s="230" t="s">
        <v>3063</v>
      </c>
      <c r="G1695" s="231" t="s">
        <v>203</v>
      </c>
      <c r="H1695" s="232">
        <v>375.32</v>
      </c>
      <c r="I1695" s="233"/>
      <c r="J1695" s="234">
        <f>ROUND(I1695*H1695,2)</f>
        <v>0</v>
      </c>
      <c r="K1695" s="230" t="s">
        <v>175</v>
      </c>
      <c r="L1695" s="45"/>
      <c r="M1695" s="235" t="s">
        <v>1</v>
      </c>
      <c r="N1695" s="236" t="s">
        <v>42</v>
      </c>
      <c r="O1695" s="92"/>
      <c r="P1695" s="237">
        <f>O1695*H1695</f>
        <v>0</v>
      </c>
      <c r="Q1695" s="237">
        <v>0.0003</v>
      </c>
      <c r="R1695" s="237">
        <f>Q1695*H1695</f>
        <v>0.11259599999999999</v>
      </c>
      <c r="S1695" s="237">
        <v>0</v>
      </c>
      <c r="T1695" s="238">
        <f>S1695*H1695</f>
        <v>0</v>
      </c>
      <c r="U1695" s="39"/>
      <c r="V1695" s="39"/>
      <c r="W1695" s="39"/>
      <c r="X1695" s="39"/>
      <c r="Y1695" s="39"/>
      <c r="Z1695" s="39"/>
      <c r="AA1695" s="39"/>
      <c r="AB1695" s="39"/>
      <c r="AC1695" s="39"/>
      <c r="AD1695" s="39"/>
      <c r="AE1695" s="39"/>
      <c r="AR1695" s="239" t="s">
        <v>437</v>
      </c>
      <c r="AT1695" s="239" t="s">
        <v>171</v>
      </c>
      <c r="AU1695" s="239" t="s">
        <v>86</v>
      </c>
      <c r="AY1695" s="18" t="s">
        <v>168</v>
      </c>
      <c r="BE1695" s="240">
        <f>IF(N1695="základní",J1695,0)</f>
        <v>0</v>
      </c>
      <c r="BF1695" s="240">
        <f>IF(N1695="snížená",J1695,0)</f>
        <v>0</v>
      </c>
      <c r="BG1695" s="240">
        <f>IF(N1695="zákl. přenesená",J1695,0)</f>
        <v>0</v>
      </c>
      <c r="BH1695" s="240">
        <f>IF(N1695="sníž. přenesená",J1695,0)</f>
        <v>0</v>
      </c>
      <c r="BI1695" s="240">
        <f>IF(N1695="nulová",J1695,0)</f>
        <v>0</v>
      </c>
      <c r="BJ1695" s="18" t="s">
        <v>84</v>
      </c>
      <c r="BK1695" s="240">
        <f>ROUND(I1695*H1695,2)</f>
        <v>0</v>
      </c>
      <c r="BL1695" s="18" t="s">
        <v>437</v>
      </c>
      <c r="BM1695" s="239" t="s">
        <v>3064</v>
      </c>
    </row>
    <row r="1696" spans="1:51" s="13" customFormat="1" ht="12">
      <c r="A1696" s="13"/>
      <c r="B1696" s="252"/>
      <c r="C1696" s="253"/>
      <c r="D1696" s="241" t="s">
        <v>291</v>
      </c>
      <c r="E1696" s="254" t="s">
        <v>1</v>
      </c>
      <c r="F1696" s="255" t="s">
        <v>3065</v>
      </c>
      <c r="G1696" s="253"/>
      <c r="H1696" s="256">
        <v>375.32</v>
      </c>
      <c r="I1696" s="257"/>
      <c r="J1696" s="253"/>
      <c r="K1696" s="253"/>
      <c r="L1696" s="258"/>
      <c r="M1696" s="259"/>
      <c r="N1696" s="260"/>
      <c r="O1696" s="260"/>
      <c r="P1696" s="260"/>
      <c r="Q1696" s="260"/>
      <c r="R1696" s="260"/>
      <c r="S1696" s="260"/>
      <c r="T1696" s="261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T1696" s="262" t="s">
        <v>291</v>
      </c>
      <c r="AU1696" s="262" t="s">
        <v>86</v>
      </c>
      <c r="AV1696" s="13" t="s">
        <v>86</v>
      </c>
      <c r="AW1696" s="13" t="s">
        <v>32</v>
      </c>
      <c r="AX1696" s="13" t="s">
        <v>84</v>
      </c>
      <c r="AY1696" s="262" t="s">
        <v>168</v>
      </c>
    </row>
    <row r="1697" spans="1:65" s="2" customFormat="1" ht="33" customHeight="1">
      <c r="A1697" s="39"/>
      <c r="B1697" s="40"/>
      <c r="C1697" s="228" t="s">
        <v>3066</v>
      </c>
      <c r="D1697" s="228" t="s">
        <v>171</v>
      </c>
      <c r="E1697" s="229" t="s">
        <v>3067</v>
      </c>
      <c r="F1697" s="230" t="s">
        <v>3068</v>
      </c>
      <c r="G1697" s="231" t="s">
        <v>416</v>
      </c>
      <c r="H1697" s="232">
        <v>77.7</v>
      </c>
      <c r="I1697" s="233"/>
      <c r="J1697" s="234">
        <f>ROUND(I1697*H1697,2)</f>
        <v>0</v>
      </c>
      <c r="K1697" s="230" t="s">
        <v>175</v>
      </c>
      <c r="L1697" s="45"/>
      <c r="M1697" s="235" t="s">
        <v>1</v>
      </c>
      <c r="N1697" s="236" t="s">
        <v>42</v>
      </c>
      <c r="O1697" s="92"/>
      <c r="P1697" s="237">
        <f>O1697*H1697</f>
        <v>0</v>
      </c>
      <c r="Q1697" s="237">
        <v>0.00153</v>
      </c>
      <c r="R1697" s="237">
        <f>Q1697*H1697</f>
        <v>0.118881</v>
      </c>
      <c r="S1697" s="237">
        <v>0</v>
      </c>
      <c r="T1697" s="238">
        <f>S1697*H1697</f>
        <v>0</v>
      </c>
      <c r="U1697" s="39"/>
      <c r="V1697" s="39"/>
      <c r="W1697" s="39"/>
      <c r="X1697" s="39"/>
      <c r="Y1697" s="39"/>
      <c r="Z1697" s="39"/>
      <c r="AA1697" s="39"/>
      <c r="AB1697" s="39"/>
      <c r="AC1697" s="39"/>
      <c r="AD1697" s="39"/>
      <c r="AE1697" s="39"/>
      <c r="AR1697" s="239" t="s">
        <v>437</v>
      </c>
      <c r="AT1697" s="239" t="s">
        <v>171</v>
      </c>
      <c r="AU1697" s="239" t="s">
        <v>86</v>
      </c>
      <c r="AY1697" s="18" t="s">
        <v>168</v>
      </c>
      <c r="BE1697" s="240">
        <f>IF(N1697="základní",J1697,0)</f>
        <v>0</v>
      </c>
      <c r="BF1697" s="240">
        <f>IF(N1697="snížená",J1697,0)</f>
        <v>0</v>
      </c>
      <c r="BG1697" s="240">
        <f>IF(N1697="zákl. přenesená",J1697,0)</f>
        <v>0</v>
      </c>
      <c r="BH1697" s="240">
        <f>IF(N1697="sníž. přenesená",J1697,0)</f>
        <v>0</v>
      </c>
      <c r="BI1697" s="240">
        <f>IF(N1697="nulová",J1697,0)</f>
        <v>0</v>
      </c>
      <c r="BJ1697" s="18" t="s">
        <v>84</v>
      </c>
      <c r="BK1697" s="240">
        <f>ROUND(I1697*H1697,2)</f>
        <v>0</v>
      </c>
      <c r="BL1697" s="18" t="s">
        <v>437</v>
      </c>
      <c r="BM1697" s="239" t="s">
        <v>3069</v>
      </c>
    </row>
    <row r="1698" spans="1:51" s="15" customFormat="1" ht="12">
      <c r="A1698" s="15"/>
      <c r="B1698" s="274"/>
      <c r="C1698" s="275"/>
      <c r="D1698" s="241" t="s">
        <v>291</v>
      </c>
      <c r="E1698" s="276" t="s">
        <v>1</v>
      </c>
      <c r="F1698" s="277" t="s">
        <v>411</v>
      </c>
      <c r="G1698" s="275"/>
      <c r="H1698" s="276" t="s">
        <v>1</v>
      </c>
      <c r="I1698" s="278"/>
      <c r="J1698" s="275"/>
      <c r="K1698" s="275"/>
      <c r="L1698" s="279"/>
      <c r="M1698" s="280"/>
      <c r="N1698" s="281"/>
      <c r="O1698" s="281"/>
      <c r="P1698" s="281"/>
      <c r="Q1698" s="281"/>
      <c r="R1698" s="281"/>
      <c r="S1698" s="281"/>
      <c r="T1698" s="282"/>
      <c r="U1698" s="15"/>
      <c r="V1698" s="15"/>
      <c r="W1698" s="15"/>
      <c r="X1698" s="15"/>
      <c r="Y1698" s="15"/>
      <c r="Z1698" s="15"/>
      <c r="AA1698" s="15"/>
      <c r="AB1698" s="15"/>
      <c r="AC1698" s="15"/>
      <c r="AD1698" s="15"/>
      <c r="AE1698" s="15"/>
      <c r="AT1698" s="283" t="s">
        <v>291</v>
      </c>
      <c r="AU1698" s="283" t="s">
        <v>86</v>
      </c>
      <c r="AV1698" s="15" t="s">
        <v>84</v>
      </c>
      <c r="AW1698" s="15" t="s">
        <v>32</v>
      </c>
      <c r="AX1698" s="15" t="s">
        <v>77</v>
      </c>
      <c r="AY1698" s="283" t="s">
        <v>168</v>
      </c>
    </row>
    <row r="1699" spans="1:51" s="13" customFormat="1" ht="12">
      <c r="A1699" s="13"/>
      <c r="B1699" s="252"/>
      <c r="C1699" s="253"/>
      <c r="D1699" s="241" t="s">
        <v>291</v>
      </c>
      <c r="E1699" s="254" t="s">
        <v>1</v>
      </c>
      <c r="F1699" s="255" t="s">
        <v>3070</v>
      </c>
      <c r="G1699" s="253"/>
      <c r="H1699" s="256">
        <v>11</v>
      </c>
      <c r="I1699" s="257"/>
      <c r="J1699" s="253"/>
      <c r="K1699" s="253"/>
      <c r="L1699" s="258"/>
      <c r="M1699" s="259"/>
      <c r="N1699" s="260"/>
      <c r="O1699" s="260"/>
      <c r="P1699" s="260"/>
      <c r="Q1699" s="260"/>
      <c r="R1699" s="260"/>
      <c r="S1699" s="260"/>
      <c r="T1699" s="261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T1699" s="262" t="s">
        <v>291</v>
      </c>
      <c r="AU1699" s="262" t="s">
        <v>86</v>
      </c>
      <c r="AV1699" s="13" t="s">
        <v>86</v>
      </c>
      <c r="AW1699" s="13" t="s">
        <v>32</v>
      </c>
      <c r="AX1699" s="13" t="s">
        <v>77</v>
      </c>
      <c r="AY1699" s="262" t="s">
        <v>168</v>
      </c>
    </row>
    <row r="1700" spans="1:51" s="13" customFormat="1" ht="12">
      <c r="A1700" s="13"/>
      <c r="B1700" s="252"/>
      <c r="C1700" s="253"/>
      <c r="D1700" s="241" t="s">
        <v>291</v>
      </c>
      <c r="E1700" s="254" t="s">
        <v>1</v>
      </c>
      <c r="F1700" s="255" t="s">
        <v>3071</v>
      </c>
      <c r="G1700" s="253"/>
      <c r="H1700" s="256">
        <v>10.5</v>
      </c>
      <c r="I1700" s="257"/>
      <c r="J1700" s="253"/>
      <c r="K1700" s="253"/>
      <c r="L1700" s="258"/>
      <c r="M1700" s="259"/>
      <c r="N1700" s="260"/>
      <c r="O1700" s="260"/>
      <c r="P1700" s="260"/>
      <c r="Q1700" s="260"/>
      <c r="R1700" s="260"/>
      <c r="S1700" s="260"/>
      <c r="T1700" s="261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T1700" s="262" t="s">
        <v>291</v>
      </c>
      <c r="AU1700" s="262" t="s">
        <v>86</v>
      </c>
      <c r="AV1700" s="13" t="s">
        <v>86</v>
      </c>
      <c r="AW1700" s="13" t="s">
        <v>32</v>
      </c>
      <c r="AX1700" s="13" t="s">
        <v>77</v>
      </c>
      <c r="AY1700" s="262" t="s">
        <v>168</v>
      </c>
    </row>
    <row r="1701" spans="1:51" s="13" customFormat="1" ht="12">
      <c r="A1701" s="13"/>
      <c r="B1701" s="252"/>
      <c r="C1701" s="253"/>
      <c r="D1701" s="241" t="s">
        <v>291</v>
      </c>
      <c r="E1701" s="254" t="s">
        <v>1</v>
      </c>
      <c r="F1701" s="255" t="s">
        <v>3072</v>
      </c>
      <c r="G1701" s="253"/>
      <c r="H1701" s="256">
        <v>4.2</v>
      </c>
      <c r="I1701" s="257"/>
      <c r="J1701" s="253"/>
      <c r="K1701" s="253"/>
      <c r="L1701" s="258"/>
      <c r="M1701" s="259"/>
      <c r="N1701" s="260"/>
      <c r="O1701" s="260"/>
      <c r="P1701" s="260"/>
      <c r="Q1701" s="260"/>
      <c r="R1701" s="260"/>
      <c r="S1701" s="260"/>
      <c r="T1701" s="261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T1701" s="262" t="s">
        <v>291</v>
      </c>
      <c r="AU1701" s="262" t="s">
        <v>86</v>
      </c>
      <c r="AV1701" s="13" t="s">
        <v>86</v>
      </c>
      <c r="AW1701" s="13" t="s">
        <v>32</v>
      </c>
      <c r="AX1701" s="13" t="s">
        <v>77</v>
      </c>
      <c r="AY1701" s="262" t="s">
        <v>168</v>
      </c>
    </row>
    <row r="1702" spans="1:51" s="15" customFormat="1" ht="12">
      <c r="A1702" s="15"/>
      <c r="B1702" s="274"/>
      <c r="C1702" s="275"/>
      <c r="D1702" s="241" t="s">
        <v>291</v>
      </c>
      <c r="E1702" s="276" t="s">
        <v>1</v>
      </c>
      <c r="F1702" s="277" t="s">
        <v>3073</v>
      </c>
      <c r="G1702" s="275"/>
      <c r="H1702" s="276" t="s">
        <v>1</v>
      </c>
      <c r="I1702" s="278"/>
      <c r="J1702" s="275"/>
      <c r="K1702" s="275"/>
      <c r="L1702" s="279"/>
      <c r="M1702" s="280"/>
      <c r="N1702" s="281"/>
      <c r="O1702" s="281"/>
      <c r="P1702" s="281"/>
      <c r="Q1702" s="281"/>
      <c r="R1702" s="281"/>
      <c r="S1702" s="281"/>
      <c r="T1702" s="282"/>
      <c r="U1702" s="15"/>
      <c r="V1702" s="15"/>
      <c r="W1702" s="15"/>
      <c r="X1702" s="15"/>
      <c r="Y1702" s="15"/>
      <c r="Z1702" s="15"/>
      <c r="AA1702" s="15"/>
      <c r="AB1702" s="15"/>
      <c r="AC1702" s="15"/>
      <c r="AD1702" s="15"/>
      <c r="AE1702" s="15"/>
      <c r="AT1702" s="283" t="s">
        <v>291</v>
      </c>
      <c r="AU1702" s="283" t="s">
        <v>86</v>
      </c>
      <c r="AV1702" s="15" t="s">
        <v>84</v>
      </c>
      <c r="AW1702" s="15" t="s">
        <v>32</v>
      </c>
      <c r="AX1702" s="15" t="s">
        <v>77</v>
      </c>
      <c r="AY1702" s="283" t="s">
        <v>168</v>
      </c>
    </row>
    <row r="1703" spans="1:51" s="13" customFormat="1" ht="12">
      <c r="A1703" s="13"/>
      <c r="B1703" s="252"/>
      <c r="C1703" s="253"/>
      <c r="D1703" s="241" t="s">
        <v>291</v>
      </c>
      <c r="E1703" s="254" t="s">
        <v>1</v>
      </c>
      <c r="F1703" s="255" t="s">
        <v>3074</v>
      </c>
      <c r="G1703" s="253"/>
      <c r="H1703" s="256">
        <v>52</v>
      </c>
      <c r="I1703" s="257"/>
      <c r="J1703" s="253"/>
      <c r="K1703" s="253"/>
      <c r="L1703" s="258"/>
      <c r="M1703" s="259"/>
      <c r="N1703" s="260"/>
      <c r="O1703" s="260"/>
      <c r="P1703" s="260"/>
      <c r="Q1703" s="260"/>
      <c r="R1703" s="260"/>
      <c r="S1703" s="260"/>
      <c r="T1703" s="261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T1703" s="262" t="s">
        <v>291</v>
      </c>
      <c r="AU1703" s="262" t="s">
        <v>86</v>
      </c>
      <c r="AV1703" s="13" t="s">
        <v>86</v>
      </c>
      <c r="AW1703" s="13" t="s">
        <v>32</v>
      </c>
      <c r="AX1703" s="13" t="s">
        <v>77</v>
      </c>
      <c r="AY1703" s="262" t="s">
        <v>168</v>
      </c>
    </row>
    <row r="1704" spans="1:51" s="14" customFormat="1" ht="12">
      <c r="A1704" s="14"/>
      <c r="B1704" s="263"/>
      <c r="C1704" s="264"/>
      <c r="D1704" s="241" t="s">
        <v>291</v>
      </c>
      <c r="E1704" s="265" t="s">
        <v>1</v>
      </c>
      <c r="F1704" s="266" t="s">
        <v>295</v>
      </c>
      <c r="G1704" s="264"/>
      <c r="H1704" s="267">
        <v>77.7</v>
      </c>
      <c r="I1704" s="268"/>
      <c r="J1704" s="264"/>
      <c r="K1704" s="264"/>
      <c r="L1704" s="269"/>
      <c r="M1704" s="270"/>
      <c r="N1704" s="271"/>
      <c r="O1704" s="271"/>
      <c r="P1704" s="271"/>
      <c r="Q1704" s="271"/>
      <c r="R1704" s="271"/>
      <c r="S1704" s="271"/>
      <c r="T1704" s="272"/>
      <c r="U1704" s="14"/>
      <c r="V1704" s="14"/>
      <c r="W1704" s="14"/>
      <c r="X1704" s="14"/>
      <c r="Y1704" s="14"/>
      <c r="Z1704" s="14"/>
      <c r="AA1704" s="14"/>
      <c r="AB1704" s="14"/>
      <c r="AC1704" s="14"/>
      <c r="AD1704" s="14"/>
      <c r="AE1704" s="14"/>
      <c r="AT1704" s="273" t="s">
        <v>291</v>
      </c>
      <c r="AU1704" s="273" t="s">
        <v>86</v>
      </c>
      <c r="AV1704" s="14" t="s">
        <v>189</v>
      </c>
      <c r="AW1704" s="14" t="s">
        <v>32</v>
      </c>
      <c r="AX1704" s="14" t="s">
        <v>84</v>
      </c>
      <c r="AY1704" s="273" t="s">
        <v>168</v>
      </c>
    </row>
    <row r="1705" spans="1:65" s="2" customFormat="1" ht="16.5" customHeight="1">
      <c r="A1705" s="39"/>
      <c r="B1705" s="40"/>
      <c r="C1705" s="298" t="s">
        <v>3075</v>
      </c>
      <c r="D1705" s="298" t="s">
        <v>1306</v>
      </c>
      <c r="E1705" s="299" t="s">
        <v>3076</v>
      </c>
      <c r="F1705" s="300" t="s">
        <v>3077</v>
      </c>
      <c r="G1705" s="301" t="s">
        <v>798</v>
      </c>
      <c r="H1705" s="302">
        <v>149</v>
      </c>
      <c r="I1705" s="303"/>
      <c r="J1705" s="304">
        <f>ROUND(I1705*H1705,2)</f>
        <v>0</v>
      </c>
      <c r="K1705" s="300" t="s">
        <v>1</v>
      </c>
      <c r="L1705" s="305"/>
      <c r="M1705" s="306" t="s">
        <v>1</v>
      </c>
      <c r="N1705" s="307" t="s">
        <v>42</v>
      </c>
      <c r="O1705" s="92"/>
      <c r="P1705" s="237">
        <f>O1705*H1705</f>
        <v>0</v>
      </c>
      <c r="Q1705" s="237">
        <v>0.004</v>
      </c>
      <c r="R1705" s="237">
        <f>Q1705*H1705</f>
        <v>0.596</v>
      </c>
      <c r="S1705" s="237">
        <v>0</v>
      </c>
      <c r="T1705" s="238">
        <f>S1705*H1705</f>
        <v>0</v>
      </c>
      <c r="U1705" s="39"/>
      <c r="V1705" s="39"/>
      <c r="W1705" s="39"/>
      <c r="X1705" s="39"/>
      <c r="Y1705" s="39"/>
      <c r="Z1705" s="39"/>
      <c r="AA1705" s="39"/>
      <c r="AB1705" s="39"/>
      <c r="AC1705" s="39"/>
      <c r="AD1705" s="39"/>
      <c r="AE1705" s="39"/>
      <c r="AR1705" s="239" t="s">
        <v>352</v>
      </c>
      <c r="AT1705" s="239" t="s">
        <v>1306</v>
      </c>
      <c r="AU1705" s="239" t="s">
        <v>86</v>
      </c>
      <c r="AY1705" s="18" t="s">
        <v>168</v>
      </c>
      <c r="BE1705" s="240">
        <f>IF(N1705="základní",J1705,0)</f>
        <v>0</v>
      </c>
      <c r="BF1705" s="240">
        <f>IF(N1705="snížená",J1705,0)</f>
        <v>0</v>
      </c>
      <c r="BG1705" s="240">
        <f>IF(N1705="zákl. přenesená",J1705,0)</f>
        <v>0</v>
      </c>
      <c r="BH1705" s="240">
        <f>IF(N1705="sníž. přenesená",J1705,0)</f>
        <v>0</v>
      </c>
      <c r="BI1705" s="240">
        <f>IF(N1705="nulová",J1705,0)</f>
        <v>0</v>
      </c>
      <c r="BJ1705" s="18" t="s">
        <v>84</v>
      </c>
      <c r="BK1705" s="240">
        <f>ROUND(I1705*H1705,2)</f>
        <v>0</v>
      </c>
      <c r="BL1705" s="18" t="s">
        <v>437</v>
      </c>
      <c r="BM1705" s="239" t="s">
        <v>3078</v>
      </c>
    </row>
    <row r="1706" spans="1:51" s="13" customFormat="1" ht="12">
      <c r="A1706" s="13"/>
      <c r="B1706" s="252"/>
      <c r="C1706" s="253"/>
      <c r="D1706" s="241" t="s">
        <v>291</v>
      </c>
      <c r="E1706" s="254" t="s">
        <v>1</v>
      </c>
      <c r="F1706" s="255" t="s">
        <v>3079</v>
      </c>
      <c r="G1706" s="253"/>
      <c r="H1706" s="256">
        <v>148.925</v>
      </c>
      <c r="I1706" s="257"/>
      <c r="J1706" s="253"/>
      <c r="K1706" s="253"/>
      <c r="L1706" s="258"/>
      <c r="M1706" s="259"/>
      <c r="N1706" s="260"/>
      <c r="O1706" s="260"/>
      <c r="P1706" s="260"/>
      <c r="Q1706" s="260"/>
      <c r="R1706" s="260"/>
      <c r="S1706" s="260"/>
      <c r="T1706" s="261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T1706" s="262" t="s">
        <v>291</v>
      </c>
      <c r="AU1706" s="262" t="s">
        <v>86</v>
      </c>
      <c r="AV1706" s="13" t="s">
        <v>86</v>
      </c>
      <c r="AW1706" s="13" t="s">
        <v>32</v>
      </c>
      <c r="AX1706" s="13" t="s">
        <v>77</v>
      </c>
      <c r="AY1706" s="262" t="s">
        <v>168</v>
      </c>
    </row>
    <row r="1707" spans="1:51" s="13" customFormat="1" ht="12">
      <c r="A1707" s="13"/>
      <c r="B1707" s="252"/>
      <c r="C1707" s="253"/>
      <c r="D1707" s="241" t="s">
        <v>291</v>
      </c>
      <c r="E1707" s="254" t="s">
        <v>1</v>
      </c>
      <c r="F1707" s="255" t="s">
        <v>3080</v>
      </c>
      <c r="G1707" s="253"/>
      <c r="H1707" s="256">
        <v>0.075</v>
      </c>
      <c r="I1707" s="257"/>
      <c r="J1707" s="253"/>
      <c r="K1707" s="253"/>
      <c r="L1707" s="258"/>
      <c r="M1707" s="259"/>
      <c r="N1707" s="260"/>
      <c r="O1707" s="260"/>
      <c r="P1707" s="260"/>
      <c r="Q1707" s="260"/>
      <c r="R1707" s="260"/>
      <c r="S1707" s="260"/>
      <c r="T1707" s="261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T1707" s="262" t="s">
        <v>291</v>
      </c>
      <c r="AU1707" s="262" t="s">
        <v>86</v>
      </c>
      <c r="AV1707" s="13" t="s">
        <v>86</v>
      </c>
      <c r="AW1707" s="13" t="s">
        <v>32</v>
      </c>
      <c r="AX1707" s="13" t="s">
        <v>77</v>
      </c>
      <c r="AY1707" s="262" t="s">
        <v>168</v>
      </c>
    </row>
    <row r="1708" spans="1:51" s="14" customFormat="1" ht="12">
      <c r="A1708" s="14"/>
      <c r="B1708" s="263"/>
      <c r="C1708" s="264"/>
      <c r="D1708" s="241" t="s">
        <v>291</v>
      </c>
      <c r="E1708" s="265" t="s">
        <v>1</v>
      </c>
      <c r="F1708" s="266" t="s">
        <v>295</v>
      </c>
      <c r="G1708" s="264"/>
      <c r="H1708" s="267">
        <v>149</v>
      </c>
      <c r="I1708" s="268"/>
      <c r="J1708" s="264"/>
      <c r="K1708" s="264"/>
      <c r="L1708" s="269"/>
      <c r="M1708" s="270"/>
      <c r="N1708" s="271"/>
      <c r="O1708" s="271"/>
      <c r="P1708" s="271"/>
      <c r="Q1708" s="271"/>
      <c r="R1708" s="271"/>
      <c r="S1708" s="271"/>
      <c r="T1708" s="272"/>
      <c r="U1708" s="14"/>
      <c r="V1708" s="14"/>
      <c r="W1708" s="14"/>
      <c r="X1708" s="14"/>
      <c r="Y1708" s="14"/>
      <c r="Z1708" s="14"/>
      <c r="AA1708" s="14"/>
      <c r="AB1708" s="14"/>
      <c r="AC1708" s="14"/>
      <c r="AD1708" s="14"/>
      <c r="AE1708" s="14"/>
      <c r="AT1708" s="273" t="s">
        <v>291</v>
      </c>
      <c r="AU1708" s="273" t="s">
        <v>86</v>
      </c>
      <c r="AV1708" s="14" t="s">
        <v>189</v>
      </c>
      <c r="AW1708" s="14" t="s">
        <v>32</v>
      </c>
      <c r="AX1708" s="14" t="s">
        <v>84</v>
      </c>
      <c r="AY1708" s="273" t="s">
        <v>168</v>
      </c>
    </row>
    <row r="1709" spans="1:65" s="2" customFormat="1" ht="33" customHeight="1">
      <c r="A1709" s="39"/>
      <c r="B1709" s="40"/>
      <c r="C1709" s="228" t="s">
        <v>3081</v>
      </c>
      <c r="D1709" s="228" t="s">
        <v>171</v>
      </c>
      <c r="E1709" s="229" t="s">
        <v>3082</v>
      </c>
      <c r="F1709" s="230" t="s">
        <v>3083</v>
      </c>
      <c r="G1709" s="231" t="s">
        <v>416</v>
      </c>
      <c r="H1709" s="232">
        <v>77.7</v>
      </c>
      <c r="I1709" s="233"/>
      <c r="J1709" s="234">
        <f>ROUND(I1709*H1709,2)</f>
        <v>0</v>
      </c>
      <c r="K1709" s="230" t="s">
        <v>175</v>
      </c>
      <c r="L1709" s="45"/>
      <c r="M1709" s="235" t="s">
        <v>1</v>
      </c>
      <c r="N1709" s="236" t="s">
        <v>42</v>
      </c>
      <c r="O1709" s="92"/>
      <c r="P1709" s="237">
        <f>O1709*H1709</f>
        <v>0</v>
      </c>
      <c r="Q1709" s="237">
        <v>0.00102</v>
      </c>
      <c r="R1709" s="237">
        <f>Q1709*H1709</f>
        <v>0.079254</v>
      </c>
      <c r="S1709" s="237">
        <v>0</v>
      </c>
      <c r="T1709" s="238">
        <f>S1709*H1709</f>
        <v>0</v>
      </c>
      <c r="U1709" s="39"/>
      <c r="V1709" s="39"/>
      <c r="W1709" s="39"/>
      <c r="X1709" s="39"/>
      <c r="Y1709" s="39"/>
      <c r="Z1709" s="39"/>
      <c r="AA1709" s="39"/>
      <c r="AB1709" s="39"/>
      <c r="AC1709" s="39"/>
      <c r="AD1709" s="39"/>
      <c r="AE1709" s="39"/>
      <c r="AR1709" s="239" t="s">
        <v>437</v>
      </c>
      <c r="AT1709" s="239" t="s">
        <v>171</v>
      </c>
      <c r="AU1709" s="239" t="s">
        <v>86</v>
      </c>
      <c r="AY1709" s="18" t="s">
        <v>168</v>
      </c>
      <c r="BE1709" s="240">
        <f>IF(N1709="základní",J1709,0)</f>
        <v>0</v>
      </c>
      <c r="BF1709" s="240">
        <f>IF(N1709="snížená",J1709,0)</f>
        <v>0</v>
      </c>
      <c r="BG1709" s="240">
        <f>IF(N1709="zákl. přenesená",J1709,0)</f>
        <v>0</v>
      </c>
      <c r="BH1709" s="240">
        <f>IF(N1709="sníž. přenesená",J1709,0)</f>
        <v>0</v>
      </c>
      <c r="BI1709" s="240">
        <f>IF(N1709="nulová",J1709,0)</f>
        <v>0</v>
      </c>
      <c r="BJ1709" s="18" t="s">
        <v>84</v>
      </c>
      <c r="BK1709" s="240">
        <f>ROUND(I1709*H1709,2)</f>
        <v>0</v>
      </c>
      <c r="BL1709" s="18" t="s">
        <v>437</v>
      </c>
      <c r="BM1709" s="239" t="s">
        <v>3084</v>
      </c>
    </row>
    <row r="1710" spans="1:51" s="15" customFormat="1" ht="12">
      <c r="A1710" s="15"/>
      <c r="B1710" s="274"/>
      <c r="C1710" s="275"/>
      <c r="D1710" s="241" t="s">
        <v>291</v>
      </c>
      <c r="E1710" s="276" t="s">
        <v>1</v>
      </c>
      <c r="F1710" s="277" t="s">
        <v>411</v>
      </c>
      <c r="G1710" s="275"/>
      <c r="H1710" s="276" t="s">
        <v>1</v>
      </c>
      <c r="I1710" s="278"/>
      <c r="J1710" s="275"/>
      <c r="K1710" s="275"/>
      <c r="L1710" s="279"/>
      <c r="M1710" s="280"/>
      <c r="N1710" s="281"/>
      <c r="O1710" s="281"/>
      <c r="P1710" s="281"/>
      <c r="Q1710" s="281"/>
      <c r="R1710" s="281"/>
      <c r="S1710" s="281"/>
      <c r="T1710" s="282"/>
      <c r="U1710" s="15"/>
      <c r="V1710" s="15"/>
      <c r="W1710" s="15"/>
      <c r="X1710" s="15"/>
      <c r="Y1710" s="15"/>
      <c r="Z1710" s="15"/>
      <c r="AA1710" s="15"/>
      <c r="AB1710" s="15"/>
      <c r="AC1710" s="15"/>
      <c r="AD1710" s="15"/>
      <c r="AE1710" s="15"/>
      <c r="AT1710" s="283" t="s">
        <v>291</v>
      </c>
      <c r="AU1710" s="283" t="s">
        <v>86</v>
      </c>
      <c r="AV1710" s="15" t="s">
        <v>84</v>
      </c>
      <c r="AW1710" s="15" t="s">
        <v>32</v>
      </c>
      <c r="AX1710" s="15" t="s">
        <v>77</v>
      </c>
      <c r="AY1710" s="283" t="s">
        <v>168</v>
      </c>
    </row>
    <row r="1711" spans="1:51" s="13" customFormat="1" ht="12">
      <c r="A1711" s="13"/>
      <c r="B1711" s="252"/>
      <c r="C1711" s="253"/>
      <c r="D1711" s="241" t="s">
        <v>291</v>
      </c>
      <c r="E1711" s="254" t="s">
        <v>1</v>
      </c>
      <c r="F1711" s="255" t="s">
        <v>3070</v>
      </c>
      <c r="G1711" s="253"/>
      <c r="H1711" s="256">
        <v>11</v>
      </c>
      <c r="I1711" s="257"/>
      <c r="J1711" s="253"/>
      <c r="K1711" s="253"/>
      <c r="L1711" s="258"/>
      <c r="M1711" s="259"/>
      <c r="N1711" s="260"/>
      <c r="O1711" s="260"/>
      <c r="P1711" s="260"/>
      <c r="Q1711" s="260"/>
      <c r="R1711" s="260"/>
      <c r="S1711" s="260"/>
      <c r="T1711" s="261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T1711" s="262" t="s">
        <v>291</v>
      </c>
      <c r="AU1711" s="262" t="s">
        <v>86</v>
      </c>
      <c r="AV1711" s="13" t="s">
        <v>86</v>
      </c>
      <c r="AW1711" s="13" t="s">
        <v>32</v>
      </c>
      <c r="AX1711" s="13" t="s">
        <v>77</v>
      </c>
      <c r="AY1711" s="262" t="s">
        <v>168</v>
      </c>
    </row>
    <row r="1712" spans="1:51" s="13" customFormat="1" ht="12">
      <c r="A1712" s="13"/>
      <c r="B1712" s="252"/>
      <c r="C1712" s="253"/>
      <c r="D1712" s="241" t="s">
        <v>291</v>
      </c>
      <c r="E1712" s="254" t="s">
        <v>1</v>
      </c>
      <c r="F1712" s="255" t="s">
        <v>3071</v>
      </c>
      <c r="G1712" s="253"/>
      <c r="H1712" s="256">
        <v>10.5</v>
      </c>
      <c r="I1712" s="257"/>
      <c r="J1712" s="253"/>
      <c r="K1712" s="253"/>
      <c r="L1712" s="258"/>
      <c r="M1712" s="259"/>
      <c r="N1712" s="260"/>
      <c r="O1712" s="260"/>
      <c r="P1712" s="260"/>
      <c r="Q1712" s="260"/>
      <c r="R1712" s="260"/>
      <c r="S1712" s="260"/>
      <c r="T1712" s="261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T1712" s="262" t="s">
        <v>291</v>
      </c>
      <c r="AU1712" s="262" t="s">
        <v>86</v>
      </c>
      <c r="AV1712" s="13" t="s">
        <v>86</v>
      </c>
      <c r="AW1712" s="13" t="s">
        <v>32</v>
      </c>
      <c r="AX1712" s="13" t="s">
        <v>77</v>
      </c>
      <c r="AY1712" s="262" t="s">
        <v>168</v>
      </c>
    </row>
    <row r="1713" spans="1:51" s="13" customFormat="1" ht="12">
      <c r="A1713" s="13"/>
      <c r="B1713" s="252"/>
      <c r="C1713" s="253"/>
      <c r="D1713" s="241" t="s">
        <v>291</v>
      </c>
      <c r="E1713" s="254" t="s">
        <v>1</v>
      </c>
      <c r="F1713" s="255" t="s">
        <v>3072</v>
      </c>
      <c r="G1713" s="253"/>
      <c r="H1713" s="256">
        <v>4.2</v>
      </c>
      <c r="I1713" s="257"/>
      <c r="J1713" s="253"/>
      <c r="K1713" s="253"/>
      <c r="L1713" s="258"/>
      <c r="M1713" s="259"/>
      <c r="N1713" s="260"/>
      <c r="O1713" s="260"/>
      <c r="P1713" s="260"/>
      <c r="Q1713" s="260"/>
      <c r="R1713" s="260"/>
      <c r="S1713" s="260"/>
      <c r="T1713" s="261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T1713" s="262" t="s">
        <v>291</v>
      </c>
      <c r="AU1713" s="262" t="s">
        <v>86</v>
      </c>
      <c r="AV1713" s="13" t="s">
        <v>86</v>
      </c>
      <c r="AW1713" s="13" t="s">
        <v>32</v>
      </c>
      <c r="AX1713" s="13" t="s">
        <v>77</v>
      </c>
      <c r="AY1713" s="262" t="s">
        <v>168</v>
      </c>
    </row>
    <row r="1714" spans="1:51" s="15" customFormat="1" ht="12">
      <c r="A1714" s="15"/>
      <c r="B1714" s="274"/>
      <c r="C1714" s="275"/>
      <c r="D1714" s="241" t="s">
        <v>291</v>
      </c>
      <c r="E1714" s="276" t="s">
        <v>1</v>
      </c>
      <c r="F1714" s="277" t="s">
        <v>3073</v>
      </c>
      <c r="G1714" s="275"/>
      <c r="H1714" s="276" t="s">
        <v>1</v>
      </c>
      <c r="I1714" s="278"/>
      <c r="J1714" s="275"/>
      <c r="K1714" s="275"/>
      <c r="L1714" s="279"/>
      <c r="M1714" s="280"/>
      <c r="N1714" s="281"/>
      <c r="O1714" s="281"/>
      <c r="P1714" s="281"/>
      <c r="Q1714" s="281"/>
      <c r="R1714" s="281"/>
      <c r="S1714" s="281"/>
      <c r="T1714" s="282"/>
      <c r="U1714" s="15"/>
      <c r="V1714" s="15"/>
      <c r="W1714" s="15"/>
      <c r="X1714" s="15"/>
      <c r="Y1714" s="15"/>
      <c r="Z1714" s="15"/>
      <c r="AA1714" s="15"/>
      <c r="AB1714" s="15"/>
      <c r="AC1714" s="15"/>
      <c r="AD1714" s="15"/>
      <c r="AE1714" s="15"/>
      <c r="AT1714" s="283" t="s">
        <v>291</v>
      </c>
      <c r="AU1714" s="283" t="s">
        <v>86</v>
      </c>
      <c r="AV1714" s="15" t="s">
        <v>84</v>
      </c>
      <c r="AW1714" s="15" t="s">
        <v>32</v>
      </c>
      <c r="AX1714" s="15" t="s">
        <v>77</v>
      </c>
      <c r="AY1714" s="283" t="s">
        <v>168</v>
      </c>
    </row>
    <row r="1715" spans="1:51" s="13" customFormat="1" ht="12">
      <c r="A1715" s="13"/>
      <c r="B1715" s="252"/>
      <c r="C1715" s="253"/>
      <c r="D1715" s="241" t="s">
        <v>291</v>
      </c>
      <c r="E1715" s="254" t="s">
        <v>1</v>
      </c>
      <c r="F1715" s="255" t="s">
        <v>3074</v>
      </c>
      <c r="G1715" s="253"/>
      <c r="H1715" s="256">
        <v>52</v>
      </c>
      <c r="I1715" s="257"/>
      <c r="J1715" s="253"/>
      <c r="K1715" s="253"/>
      <c r="L1715" s="258"/>
      <c r="M1715" s="259"/>
      <c r="N1715" s="260"/>
      <c r="O1715" s="260"/>
      <c r="P1715" s="260"/>
      <c r="Q1715" s="260"/>
      <c r="R1715" s="260"/>
      <c r="S1715" s="260"/>
      <c r="T1715" s="261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T1715" s="262" t="s">
        <v>291</v>
      </c>
      <c r="AU1715" s="262" t="s">
        <v>86</v>
      </c>
      <c r="AV1715" s="13" t="s">
        <v>86</v>
      </c>
      <c r="AW1715" s="13" t="s">
        <v>32</v>
      </c>
      <c r="AX1715" s="13" t="s">
        <v>77</v>
      </c>
      <c r="AY1715" s="262" t="s">
        <v>168</v>
      </c>
    </row>
    <row r="1716" spans="1:51" s="14" customFormat="1" ht="12">
      <c r="A1716" s="14"/>
      <c r="B1716" s="263"/>
      <c r="C1716" s="264"/>
      <c r="D1716" s="241" t="s">
        <v>291</v>
      </c>
      <c r="E1716" s="265" t="s">
        <v>1</v>
      </c>
      <c r="F1716" s="266" t="s">
        <v>295</v>
      </c>
      <c r="G1716" s="264"/>
      <c r="H1716" s="267">
        <v>77.7</v>
      </c>
      <c r="I1716" s="268"/>
      <c r="J1716" s="264"/>
      <c r="K1716" s="264"/>
      <c r="L1716" s="269"/>
      <c r="M1716" s="270"/>
      <c r="N1716" s="271"/>
      <c r="O1716" s="271"/>
      <c r="P1716" s="271"/>
      <c r="Q1716" s="271"/>
      <c r="R1716" s="271"/>
      <c r="S1716" s="271"/>
      <c r="T1716" s="272"/>
      <c r="U1716" s="14"/>
      <c r="V1716" s="14"/>
      <c r="W1716" s="14"/>
      <c r="X1716" s="14"/>
      <c r="Y1716" s="14"/>
      <c r="Z1716" s="14"/>
      <c r="AA1716" s="14"/>
      <c r="AB1716" s="14"/>
      <c r="AC1716" s="14"/>
      <c r="AD1716" s="14"/>
      <c r="AE1716" s="14"/>
      <c r="AT1716" s="273" t="s">
        <v>291</v>
      </c>
      <c r="AU1716" s="273" t="s">
        <v>86</v>
      </c>
      <c r="AV1716" s="14" t="s">
        <v>189</v>
      </c>
      <c r="AW1716" s="14" t="s">
        <v>32</v>
      </c>
      <c r="AX1716" s="14" t="s">
        <v>84</v>
      </c>
      <c r="AY1716" s="273" t="s">
        <v>168</v>
      </c>
    </row>
    <row r="1717" spans="1:65" s="2" customFormat="1" ht="24.15" customHeight="1">
      <c r="A1717" s="39"/>
      <c r="B1717" s="40"/>
      <c r="C1717" s="228" t="s">
        <v>3085</v>
      </c>
      <c r="D1717" s="228" t="s">
        <v>171</v>
      </c>
      <c r="E1717" s="229" t="s">
        <v>3086</v>
      </c>
      <c r="F1717" s="230" t="s">
        <v>3087</v>
      </c>
      <c r="G1717" s="231" t="s">
        <v>416</v>
      </c>
      <c r="H1717" s="232">
        <v>326.832</v>
      </c>
      <c r="I1717" s="233"/>
      <c r="J1717" s="234">
        <f>ROUND(I1717*H1717,2)</f>
        <v>0</v>
      </c>
      <c r="K1717" s="230" t="s">
        <v>175</v>
      </c>
      <c r="L1717" s="45"/>
      <c r="M1717" s="235" t="s">
        <v>1</v>
      </c>
      <c r="N1717" s="236" t="s">
        <v>42</v>
      </c>
      <c r="O1717" s="92"/>
      <c r="P1717" s="237">
        <f>O1717*H1717</f>
        <v>0</v>
      </c>
      <c r="Q1717" s="237">
        <v>0.00043</v>
      </c>
      <c r="R1717" s="237">
        <f>Q1717*H1717</f>
        <v>0.14053775999999998</v>
      </c>
      <c r="S1717" s="237">
        <v>0</v>
      </c>
      <c r="T1717" s="238">
        <f>S1717*H1717</f>
        <v>0</v>
      </c>
      <c r="U1717" s="39"/>
      <c r="V1717" s="39"/>
      <c r="W1717" s="39"/>
      <c r="X1717" s="39"/>
      <c r="Y1717" s="39"/>
      <c r="Z1717" s="39"/>
      <c r="AA1717" s="39"/>
      <c r="AB1717" s="39"/>
      <c r="AC1717" s="39"/>
      <c r="AD1717" s="39"/>
      <c r="AE1717" s="39"/>
      <c r="AR1717" s="239" t="s">
        <v>437</v>
      </c>
      <c r="AT1717" s="239" t="s">
        <v>171</v>
      </c>
      <c r="AU1717" s="239" t="s">
        <v>86</v>
      </c>
      <c r="AY1717" s="18" t="s">
        <v>168</v>
      </c>
      <c r="BE1717" s="240">
        <f>IF(N1717="základní",J1717,0)</f>
        <v>0</v>
      </c>
      <c r="BF1717" s="240">
        <f>IF(N1717="snížená",J1717,0)</f>
        <v>0</v>
      </c>
      <c r="BG1717" s="240">
        <f>IF(N1717="zákl. přenesená",J1717,0)</f>
        <v>0</v>
      </c>
      <c r="BH1717" s="240">
        <f>IF(N1717="sníž. přenesená",J1717,0)</f>
        <v>0</v>
      </c>
      <c r="BI1717" s="240">
        <f>IF(N1717="nulová",J1717,0)</f>
        <v>0</v>
      </c>
      <c r="BJ1717" s="18" t="s">
        <v>84</v>
      </c>
      <c r="BK1717" s="240">
        <f>ROUND(I1717*H1717,2)</f>
        <v>0</v>
      </c>
      <c r="BL1717" s="18" t="s">
        <v>437</v>
      </c>
      <c r="BM1717" s="239" t="s">
        <v>3088</v>
      </c>
    </row>
    <row r="1718" spans="1:51" s="15" customFormat="1" ht="12">
      <c r="A1718" s="15"/>
      <c r="B1718" s="274"/>
      <c r="C1718" s="275"/>
      <c r="D1718" s="241" t="s">
        <v>291</v>
      </c>
      <c r="E1718" s="276" t="s">
        <v>1</v>
      </c>
      <c r="F1718" s="277" t="s">
        <v>1179</v>
      </c>
      <c r="G1718" s="275"/>
      <c r="H1718" s="276" t="s">
        <v>1</v>
      </c>
      <c r="I1718" s="278"/>
      <c r="J1718" s="275"/>
      <c r="K1718" s="275"/>
      <c r="L1718" s="279"/>
      <c r="M1718" s="280"/>
      <c r="N1718" s="281"/>
      <c r="O1718" s="281"/>
      <c r="P1718" s="281"/>
      <c r="Q1718" s="281"/>
      <c r="R1718" s="281"/>
      <c r="S1718" s="281"/>
      <c r="T1718" s="282"/>
      <c r="U1718" s="15"/>
      <c r="V1718" s="15"/>
      <c r="W1718" s="15"/>
      <c r="X1718" s="15"/>
      <c r="Y1718" s="15"/>
      <c r="Z1718" s="15"/>
      <c r="AA1718" s="15"/>
      <c r="AB1718" s="15"/>
      <c r="AC1718" s="15"/>
      <c r="AD1718" s="15"/>
      <c r="AE1718" s="15"/>
      <c r="AT1718" s="283" t="s">
        <v>291</v>
      </c>
      <c r="AU1718" s="283" t="s">
        <v>86</v>
      </c>
      <c r="AV1718" s="15" t="s">
        <v>84</v>
      </c>
      <c r="AW1718" s="15" t="s">
        <v>32</v>
      </c>
      <c r="AX1718" s="15" t="s">
        <v>77</v>
      </c>
      <c r="AY1718" s="283" t="s">
        <v>168</v>
      </c>
    </row>
    <row r="1719" spans="1:51" s="13" customFormat="1" ht="12">
      <c r="A1719" s="13"/>
      <c r="B1719" s="252"/>
      <c r="C1719" s="253"/>
      <c r="D1719" s="241" t="s">
        <v>291</v>
      </c>
      <c r="E1719" s="254" t="s">
        <v>1</v>
      </c>
      <c r="F1719" s="255" t="s">
        <v>3089</v>
      </c>
      <c r="G1719" s="253"/>
      <c r="H1719" s="256">
        <v>4.862</v>
      </c>
      <c r="I1719" s="257"/>
      <c r="J1719" s="253"/>
      <c r="K1719" s="253"/>
      <c r="L1719" s="258"/>
      <c r="M1719" s="259"/>
      <c r="N1719" s="260"/>
      <c r="O1719" s="260"/>
      <c r="P1719" s="260"/>
      <c r="Q1719" s="260"/>
      <c r="R1719" s="260"/>
      <c r="S1719" s="260"/>
      <c r="T1719" s="261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T1719" s="262" t="s">
        <v>291</v>
      </c>
      <c r="AU1719" s="262" t="s">
        <v>86</v>
      </c>
      <c r="AV1719" s="13" t="s">
        <v>86</v>
      </c>
      <c r="AW1719" s="13" t="s">
        <v>32</v>
      </c>
      <c r="AX1719" s="13" t="s">
        <v>77</v>
      </c>
      <c r="AY1719" s="262" t="s">
        <v>168</v>
      </c>
    </row>
    <row r="1720" spans="1:51" s="13" customFormat="1" ht="12">
      <c r="A1720" s="13"/>
      <c r="B1720" s="252"/>
      <c r="C1720" s="253"/>
      <c r="D1720" s="241" t="s">
        <v>291</v>
      </c>
      <c r="E1720" s="254" t="s">
        <v>1</v>
      </c>
      <c r="F1720" s="255" t="s">
        <v>3090</v>
      </c>
      <c r="G1720" s="253"/>
      <c r="H1720" s="256">
        <v>59.51</v>
      </c>
      <c r="I1720" s="257"/>
      <c r="J1720" s="253"/>
      <c r="K1720" s="253"/>
      <c r="L1720" s="258"/>
      <c r="M1720" s="259"/>
      <c r="N1720" s="260"/>
      <c r="O1720" s="260"/>
      <c r="P1720" s="260"/>
      <c r="Q1720" s="260"/>
      <c r="R1720" s="260"/>
      <c r="S1720" s="260"/>
      <c r="T1720" s="261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T1720" s="262" t="s">
        <v>291</v>
      </c>
      <c r="AU1720" s="262" t="s">
        <v>86</v>
      </c>
      <c r="AV1720" s="13" t="s">
        <v>86</v>
      </c>
      <c r="AW1720" s="13" t="s">
        <v>32</v>
      </c>
      <c r="AX1720" s="13" t="s">
        <v>77</v>
      </c>
      <c r="AY1720" s="262" t="s">
        <v>168</v>
      </c>
    </row>
    <row r="1721" spans="1:51" s="13" customFormat="1" ht="12">
      <c r="A1721" s="13"/>
      <c r="B1721" s="252"/>
      <c r="C1721" s="253"/>
      <c r="D1721" s="241" t="s">
        <v>291</v>
      </c>
      <c r="E1721" s="254" t="s">
        <v>1</v>
      </c>
      <c r="F1721" s="255" t="s">
        <v>3091</v>
      </c>
      <c r="G1721" s="253"/>
      <c r="H1721" s="256">
        <v>43.78</v>
      </c>
      <c r="I1721" s="257"/>
      <c r="J1721" s="253"/>
      <c r="K1721" s="253"/>
      <c r="L1721" s="258"/>
      <c r="M1721" s="259"/>
      <c r="N1721" s="260"/>
      <c r="O1721" s="260"/>
      <c r="P1721" s="260"/>
      <c r="Q1721" s="260"/>
      <c r="R1721" s="260"/>
      <c r="S1721" s="260"/>
      <c r="T1721" s="261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T1721" s="262" t="s">
        <v>291</v>
      </c>
      <c r="AU1721" s="262" t="s">
        <v>86</v>
      </c>
      <c r="AV1721" s="13" t="s">
        <v>86</v>
      </c>
      <c r="AW1721" s="13" t="s">
        <v>32</v>
      </c>
      <c r="AX1721" s="13" t="s">
        <v>77</v>
      </c>
      <c r="AY1721" s="262" t="s">
        <v>168</v>
      </c>
    </row>
    <row r="1722" spans="1:51" s="13" customFormat="1" ht="12">
      <c r="A1722" s="13"/>
      <c r="B1722" s="252"/>
      <c r="C1722" s="253"/>
      <c r="D1722" s="241" t="s">
        <v>291</v>
      </c>
      <c r="E1722" s="254" t="s">
        <v>1</v>
      </c>
      <c r="F1722" s="255" t="s">
        <v>3092</v>
      </c>
      <c r="G1722" s="253"/>
      <c r="H1722" s="256">
        <v>162.58</v>
      </c>
      <c r="I1722" s="257"/>
      <c r="J1722" s="253"/>
      <c r="K1722" s="253"/>
      <c r="L1722" s="258"/>
      <c r="M1722" s="259"/>
      <c r="N1722" s="260"/>
      <c r="O1722" s="260"/>
      <c r="P1722" s="260"/>
      <c r="Q1722" s="260"/>
      <c r="R1722" s="260"/>
      <c r="S1722" s="260"/>
      <c r="T1722" s="261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T1722" s="262" t="s">
        <v>291</v>
      </c>
      <c r="AU1722" s="262" t="s">
        <v>86</v>
      </c>
      <c r="AV1722" s="13" t="s">
        <v>86</v>
      </c>
      <c r="AW1722" s="13" t="s">
        <v>32</v>
      </c>
      <c r="AX1722" s="13" t="s">
        <v>77</v>
      </c>
      <c r="AY1722" s="262" t="s">
        <v>168</v>
      </c>
    </row>
    <row r="1723" spans="1:51" s="13" customFormat="1" ht="12">
      <c r="A1723" s="13"/>
      <c r="B1723" s="252"/>
      <c r="C1723" s="253"/>
      <c r="D1723" s="241" t="s">
        <v>291</v>
      </c>
      <c r="E1723" s="254" t="s">
        <v>1</v>
      </c>
      <c r="F1723" s="255" t="s">
        <v>3093</v>
      </c>
      <c r="G1723" s="253"/>
      <c r="H1723" s="256">
        <v>45.87</v>
      </c>
      <c r="I1723" s="257"/>
      <c r="J1723" s="253"/>
      <c r="K1723" s="253"/>
      <c r="L1723" s="258"/>
      <c r="M1723" s="259"/>
      <c r="N1723" s="260"/>
      <c r="O1723" s="260"/>
      <c r="P1723" s="260"/>
      <c r="Q1723" s="260"/>
      <c r="R1723" s="260"/>
      <c r="S1723" s="260"/>
      <c r="T1723" s="261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T1723" s="262" t="s">
        <v>291</v>
      </c>
      <c r="AU1723" s="262" t="s">
        <v>86</v>
      </c>
      <c r="AV1723" s="13" t="s">
        <v>86</v>
      </c>
      <c r="AW1723" s="13" t="s">
        <v>32</v>
      </c>
      <c r="AX1723" s="13" t="s">
        <v>77</v>
      </c>
      <c r="AY1723" s="262" t="s">
        <v>168</v>
      </c>
    </row>
    <row r="1724" spans="1:51" s="13" customFormat="1" ht="12">
      <c r="A1724" s="13"/>
      <c r="B1724" s="252"/>
      <c r="C1724" s="253"/>
      <c r="D1724" s="241" t="s">
        <v>291</v>
      </c>
      <c r="E1724" s="254" t="s">
        <v>1</v>
      </c>
      <c r="F1724" s="255" t="s">
        <v>3094</v>
      </c>
      <c r="G1724" s="253"/>
      <c r="H1724" s="256">
        <v>10.23</v>
      </c>
      <c r="I1724" s="257"/>
      <c r="J1724" s="253"/>
      <c r="K1724" s="253"/>
      <c r="L1724" s="258"/>
      <c r="M1724" s="259"/>
      <c r="N1724" s="260"/>
      <c r="O1724" s="260"/>
      <c r="P1724" s="260"/>
      <c r="Q1724" s="260"/>
      <c r="R1724" s="260"/>
      <c r="S1724" s="260"/>
      <c r="T1724" s="261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T1724" s="262" t="s">
        <v>291</v>
      </c>
      <c r="AU1724" s="262" t="s">
        <v>86</v>
      </c>
      <c r="AV1724" s="13" t="s">
        <v>86</v>
      </c>
      <c r="AW1724" s="13" t="s">
        <v>32</v>
      </c>
      <c r="AX1724" s="13" t="s">
        <v>77</v>
      </c>
      <c r="AY1724" s="262" t="s">
        <v>168</v>
      </c>
    </row>
    <row r="1725" spans="1:51" s="14" customFormat="1" ht="12">
      <c r="A1725" s="14"/>
      <c r="B1725" s="263"/>
      <c r="C1725" s="264"/>
      <c r="D1725" s="241" t="s">
        <v>291</v>
      </c>
      <c r="E1725" s="265" t="s">
        <v>1</v>
      </c>
      <c r="F1725" s="266" t="s">
        <v>295</v>
      </c>
      <c r="G1725" s="264"/>
      <c r="H1725" s="267">
        <v>326.832</v>
      </c>
      <c r="I1725" s="268"/>
      <c r="J1725" s="264"/>
      <c r="K1725" s="264"/>
      <c r="L1725" s="269"/>
      <c r="M1725" s="270"/>
      <c r="N1725" s="271"/>
      <c r="O1725" s="271"/>
      <c r="P1725" s="271"/>
      <c r="Q1725" s="271"/>
      <c r="R1725" s="271"/>
      <c r="S1725" s="271"/>
      <c r="T1725" s="272"/>
      <c r="U1725" s="14"/>
      <c r="V1725" s="14"/>
      <c r="W1725" s="14"/>
      <c r="X1725" s="14"/>
      <c r="Y1725" s="14"/>
      <c r="Z1725" s="14"/>
      <c r="AA1725" s="14"/>
      <c r="AB1725" s="14"/>
      <c r="AC1725" s="14"/>
      <c r="AD1725" s="14"/>
      <c r="AE1725" s="14"/>
      <c r="AT1725" s="273" t="s">
        <v>291</v>
      </c>
      <c r="AU1725" s="273" t="s">
        <v>86</v>
      </c>
      <c r="AV1725" s="14" t="s">
        <v>189</v>
      </c>
      <c r="AW1725" s="14" t="s">
        <v>32</v>
      </c>
      <c r="AX1725" s="14" t="s">
        <v>84</v>
      </c>
      <c r="AY1725" s="273" t="s">
        <v>168</v>
      </c>
    </row>
    <row r="1726" spans="1:65" s="2" customFormat="1" ht="33" customHeight="1">
      <c r="A1726" s="39"/>
      <c r="B1726" s="40"/>
      <c r="C1726" s="228" t="s">
        <v>3095</v>
      </c>
      <c r="D1726" s="228" t="s">
        <v>171</v>
      </c>
      <c r="E1726" s="229" t="s">
        <v>3096</v>
      </c>
      <c r="F1726" s="230" t="s">
        <v>3097</v>
      </c>
      <c r="G1726" s="231" t="s">
        <v>416</v>
      </c>
      <c r="H1726" s="232">
        <v>62.8</v>
      </c>
      <c r="I1726" s="233"/>
      <c r="J1726" s="234">
        <f>ROUND(I1726*H1726,2)</f>
        <v>0</v>
      </c>
      <c r="K1726" s="230" t="s">
        <v>175</v>
      </c>
      <c r="L1726" s="45"/>
      <c r="M1726" s="235" t="s">
        <v>1</v>
      </c>
      <c r="N1726" s="236" t="s">
        <v>42</v>
      </c>
      <c r="O1726" s="92"/>
      <c r="P1726" s="237">
        <f>O1726*H1726</f>
        <v>0</v>
      </c>
      <c r="Q1726" s="237">
        <v>0.00043</v>
      </c>
      <c r="R1726" s="237">
        <f>Q1726*H1726</f>
        <v>0.027003999999999997</v>
      </c>
      <c r="S1726" s="237">
        <v>0</v>
      </c>
      <c r="T1726" s="238">
        <f>S1726*H1726</f>
        <v>0</v>
      </c>
      <c r="U1726" s="39"/>
      <c r="V1726" s="39"/>
      <c r="W1726" s="39"/>
      <c r="X1726" s="39"/>
      <c r="Y1726" s="39"/>
      <c r="Z1726" s="39"/>
      <c r="AA1726" s="39"/>
      <c r="AB1726" s="39"/>
      <c r="AC1726" s="39"/>
      <c r="AD1726" s="39"/>
      <c r="AE1726" s="39"/>
      <c r="AR1726" s="239" t="s">
        <v>437</v>
      </c>
      <c r="AT1726" s="239" t="s">
        <v>171</v>
      </c>
      <c r="AU1726" s="239" t="s">
        <v>86</v>
      </c>
      <c r="AY1726" s="18" t="s">
        <v>168</v>
      </c>
      <c r="BE1726" s="240">
        <f>IF(N1726="základní",J1726,0)</f>
        <v>0</v>
      </c>
      <c r="BF1726" s="240">
        <f>IF(N1726="snížená",J1726,0)</f>
        <v>0</v>
      </c>
      <c r="BG1726" s="240">
        <f>IF(N1726="zákl. přenesená",J1726,0)</f>
        <v>0</v>
      </c>
      <c r="BH1726" s="240">
        <f>IF(N1726="sníž. přenesená",J1726,0)</f>
        <v>0</v>
      </c>
      <c r="BI1726" s="240">
        <f>IF(N1726="nulová",J1726,0)</f>
        <v>0</v>
      </c>
      <c r="BJ1726" s="18" t="s">
        <v>84</v>
      </c>
      <c r="BK1726" s="240">
        <f>ROUND(I1726*H1726,2)</f>
        <v>0</v>
      </c>
      <c r="BL1726" s="18" t="s">
        <v>437</v>
      </c>
      <c r="BM1726" s="239" t="s">
        <v>3098</v>
      </c>
    </row>
    <row r="1727" spans="1:51" s="15" customFormat="1" ht="12">
      <c r="A1727" s="15"/>
      <c r="B1727" s="274"/>
      <c r="C1727" s="275"/>
      <c r="D1727" s="241" t="s">
        <v>291</v>
      </c>
      <c r="E1727" s="276" t="s">
        <v>1</v>
      </c>
      <c r="F1727" s="277" t="s">
        <v>411</v>
      </c>
      <c r="G1727" s="275"/>
      <c r="H1727" s="276" t="s">
        <v>1</v>
      </c>
      <c r="I1727" s="278"/>
      <c r="J1727" s="275"/>
      <c r="K1727" s="275"/>
      <c r="L1727" s="279"/>
      <c r="M1727" s="280"/>
      <c r="N1727" s="281"/>
      <c r="O1727" s="281"/>
      <c r="P1727" s="281"/>
      <c r="Q1727" s="281"/>
      <c r="R1727" s="281"/>
      <c r="S1727" s="281"/>
      <c r="T1727" s="282"/>
      <c r="U1727" s="15"/>
      <c r="V1727" s="15"/>
      <c r="W1727" s="15"/>
      <c r="X1727" s="15"/>
      <c r="Y1727" s="15"/>
      <c r="Z1727" s="15"/>
      <c r="AA1727" s="15"/>
      <c r="AB1727" s="15"/>
      <c r="AC1727" s="15"/>
      <c r="AD1727" s="15"/>
      <c r="AE1727" s="15"/>
      <c r="AT1727" s="283" t="s">
        <v>291</v>
      </c>
      <c r="AU1727" s="283" t="s">
        <v>86</v>
      </c>
      <c r="AV1727" s="15" t="s">
        <v>84</v>
      </c>
      <c r="AW1727" s="15" t="s">
        <v>32</v>
      </c>
      <c r="AX1727" s="15" t="s">
        <v>77</v>
      </c>
      <c r="AY1727" s="283" t="s">
        <v>168</v>
      </c>
    </row>
    <row r="1728" spans="1:51" s="13" customFormat="1" ht="12">
      <c r="A1728" s="13"/>
      <c r="B1728" s="252"/>
      <c r="C1728" s="253"/>
      <c r="D1728" s="241" t="s">
        <v>291</v>
      </c>
      <c r="E1728" s="254" t="s">
        <v>1</v>
      </c>
      <c r="F1728" s="255" t="s">
        <v>3099</v>
      </c>
      <c r="G1728" s="253"/>
      <c r="H1728" s="256">
        <v>12</v>
      </c>
      <c r="I1728" s="257"/>
      <c r="J1728" s="253"/>
      <c r="K1728" s="253"/>
      <c r="L1728" s="258"/>
      <c r="M1728" s="259"/>
      <c r="N1728" s="260"/>
      <c r="O1728" s="260"/>
      <c r="P1728" s="260"/>
      <c r="Q1728" s="260"/>
      <c r="R1728" s="260"/>
      <c r="S1728" s="260"/>
      <c r="T1728" s="261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T1728" s="262" t="s">
        <v>291</v>
      </c>
      <c r="AU1728" s="262" t="s">
        <v>86</v>
      </c>
      <c r="AV1728" s="13" t="s">
        <v>86</v>
      </c>
      <c r="AW1728" s="13" t="s">
        <v>32</v>
      </c>
      <c r="AX1728" s="13" t="s">
        <v>77</v>
      </c>
      <c r="AY1728" s="262" t="s">
        <v>168</v>
      </c>
    </row>
    <row r="1729" spans="1:51" s="13" customFormat="1" ht="12">
      <c r="A1729" s="13"/>
      <c r="B1729" s="252"/>
      <c r="C1729" s="253"/>
      <c r="D1729" s="241" t="s">
        <v>291</v>
      </c>
      <c r="E1729" s="254" t="s">
        <v>1</v>
      </c>
      <c r="F1729" s="255" t="s">
        <v>3100</v>
      </c>
      <c r="G1729" s="253"/>
      <c r="H1729" s="256">
        <v>7.2</v>
      </c>
      <c r="I1729" s="257"/>
      <c r="J1729" s="253"/>
      <c r="K1729" s="253"/>
      <c r="L1729" s="258"/>
      <c r="M1729" s="259"/>
      <c r="N1729" s="260"/>
      <c r="O1729" s="260"/>
      <c r="P1729" s="260"/>
      <c r="Q1729" s="260"/>
      <c r="R1729" s="260"/>
      <c r="S1729" s="260"/>
      <c r="T1729" s="261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T1729" s="262" t="s">
        <v>291</v>
      </c>
      <c r="AU1729" s="262" t="s">
        <v>86</v>
      </c>
      <c r="AV1729" s="13" t="s">
        <v>86</v>
      </c>
      <c r="AW1729" s="13" t="s">
        <v>32</v>
      </c>
      <c r="AX1729" s="13" t="s">
        <v>77</v>
      </c>
      <c r="AY1729" s="262" t="s">
        <v>168</v>
      </c>
    </row>
    <row r="1730" spans="1:51" s="13" customFormat="1" ht="12">
      <c r="A1730" s="13"/>
      <c r="B1730" s="252"/>
      <c r="C1730" s="253"/>
      <c r="D1730" s="241" t="s">
        <v>291</v>
      </c>
      <c r="E1730" s="254" t="s">
        <v>1</v>
      </c>
      <c r="F1730" s="255" t="s">
        <v>3101</v>
      </c>
      <c r="G1730" s="253"/>
      <c r="H1730" s="256">
        <v>3.6</v>
      </c>
      <c r="I1730" s="257"/>
      <c r="J1730" s="253"/>
      <c r="K1730" s="253"/>
      <c r="L1730" s="258"/>
      <c r="M1730" s="259"/>
      <c r="N1730" s="260"/>
      <c r="O1730" s="260"/>
      <c r="P1730" s="260"/>
      <c r="Q1730" s="260"/>
      <c r="R1730" s="260"/>
      <c r="S1730" s="260"/>
      <c r="T1730" s="261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T1730" s="262" t="s">
        <v>291</v>
      </c>
      <c r="AU1730" s="262" t="s">
        <v>86</v>
      </c>
      <c r="AV1730" s="13" t="s">
        <v>86</v>
      </c>
      <c r="AW1730" s="13" t="s">
        <v>32</v>
      </c>
      <c r="AX1730" s="13" t="s">
        <v>77</v>
      </c>
      <c r="AY1730" s="262" t="s">
        <v>168</v>
      </c>
    </row>
    <row r="1731" spans="1:51" s="15" customFormat="1" ht="12">
      <c r="A1731" s="15"/>
      <c r="B1731" s="274"/>
      <c r="C1731" s="275"/>
      <c r="D1731" s="241" t="s">
        <v>291</v>
      </c>
      <c r="E1731" s="276" t="s">
        <v>1</v>
      </c>
      <c r="F1731" s="277" t="s">
        <v>3073</v>
      </c>
      <c r="G1731" s="275"/>
      <c r="H1731" s="276" t="s">
        <v>1</v>
      </c>
      <c r="I1731" s="278"/>
      <c r="J1731" s="275"/>
      <c r="K1731" s="275"/>
      <c r="L1731" s="279"/>
      <c r="M1731" s="280"/>
      <c r="N1731" s="281"/>
      <c r="O1731" s="281"/>
      <c r="P1731" s="281"/>
      <c r="Q1731" s="281"/>
      <c r="R1731" s="281"/>
      <c r="S1731" s="281"/>
      <c r="T1731" s="282"/>
      <c r="U1731" s="15"/>
      <c r="V1731" s="15"/>
      <c r="W1731" s="15"/>
      <c r="X1731" s="15"/>
      <c r="Y1731" s="15"/>
      <c r="Z1731" s="15"/>
      <c r="AA1731" s="15"/>
      <c r="AB1731" s="15"/>
      <c r="AC1731" s="15"/>
      <c r="AD1731" s="15"/>
      <c r="AE1731" s="15"/>
      <c r="AT1731" s="283" t="s">
        <v>291</v>
      </c>
      <c r="AU1731" s="283" t="s">
        <v>86</v>
      </c>
      <c r="AV1731" s="15" t="s">
        <v>84</v>
      </c>
      <c r="AW1731" s="15" t="s">
        <v>32</v>
      </c>
      <c r="AX1731" s="15" t="s">
        <v>77</v>
      </c>
      <c r="AY1731" s="283" t="s">
        <v>168</v>
      </c>
    </row>
    <row r="1732" spans="1:51" s="13" customFormat="1" ht="12">
      <c r="A1732" s="13"/>
      <c r="B1732" s="252"/>
      <c r="C1732" s="253"/>
      <c r="D1732" s="241" t="s">
        <v>291</v>
      </c>
      <c r="E1732" s="254" t="s">
        <v>1</v>
      </c>
      <c r="F1732" s="255" t="s">
        <v>3102</v>
      </c>
      <c r="G1732" s="253"/>
      <c r="H1732" s="256">
        <v>40</v>
      </c>
      <c r="I1732" s="257"/>
      <c r="J1732" s="253"/>
      <c r="K1732" s="253"/>
      <c r="L1732" s="258"/>
      <c r="M1732" s="259"/>
      <c r="N1732" s="260"/>
      <c r="O1732" s="260"/>
      <c r="P1732" s="260"/>
      <c r="Q1732" s="260"/>
      <c r="R1732" s="260"/>
      <c r="S1732" s="260"/>
      <c r="T1732" s="261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T1732" s="262" t="s">
        <v>291</v>
      </c>
      <c r="AU1732" s="262" t="s">
        <v>86</v>
      </c>
      <c r="AV1732" s="13" t="s">
        <v>86</v>
      </c>
      <c r="AW1732" s="13" t="s">
        <v>32</v>
      </c>
      <c r="AX1732" s="13" t="s">
        <v>77</v>
      </c>
      <c r="AY1732" s="262" t="s">
        <v>168</v>
      </c>
    </row>
    <row r="1733" spans="1:51" s="14" customFormat="1" ht="12">
      <c r="A1733" s="14"/>
      <c r="B1733" s="263"/>
      <c r="C1733" s="264"/>
      <c r="D1733" s="241" t="s">
        <v>291</v>
      </c>
      <c r="E1733" s="265" t="s">
        <v>1</v>
      </c>
      <c r="F1733" s="266" t="s">
        <v>295</v>
      </c>
      <c r="G1733" s="264"/>
      <c r="H1733" s="267">
        <v>62.8</v>
      </c>
      <c r="I1733" s="268"/>
      <c r="J1733" s="264"/>
      <c r="K1733" s="264"/>
      <c r="L1733" s="269"/>
      <c r="M1733" s="270"/>
      <c r="N1733" s="271"/>
      <c r="O1733" s="271"/>
      <c r="P1733" s="271"/>
      <c r="Q1733" s="271"/>
      <c r="R1733" s="271"/>
      <c r="S1733" s="271"/>
      <c r="T1733" s="272"/>
      <c r="U1733" s="14"/>
      <c r="V1733" s="14"/>
      <c r="W1733" s="14"/>
      <c r="X1733" s="14"/>
      <c r="Y1733" s="14"/>
      <c r="Z1733" s="14"/>
      <c r="AA1733" s="14"/>
      <c r="AB1733" s="14"/>
      <c r="AC1733" s="14"/>
      <c r="AD1733" s="14"/>
      <c r="AE1733" s="14"/>
      <c r="AT1733" s="273" t="s">
        <v>291</v>
      </c>
      <c r="AU1733" s="273" t="s">
        <v>86</v>
      </c>
      <c r="AV1733" s="14" t="s">
        <v>189</v>
      </c>
      <c r="AW1733" s="14" t="s">
        <v>32</v>
      </c>
      <c r="AX1733" s="14" t="s">
        <v>84</v>
      </c>
      <c r="AY1733" s="273" t="s">
        <v>168</v>
      </c>
    </row>
    <row r="1734" spans="1:65" s="2" customFormat="1" ht="16.5" customHeight="1">
      <c r="A1734" s="39"/>
      <c r="B1734" s="40"/>
      <c r="C1734" s="298" t="s">
        <v>3103</v>
      </c>
      <c r="D1734" s="298" t="s">
        <v>1306</v>
      </c>
      <c r="E1734" s="299" t="s">
        <v>3104</v>
      </c>
      <c r="F1734" s="300" t="s">
        <v>3105</v>
      </c>
      <c r="G1734" s="301" t="s">
        <v>798</v>
      </c>
      <c r="H1734" s="302">
        <v>10</v>
      </c>
      <c r="I1734" s="303"/>
      <c r="J1734" s="304">
        <f>ROUND(I1734*H1734,2)</f>
        <v>0</v>
      </c>
      <c r="K1734" s="300" t="s">
        <v>175</v>
      </c>
      <c r="L1734" s="305"/>
      <c r="M1734" s="306" t="s">
        <v>1</v>
      </c>
      <c r="N1734" s="307" t="s">
        <v>42</v>
      </c>
      <c r="O1734" s="92"/>
      <c r="P1734" s="237">
        <f>O1734*H1734</f>
        <v>0</v>
      </c>
      <c r="Q1734" s="237">
        <v>0.00097</v>
      </c>
      <c r="R1734" s="237">
        <f>Q1734*H1734</f>
        <v>0.0097</v>
      </c>
      <c r="S1734" s="237">
        <v>0</v>
      </c>
      <c r="T1734" s="238">
        <f>S1734*H1734</f>
        <v>0</v>
      </c>
      <c r="U1734" s="39"/>
      <c r="V1734" s="39"/>
      <c r="W1734" s="39"/>
      <c r="X1734" s="39"/>
      <c r="Y1734" s="39"/>
      <c r="Z1734" s="39"/>
      <c r="AA1734" s="39"/>
      <c r="AB1734" s="39"/>
      <c r="AC1734" s="39"/>
      <c r="AD1734" s="39"/>
      <c r="AE1734" s="39"/>
      <c r="AR1734" s="239" t="s">
        <v>352</v>
      </c>
      <c r="AT1734" s="239" t="s">
        <v>1306</v>
      </c>
      <c r="AU1734" s="239" t="s">
        <v>86</v>
      </c>
      <c r="AY1734" s="18" t="s">
        <v>168</v>
      </c>
      <c r="BE1734" s="240">
        <f>IF(N1734="základní",J1734,0)</f>
        <v>0</v>
      </c>
      <c r="BF1734" s="240">
        <f>IF(N1734="snížená",J1734,0)</f>
        <v>0</v>
      </c>
      <c r="BG1734" s="240">
        <f>IF(N1734="zákl. přenesená",J1734,0)</f>
        <v>0</v>
      </c>
      <c r="BH1734" s="240">
        <f>IF(N1734="sníž. přenesená",J1734,0)</f>
        <v>0</v>
      </c>
      <c r="BI1734" s="240">
        <f>IF(N1734="nulová",J1734,0)</f>
        <v>0</v>
      </c>
      <c r="BJ1734" s="18" t="s">
        <v>84</v>
      </c>
      <c r="BK1734" s="240">
        <f>ROUND(I1734*H1734,2)</f>
        <v>0</v>
      </c>
      <c r="BL1734" s="18" t="s">
        <v>437</v>
      </c>
      <c r="BM1734" s="239" t="s">
        <v>3106</v>
      </c>
    </row>
    <row r="1735" spans="1:47" s="2" customFormat="1" ht="12">
      <c r="A1735" s="39"/>
      <c r="B1735" s="40"/>
      <c r="C1735" s="41"/>
      <c r="D1735" s="241" t="s">
        <v>178</v>
      </c>
      <c r="E1735" s="41"/>
      <c r="F1735" s="242" t="s">
        <v>3107</v>
      </c>
      <c r="G1735" s="41"/>
      <c r="H1735" s="41"/>
      <c r="I1735" s="243"/>
      <c r="J1735" s="41"/>
      <c r="K1735" s="41"/>
      <c r="L1735" s="45"/>
      <c r="M1735" s="244"/>
      <c r="N1735" s="245"/>
      <c r="O1735" s="92"/>
      <c r="P1735" s="92"/>
      <c r="Q1735" s="92"/>
      <c r="R1735" s="92"/>
      <c r="S1735" s="92"/>
      <c r="T1735" s="93"/>
      <c r="U1735" s="39"/>
      <c r="V1735" s="39"/>
      <c r="W1735" s="39"/>
      <c r="X1735" s="39"/>
      <c r="Y1735" s="39"/>
      <c r="Z1735" s="39"/>
      <c r="AA1735" s="39"/>
      <c r="AB1735" s="39"/>
      <c r="AC1735" s="39"/>
      <c r="AD1735" s="39"/>
      <c r="AE1735" s="39"/>
      <c r="AT1735" s="18" t="s">
        <v>178</v>
      </c>
      <c r="AU1735" s="18" t="s">
        <v>86</v>
      </c>
    </row>
    <row r="1736" spans="1:51" s="13" customFormat="1" ht="12">
      <c r="A1736" s="13"/>
      <c r="B1736" s="252"/>
      <c r="C1736" s="253"/>
      <c r="D1736" s="241" t="s">
        <v>291</v>
      </c>
      <c r="E1736" s="254" t="s">
        <v>1</v>
      </c>
      <c r="F1736" s="255" t="s">
        <v>3108</v>
      </c>
      <c r="G1736" s="253"/>
      <c r="H1736" s="256">
        <v>9.319</v>
      </c>
      <c r="I1736" s="257"/>
      <c r="J1736" s="253"/>
      <c r="K1736" s="253"/>
      <c r="L1736" s="258"/>
      <c r="M1736" s="259"/>
      <c r="N1736" s="260"/>
      <c r="O1736" s="260"/>
      <c r="P1736" s="260"/>
      <c r="Q1736" s="260"/>
      <c r="R1736" s="260"/>
      <c r="S1736" s="260"/>
      <c r="T1736" s="261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T1736" s="262" t="s">
        <v>291</v>
      </c>
      <c r="AU1736" s="262" t="s">
        <v>86</v>
      </c>
      <c r="AV1736" s="13" t="s">
        <v>86</v>
      </c>
      <c r="AW1736" s="13" t="s">
        <v>32</v>
      </c>
      <c r="AX1736" s="13" t="s">
        <v>77</v>
      </c>
      <c r="AY1736" s="262" t="s">
        <v>168</v>
      </c>
    </row>
    <row r="1737" spans="1:51" s="13" customFormat="1" ht="12">
      <c r="A1737" s="13"/>
      <c r="B1737" s="252"/>
      <c r="C1737" s="253"/>
      <c r="D1737" s="241" t="s">
        <v>291</v>
      </c>
      <c r="E1737" s="254" t="s">
        <v>1</v>
      </c>
      <c r="F1737" s="255" t="s">
        <v>3109</v>
      </c>
      <c r="G1737" s="253"/>
      <c r="H1737" s="256">
        <v>0.681</v>
      </c>
      <c r="I1737" s="257"/>
      <c r="J1737" s="253"/>
      <c r="K1737" s="253"/>
      <c r="L1737" s="258"/>
      <c r="M1737" s="259"/>
      <c r="N1737" s="260"/>
      <c r="O1737" s="260"/>
      <c r="P1737" s="260"/>
      <c r="Q1737" s="260"/>
      <c r="R1737" s="260"/>
      <c r="S1737" s="260"/>
      <c r="T1737" s="261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T1737" s="262" t="s">
        <v>291</v>
      </c>
      <c r="AU1737" s="262" t="s">
        <v>86</v>
      </c>
      <c r="AV1737" s="13" t="s">
        <v>86</v>
      </c>
      <c r="AW1737" s="13" t="s">
        <v>32</v>
      </c>
      <c r="AX1737" s="13" t="s">
        <v>77</v>
      </c>
      <c r="AY1737" s="262" t="s">
        <v>168</v>
      </c>
    </row>
    <row r="1738" spans="1:51" s="14" customFormat="1" ht="12">
      <c r="A1738" s="14"/>
      <c r="B1738" s="263"/>
      <c r="C1738" s="264"/>
      <c r="D1738" s="241" t="s">
        <v>291</v>
      </c>
      <c r="E1738" s="265" t="s">
        <v>1</v>
      </c>
      <c r="F1738" s="266" t="s">
        <v>295</v>
      </c>
      <c r="G1738" s="264"/>
      <c r="H1738" s="267">
        <v>10</v>
      </c>
      <c r="I1738" s="268"/>
      <c r="J1738" s="264"/>
      <c r="K1738" s="264"/>
      <c r="L1738" s="269"/>
      <c r="M1738" s="270"/>
      <c r="N1738" s="271"/>
      <c r="O1738" s="271"/>
      <c r="P1738" s="271"/>
      <c r="Q1738" s="271"/>
      <c r="R1738" s="271"/>
      <c r="S1738" s="271"/>
      <c r="T1738" s="272"/>
      <c r="U1738" s="14"/>
      <c r="V1738" s="14"/>
      <c r="W1738" s="14"/>
      <c r="X1738" s="14"/>
      <c r="Y1738" s="14"/>
      <c r="Z1738" s="14"/>
      <c r="AA1738" s="14"/>
      <c r="AB1738" s="14"/>
      <c r="AC1738" s="14"/>
      <c r="AD1738" s="14"/>
      <c r="AE1738" s="14"/>
      <c r="AT1738" s="273" t="s">
        <v>291</v>
      </c>
      <c r="AU1738" s="273" t="s">
        <v>86</v>
      </c>
      <c r="AV1738" s="14" t="s">
        <v>189</v>
      </c>
      <c r="AW1738" s="14" t="s">
        <v>32</v>
      </c>
      <c r="AX1738" s="14" t="s">
        <v>84</v>
      </c>
      <c r="AY1738" s="273" t="s">
        <v>168</v>
      </c>
    </row>
    <row r="1739" spans="1:65" s="2" customFormat="1" ht="16.5" customHeight="1">
      <c r="A1739" s="39"/>
      <c r="B1739" s="40"/>
      <c r="C1739" s="298" t="s">
        <v>3110</v>
      </c>
      <c r="D1739" s="298" t="s">
        <v>1306</v>
      </c>
      <c r="E1739" s="299" t="s">
        <v>3111</v>
      </c>
      <c r="F1739" s="300" t="s">
        <v>3112</v>
      </c>
      <c r="G1739" s="301" t="s">
        <v>798</v>
      </c>
      <c r="H1739" s="302">
        <v>115</v>
      </c>
      <c r="I1739" s="303"/>
      <c r="J1739" s="304">
        <f>ROUND(I1739*H1739,2)</f>
        <v>0</v>
      </c>
      <c r="K1739" s="300" t="s">
        <v>1</v>
      </c>
      <c r="L1739" s="305"/>
      <c r="M1739" s="306" t="s">
        <v>1</v>
      </c>
      <c r="N1739" s="307" t="s">
        <v>42</v>
      </c>
      <c r="O1739" s="92"/>
      <c r="P1739" s="237">
        <f>O1739*H1739</f>
        <v>0</v>
      </c>
      <c r="Q1739" s="237">
        <v>0.00097</v>
      </c>
      <c r="R1739" s="237">
        <f>Q1739*H1739</f>
        <v>0.11155000000000001</v>
      </c>
      <c r="S1739" s="237">
        <v>0</v>
      </c>
      <c r="T1739" s="238">
        <f>S1739*H1739</f>
        <v>0</v>
      </c>
      <c r="U1739" s="39"/>
      <c r="V1739" s="39"/>
      <c r="W1739" s="39"/>
      <c r="X1739" s="39"/>
      <c r="Y1739" s="39"/>
      <c r="Z1739" s="39"/>
      <c r="AA1739" s="39"/>
      <c r="AB1739" s="39"/>
      <c r="AC1739" s="39"/>
      <c r="AD1739" s="39"/>
      <c r="AE1739" s="39"/>
      <c r="AR1739" s="239" t="s">
        <v>352</v>
      </c>
      <c r="AT1739" s="239" t="s">
        <v>1306</v>
      </c>
      <c r="AU1739" s="239" t="s">
        <v>86</v>
      </c>
      <c r="AY1739" s="18" t="s">
        <v>168</v>
      </c>
      <c r="BE1739" s="240">
        <f>IF(N1739="základní",J1739,0)</f>
        <v>0</v>
      </c>
      <c r="BF1739" s="240">
        <f>IF(N1739="snížená",J1739,0)</f>
        <v>0</v>
      </c>
      <c r="BG1739" s="240">
        <f>IF(N1739="zákl. přenesená",J1739,0)</f>
        <v>0</v>
      </c>
      <c r="BH1739" s="240">
        <f>IF(N1739="sníž. přenesená",J1739,0)</f>
        <v>0</v>
      </c>
      <c r="BI1739" s="240">
        <f>IF(N1739="nulová",J1739,0)</f>
        <v>0</v>
      </c>
      <c r="BJ1739" s="18" t="s">
        <v>84</v>
      </c>
      <c r="BK1739" s="240">
        <f>ROUND(I1739*H1739,2)</f>
        <v>0</v>
      </c>
      <c r="BL1739" s="18" t="s">
        <v>437</v>
      </c>
      <c r="BM1739" s="239" t="s">
        <v>3113</v>
      </c>
    </row>
    <row r="1740" spans="1:47" s="2" customFormat="1" ht="12">
      <c r="A1740" s="39"/>
      <c r="B1740" s="40"/>
      <c r="C1740" s="41"/>
      <c r="D1740" s="241" t="s">
        <v>178</v>
      </c>
      <c r="E1740" s="41"/>
      <c r="F1740" s="242" t="s">
        <v>3107</v>
      </c>
      <c r="G1740" s="41"/>
      <c r="H1740" s="41"/>
      <c r="I1740" s="243"/>
      <c r="J1740" s="41"/>
      <c r="K1740" s="41"/>
      <c r="L1740" s="45"/>
      <c r="M1740" s="244"/>
      <c r="N1740" s="245"/>
      <c r="O1740" s="92"/>
      <c r="P1740" s="92"/>
      <c r="Q1740" s="92"/>
      <c r="R1740" s="92"/>
      <c r="S1740" s="92"/>
      <c r="T1740" s="93"/>
      <c r="U1740" s="39"/>
      <c r="V1740" s="39"/>
      <c r="W1740" s="39"/>
      <c r="X1740" s="39"/>
      <c r="Y1740" s="39"/>
      <c r="Z1740" s="39"/>
      <c r="AA1740" s="39"/>
      <c r="AB1740" s="39"/>
      <c r="AC1740" s="39"/>
      <c r="AD1740" s="39"/>
      <c r="AE1740" s="39"/>
      <c r="AT1740" s="18" t="s">
        <v>178</v>
      </c>
      <c r="AU1740" s="18" t="s">
        <v>86</v>
      </c>
    </row>
    <row r="1741" spans="1:51" s="13" customFormat="1" ht="12">
      <c r="A1741" s="13"/>
      <c r="B1741" s="252"/>
      <c r="C1741" s="253"/>
      <c r="D1741" s="241" t="s">
        <v>291</v>
      </c>
      <c r="E1741" s="254" t="s">
        <v>1</v>
      </c>
      <c r="F1741" s="255" t="s">
        <v>3114</v>
      </c>
      <c r="G1741" s="253"/>
      <c r="H1741" s="256">
        <v>114.061</v>
      </c>
      <c r="I1741" s="257"/>
      <c r="J1741" s="253"/>
      <c r="K1741" s="253"/>
      <c r="L1741" s="258"/>
      <c r="M1741" s="259"/>
      <c r="N1741" s="260"/>
      <c r="O1741" s="260"/>
      <c r="P1741" s="260"/>
      <c r="Q1741" s="260"/>
      <c r="R1741" s="260"/>
      <c r="S1741" s="260"/>
      <c r="T1741" s="261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T1741" s="262" t="s">
        <v>291</v>
      </c>
      <c r="AU1741" s="262" t="s">
        <v>86</v>
      </c>
      <c r="AV1741" s="13" t="s">
        <v>86</v>
      </c>
      <c r="AW1741" s="13" t="s">
        <v>32</v>
      </c>
      <c r="AX1741" s="13" t="s">
        <v>77</v>
      </c>
      <c r="AY1741" s="262" t="s">
        <v>168</v>
      </c>
    </row>
    <row r="1742" spans="1:51" s="13" customFormat="1" ht="12">
      <c r="A1742" s="13"/>
      <c r="B1742" s="252"/>
      <c r="C1742" s="253"/>
      <c r="D1742" s="241" t="s">
        <v>291</v>
      </c>
      <c r="E1742" s="254" t="s">
        <v>1</v>
      </c>
      <c r="F1742" s="255" t="s">
        <v>3115</v>
      </c>
      <c r="G1742" s="253"/>
      <c r="H1742" s="256">
        <v>0.939</v>
      </c>
      <c r="I1742" s="257"/>
      <c r="J1742" s="253"/>
      <c r="K1742" s="253"/>
      <c r="L1742" s="258"/>
      <c r="M1742" s="259"/>
      <c r="N1742" s="260"/>
      <c r="O1742" s="260"/>
      <c r="P1742" s="260"/>
      <c r="Q1742" s="260"/>
      <c r="R1742" s="260"/>
      <c r="S1742" s="260"/>
      <c r="T1742" s="261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T1742" s="262" t="s">
        <v>291</v>
      </c>
      <c r="AU1742" s="262" t="s">
        <v>86</v>
      </c>
      <c r="AV1742" s="13" t="s">
        <v>86</v>
      </c>
      <c r="AW1742" s="13" t="s">
        <v>32</v>
      </c>
      <c r="AX1742" s="13" t="s">
        <v>77</v>
      </c>
      <c r="AY1742" s="262" t="s">
        <v>168</v>
      </c>
    </row>
    <row r="1743" spans="1:51" s="14" customFormat="1" ht="12">
      <c r="A1743" s="14"/>
      <c r="B1743" s="263"/>
      <c r="C1743" s="264"/>
      <c r="D1743" s="241" t="s">
        <v>291</v>
      </c>
      <c r="E1743" s="265" t="s">
        <v>1</v>
      </c>
      <c r="F1743" s="266" t="s">
        <v>295</v>
      </c>
      <c r="G1743" s="264"/>
      <c r="H1743" s="267">
        <v>115</v>
      </c>
      <c r="I1743" s="268"/>
      <c r="J1743" s="264"/>
      <c r="K1743" s="264"/>
      <c r="L1743" s="269"/>
      <c r="M1743" s="270"/>
      <c r="N1743" s="271"/>
      <c r="O1743" s="271"/>
      <c r="P1743" s="271"/>
      <c r="Q1743" s="271"/>
      <c r="R1743" s="271"/>
      <c r="S1743" s="271"/>
      <c r="T1743" s="272"/>
      <c r="U1743" s="14"/>
      <c r="V1743" s="14"/>
      <c r="W1743" s="14"/>
      <c r="X1743" s="14"/>
      <c r="Y1743" s="14"/>
      <c r="Z1743" s="14"/>
      <c r="AA1743" s="14"/>
      <c r="AB1743" s="14"/>
      <c r="AC1743" s="14"/>
      <c r="AD1743" s="14"/>
      <c r="AE1743" s="14"/>
      <c r="AT1743" s="273" t="s">
        <v>291</v>
      </c>
      <c r="AU1743" s="273" t="s">
        <v>86</v>
      </c>
      <c r="AV1743" s="14" t="s">
        <v>189</v>
      </c>
      <c r="AW1743" s="14" t="s">
        <v>32</v>
      </c>
      <c r="AX1743" s="14" t="s">
        <v>84</v>
      </c>
      <c r="AY1743" s="273" t="s">
        <v>168</v>
      </c>
    </row>
    <row r="1744" spans="1:65" s="2" customFormat="1" ht="16.5" customHeight="1">
      <c r="A1744" s="39"/>
      <c r="B1744" s="40"/>
      <c r="C1744" s="298" t="s">
        <v>3116</v>
      </c>
      <c r="D1744" s="298" t="s">
        <v>1306</v>
      </c>
      <c r="E1744" s="299" t="s">
        <v>3117</v>
      </c>
      <c r="F1744" s="300" t="s">
        <v>3118</v>
      </c>
      <c r="G1744" s="301" t="s">
        <v>798</v>
      </c>
      <c r="H1744" s="302">
        <v>161</v>
      </c>
      <c r="I1744" s="303"/>
      <c r="J1744" s="304">
        <f>ROUND(I1744*H1744,2)</f>
        <v>0</v>
      </c>
      <c r="K1744" s="300" t="s">
        <v>1</v>
      </c>
      <c r="L1744" s="305"/>
      <c r="M1744" s="306" t="s">
        <v>1</v>
      </c>
      <c r="N1744" s="307" t="s">
        <v>42</v>
      </c>
      <c r="O1744" s="92"/>
      <c r="P1744" s="237">
        <f>O1744*H1744</f>
        <v>0</v>
      </c>
      <c r="Q1744" s="237">
        <v>0.00097</v>
      </c>
      <c r="R1744" s="237">
        <f>Q1744*H1744</f>
        <v>0.15617</v>
      </c>
      <c r="S1744" s="237">
        <v>0</v>
      </c>
      <c r="T1744" s="238">
        <f>S1744*H1744</f>
        <v>0</v>
      </c>
      <c r="U1744" s="39"/>
      <c r="V1744" s="39"/>
      <c r="W1744" s="39"/>
      <c r="X1744" s="39"/>
      <c r="Y1744" s="39"/>
      <c r="Z1744" s="39"/>
      <c r="AA1744" s="39"/>
      <c r="AB1744" s="39"/>
      <c r="AC1744" s="39"/>
      <c r="AD1744" s="39"/>
      <c r="AE1744" s="39"/>
      <c r="AR1744" s="239" t="s">
        <v>352</v>
      </c>
      <c r="AT1744" s="239" t="s">
        <v>1306</v>
      </c>
      <c r="AU1744" s="239" t="s">
        <v>86</v>
      </c>
      <c r="AY1744" s="18" t="s">
        <v>168</v>
      </c>
      <c r="BE1744" s="240">
        <f>IF(N1744="základní",J1744,0)</f>
        <v>0</v>
      </c>
      <c r="BF1744" s="240">
        <f>IF(N1744="snížená",J1744,0)</f>
        <v>0</v>
      </c>
      <c r="BG1744" s="240">
        <f>IF(N1744="zákl. přenesená",J1744,0)</f>
        <v>0</v>
      </c>
      <c r="BH1744" s="240">
        <f>IF(N1744="sníž. přenesená",J1744,0)</f>
        <v>0</v>
      </c>
      <c r="BI1744" s="240">
        <f>IF(N1744="nulová",J1744,0)</f>
        <v>0</v>
      </c>
      <c r="BJ1744" s="18" t="s">
        <v>84</v>
      </c>
      <c r="BK1744" s="240">
        <f>ROUND(I1744*H1744,2)</f>
        <v>0</v>
      </c>
      <c r="BL1744" s="18" t="s">
        <v>437</v>
      </c>
      <c r="BM1744" s="239" t="s">
        <v>3119</v>
      </c>
    </row>
    <row r="1745" spans="1:47" s="2" customFormat="1" ht="12">
      <c r="A1745" s="39"/>
      <c r="B1745" s="40"/>
      <c r="C1745" s="41"/>
      <c r="D1745" s="241" t="s">
        <v>178</v>
      </c>
      <c r="E1745" s="41"/>
      <c r="F1745" s="242" t="s">
        <v>3120</v>
      </c>
      <c r="G1745" s="41"/>
      <c r="H1745" s="41"/>
      <c r="I1745" s="243"/>
      <c r="J1745" s="41"/>
      <c r="K1745" s="41"/>
      <c r="L1745" s="45"/>
      <c r="M1745" s="244"/>
      <c r="N1745" s="245"/>
      <c r="O1745" s="92"/>
      <c r="P1745" s="92"/>
      <c r="Q1745" s="92"/>
      <c r="R1745" s="92"/>
      <c r="S1745" s="92"/>
      <c r="T1745" s="93"/>
      <c r="U1745" s="39"/>
      <c r="V1745" s="39"/>
      <c r="W1745" s="39"/>
      <c r="X1745" s="39"/>
      <c r="Y1745" s="39"/>
      <c r="Z1745" s="39"/>
      <c r="AA1745" s="39"/>
      <c r="AB1745" s="39"/>
      <c r="AC1745" s="39"/>
      <c r="AD1745" s="39"/>
      <c r="AE1745" s="39"/>
      <c r="AT1745" s="18" t="s">
        <v>178</v>
      </c>
      <c r="AU1745" s="18" t="s">
        <v>86</v>
      </c>
    </row>
    <row r="1746" spans="1:51" s="13" customFormat="1" ht="12">
      <c r="A1746" s="13"/>
      <c r="B1746" s="252"/>
      <c r="C1746" s="253"/>
      <c r="D1746" s="241" t="s">
        <v>291</v>
      </c>
      <c r="E1746" s="254" t="s">
        <v>1</v>
      </c>
      <c r="F1746" s="255" t="s">
        <v>3121</v>
      </c>
      <c r="G1746" s="253"/>
      <c r="H1746" s="256">
        <v>160.527</v>
      </c>
      <c r="I1746" s="257"/>
      <c r="J1746" s="253"/>
      <c r="K1746" s="253"/>
      <c r="L1746" s="258"/>
      <c r="M1746" s="259"/>
      <c r="N1746" s="260"/>
      <c r="O1746" s="260"/>
      <c r="P1746" s="260"/>
      <c r="Q1746" s="260"/>
      <c r="R1746" s="260"/>
      <c r="S1746" s="260"/>
      <c r="T1746" s="261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T1746" s="262" t="s">
        <v>291</v>
      </c>
      <c r="AU1746" s="262" t="s">
        <v>86</v>
      </c>
      <c r="AV1746" s="13" t="s">
        <v>86</v>
      </c>
      <c r="AW1746" s="13" t="s">
        <v>32</v>
      </c>
      <c r="AX1746" s="13" t="s">
        <v>77</v>
      </c>
      <c r="AY1746" s="262" t="s">
        <v>168</v>
      </c>
    </row>
    <row r="1747" spans="1:51" s="13" customFormat="1" ht="12">
      <c r="A1747" s="13"/>
      <c r="B1747" s="252"/>
      <c r="C1747" s="253"/>
      <c r="D1747" s="241" t="s">
        <v>291</v>
      </c>
      <c r="E1747" s="254" t="s">
        <v>1</v>
      </c>
      <c r="F1747" s="255" t="s">
        <v>3122</v>
      </c>
      <c r="G1747" s="253"/>
      <c r="H1747" s="256">
        <v>0.473</v>
      </c>
      <c r="I1747" s="257"/>
      <c r="J1747" s="253"/>
      <c r="K1747" s="253"/>
      <c r="L1747" s="258"/>
      <c r="M1747" s="259"/>
      <c r="N1747" s="260"/>
      <c r="O1747" s="260"/>
      <c r="P1747" s="260"/>
      <c r="Q1747" s="260"/>
      <c r="R1747" s="260"/>
      <c r="S1747" s="260"/>
      <c r="T1747" s="261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T1747" s="262" t="s">
        <v>291</v>
      </c>
      <c r="AU1747" s="262" t="s">
        <v>86</v>
      </c>
      <c r="AV1747" s="13" t="s">
        <v>86</v>
      </c>
      <c r="AW1747" s="13" t="s">
        <v>32</v>
      </c>
      <c r="AX1747" s="13" t="s">
        <v>77</v>
      </c>
      <c r="AY1747" s="262" t="s">
        <v>168</v>
      </c>
    </row>
    <row r="1748" spans="1:51" s="14" customFormat="1" ht="12">
      <c r="A1748" s="14"/>
      <c r="B1748" s="263"/>
      <c r="C1748" s="264"/>
      <c r="D1748" s="241" t="s">
        <v>291</v>
      </c>
      <c r="E1748" s="265" t="s">
        <v>1</v>
      </c>
      <c r="F1748" s="266" t="s">
        <v>295</v>
      </c>
      <c r="G1748" s="264"/>
      <c r="H1748" s="267">
        <v>161</v>
      </c>
      <c r="I1748" s="268"/>
      <c r="J1748" s="264"/>
      <c r="K1748" s="264"/>
      <c r="L1748" s="269"/>
      <c r="M1748" s="270"/>
      <c r="N1748" s="271"/>
      <c r="O1748" s="271"/>
      <c r="P1748" s="271"/>
      <c r="Q1748" s="271"/>
      <c r="R1748" s="271"/>
      <c r="S1748" s="271"/>
      <c r="T1748" s="272"/>
      <c r="U1748" s="14"/>
      <c r="V1748" s="14"/>
      <c r="W1748" s="14"/>
      <c r="X1748" s="14"/>
      <c r="Y1748" s="14"/>
      <c r="Z1748" s="14"/>
      <c r="AA1748" s="14"/>
      <c r="AB1748" s="14"/>
      <c r="AC1748" s="14"/>
      <c r="AD1748" s="14"/>
      <c r="AE1748" s="14"/>
      <c r="AT1748" s="273" t="s">
        <v>291</v>
      </c>
      <c r="AU1748" s="273" t="s">
        <v>86</v>
      </c>
      <c r="AV1748" s="14" t="s">
        <v>189</v>
      </c>
      <c r="AW1748" s="14" t="s">
        <v>32</v>
      </c>
      <c r="AX1748" s="14" t="s">
        <v>84</v>
      </c>
      <c r="AY1748" s="273" t="s">
        <v>168</v>
      </c>
    </row>
    <row r="1749" spans="1:65" s="2" customFormat="1" ht="16.5" customHeight="1">
      <c r="A1749" s="39"/>
      <c r="B1749" s="40"/>
      <c r="C1749" s="298" t="s">
        <v>3123</v>
      </c>
      <c r="D1749" s="298" t="s">
        <v>1306</v>
      </c>
      <c r="E1749" s="299" t="s">
        <v>3124</v>
      </c>
      <c r="F1749" s="300" t="s">
        <v>3125</v>
      </c>
      <c r="G1749" s="301" t="s">
        <v>798</v>
      </c>
      <c r="H1749" s="302">
        <v>88</v>
      </c>
      <c r="I1749" s="303"/>
      <c r="J1749" s="304">
        <f>ROUND(I1749*H1749,2)</f>
        <v>0</v>
      </c>
      <c r="K1749" s="300" t="s">
        <v>1</v>
      </c>
      <c r="L1749" s="305"/>
      <c r="M1749" s="306" t="s">
        <v>1</v>
      </c>
      <c r="N1749" s="307" t="s">
        <v>42</v>
      </c>
      <c r="O1749" s="92"/>
      <c r="P1749" s="237">
        <f>O1749*H1749</f>
        <v>0</v>
      </c>
      <c r="Q1749" s="237">
        <v>0.00097</v>
      </c>
      <c r="R1749" s="237">
        <f>Q1749*H1749</f>
        <v>0.08536</v>
      </c>
      <c r="S1749" s="237">
        <v>0</v>
      </c>
      <c r="T1749" s="238">
        <f>S1749*H1749</f>
        <v>0</v>
      </c>
      <c r="U1749" s="39"/>
      <c r="V1749" s="39"/>
      <c r="W1749" s="39"/>
      <c r="X1749" s="39"/>
      <c r="Y1749" s="39"/>
      <c r="Z1749" s="39"/>
      <c r="AA1749" s="39"/>
      <c r="AB1749" s="39"/>
      <c r="AC1749" s="39"/>
      <c r="AD1749" s="39"/>
      <c r="AE1749" s="39"/>
      <c r="AR1749" s="239" t="s">
        <v>352</v>
      </c>
      <c r="AT1749" s="239" t="s">
        <v>1306</v>
      </c>
      <c r="AU1749" s="239" t="s">
        <v>86</v>
      </c>
      <c r="AY1749" s="18" t="s">
        <v>168</v>
      </c>
      <c r="BE1749" s="240">
        <f>IF(N1749="základní",J1749,0)</f>
        <v>0</v>
      </c>
      <c r="BF1749" s="240">
        <f>IF(N1749="snížená",J1749,0)</f>
        <v>0</v>
      </c>
      <c r="BG1749" s="240">
        <f>IF(N1749="zákl. přenesená",J1749,0)</f>
        <v>0</v>
      </c>
      <c r="BH1749" s="240">
        <f>IF(N1749="sníž. přenesená",J1749,0)</f>
        <v>0</v>
      </c>
      <c r="BI1749" s="240">
        <f>IF(N1749="nulová",J1749,0)</f>
        <v>0</v>
      </c>
      <c r="BJ1749" s="18" t="s">
        <v>84</v>
      </c>
      <c r="BK1749" s="240">
        <f>ROUND(I1749*H1749,2)</f>
        <v>0</v>
      </c>
      <c r="BL1749" s="18" t="s">
        <v>437</v>
      </c>
      <c r="BM1749" s="239" t="s">
        <v>3126</v>
      </c>
    </row>
    <row r="1750" spans="1:47" s="2" customFormat="1" ht="12">
      <c r="A1750" s="39"/>
      <c r="B1750" s="40"/>
      <c r="C1750" s="41"/>
      <c r="D1750" s="241" t="s">
        <v>178</v>
      </c>
      <c r="E1750" s="41"/>
      <c r="F1750" s="242" t="s">
        <v>3127</v>
      </c>
      <c r="G1750" s="41"/>
      <c r="H1750" s="41"/>
      <c r="I1750" s="243"/>
      <c r="J1750" s="41"/>
      <c r="K1750" s="41"/>
      <c r="L1750" s="45"/>
      <c r="M1750" s="244"/>
      <c r="N1750" s="245"/>
      <c r="O1750" s="92"/>
      <c r="P1750" s="92"/>
      <c r="Q1750" s="92"/>
      <c r="R1750" s="92"/>
      <c r="S1750" s="92"/>
      <c r="T1750" s="93"/>
      <c r="U1750" s="39"/>
      <c r="V1750" s="39"/>
      <c r="W1750" s="39"/>
      <c r="X1750" s="39"/>
      <c r="Y1750" s="39"/>
      <c r="Z1750" s="39"/>
      <c r="AA1750" s="39"/>
      <c r="AB1750" s="39"/>
      <c r="AC1750" s="39"/>
      <c r="AD1750" s="39"/>
      <c r="AE1750" s="39"/>
      <c r="AT1750" s="18" t="s">
        <v>178</v>
      </c>
      <c r="AU1750" s="18" t="s">
        <v>86</v>
      </c>
    </row>
    <row r="1751" spans="1:51" s="13" customFormat="1" ht="12">
      <c r="A1751" s="13"/>
      <c r="B1751" s="252"/>
      <c r="C1751" s="253"/>
      <c r="D1751" s="241" t="s">
        <v>291</v>
      </c>
      <c r="E1751" s="254" t="s">
        <v>1</v>
      </c>
      <c r="F1751" s="255" t="s">
        <v>3128</v>
      </c>
      <c r="G1751" s="253"/>
      <c r="H1751" s="256">
        <v>87.918</v>
      </c>
      <c r="I1751" s="257"/>
      <c r="J1751" s="253"/>
      <c r="K1751" s="253"/>
      <c r="L1751" s="258"/>
      <c r="M1751" s="259"/>
      <c r="N1751" s="260"/>
      <c r="O1751" s="260"/>
      <c r="P1751" s="260"/>
      <c r="Q1751" s="260"/>
      <c r="R1751" s="260"/>
      <c r="S1751" s="260"/>
      <c r="T1751" s="261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T1751" s="262" t="s">
        <v>291</v>
      </c>
      <c r="AU1751" s="262" t="s">
        <v>86</v>
      </c>
      <c r="AV1751" s="13" t="s">
        <v>86</v>
      </c>
      <c r="AW1751" s="13" t="s">
        <v>32</v>
      </c>
      <c r="AX1751" s="13" t="s">
        <v>77</v>
      </c>
      <c r="AY1751" s="262" t="s">
        <v>168</v>
      </c>
    </row>
    <row r="1752" spans="1:51" s="13" customFormat="1" ht="12">
      <c r="A1752" s="13"/>
      <c r="B1752" s="252"/>
      <c r="C1752" s="253"/>
      <c r="D1752" s="241" t="s">
        <v>291</v>
      </c>
      <c r="E1752" s="254" t="s">
        <v>1</v>
      </c>
      <c r="F1752" s="255" t="s">
        <v>3129</v>
      </c>
      <c r="G1752" s="253"/>
      <c r="H1752" s="256">
        <v>0.082</v>
      </c>
      <c r="I1752" s="257"/>
      <c r="J1752" s="253"/>
      <c r="K1752" s="253"/>
      <c r="L1752" s="258"/>
      <c r="M1752" s="259"/>
      <c r="N1752" s="260"/>
      <c r="O1752" s="260"/>
      <c r="P1752" s="260"/>
      <c r="Q1752" s="260"/>
      <c r="R1752" s="260"/>
      <c r="S1752" s="260"/>
      <c r="T1752" s="261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T1752" s="262" t="s">
        <v>291</v>
      </c>
      <c r="AU1752" s="262" t="s">
        <v>86</v>
      </c>
      <c r="AV1752" s="13" t="s">
        <v>86</v>
      </c>
      <c r="AW1752" s="13" t="s">
        <v>32</v>
      </c>
      <c r="AX1752" s="13" t="s">
        <v>77</v>
      </c>
      <c r="AY1752" s="262" t="s">
        <v>168</v>
      </c>
    </row>
    <row r="1753" spans="1:51" s="14" customFormat="1" ht="12">
      <c r="A1753" s="14"/>
      <c r="B1753" s="263"/>
      <c r="C1753" s="264"/>
      <c r="D1753" s="241" t="s">
        <v>291</v>
      </c>
      <c r="E1753" s="265" t="s">
        <v>1</v>
      </c>
      <c r="F1753" s="266" t="s">
        <v>295</v>
      </c>
      <c r="G1753" s="264"/>
      <c r="H1753" s="267">
        <v>88</v>
      </c>
      <c r="I1753" s="268"/>
      <c r="J1753" s="264"/>
      <c r="K1753" s="264"/>
      <c r="L1753" s="269"/>
      <c r="M1753" s="270"/>
      <c r="N1753" s="271"/>
      <c r="O1753" s="271"/>
      <c r="P1753" s="271"/>
      <c r="Q1753" s="271"/>
      <c r="R1753" s="271"/>
      <c r="S1753" s="271"/>
      <c r="T1753" s="272"/>
      <c r="U1753" s="14"/>
      <c r="V1753" s="14"/>
      <c r="W1753" s="14"/>
      <c r="X1753" s="14"/>
      <c r="Y1753" s="14"/>
      <c r="Z1753" s="14"/>
      <c r="AA1753" s="14"/>
      <c r="AB1753" s="14"/>
      <c r="AC1753" s="14"/>
      <c r="AD1753" s="14"/>
      <c r="AE1753" s="14"/>
      <c r="AT1753" s="273" t="s">
        <v>291</v>
      </c>
      <c r="AU1753" s="273" t="s">
        <v>86</v>
      </c>
      <c r="AV1753" s="14" t="s">
        <v>189</v>
      </c>
      <c r="AW1753" s="14" t="s">
        <v>32</v>
      </c>
      <c r="AX1753" s="14" t="s">
        <v>84</v>
      </c>
      <c r="AY1753" s="273" t="s">
        <v>168</v>
      </c>
    </row>
    <row r="1754" spans="1:65" s="2" customFormat="1" ht="16.5" customHeight="1">
      <c r="A1754" s="39"/>
      <c r="B1754" s="40"/>
      <c r="C1754" s="298" t="s">
        <v>3130</v>
      </c>
      <c r="D1754" s="298" t="s">
        <v>1306</v>
      </c>
      <c r="E1754" s="299" t="s">
        <v>3131</v>
      </c>
      <c r="F1754" s="300" t="s">
        <v>3132</v>
      </c>
      <c r="G1754" s="301" t="s">
        <v>798</v>
      </c>
      <c r="H1754" s="302">
        <v>20</v>
      </c>
      <c r="I1754" s="303"/>
      <c r="J1754" s="304">
        <f>ROUND(I1754*H1754,2)</f>
        <v>0</v>
      </c>
      <c r="K1754" s="300" t="s">
        <v>1</v>
      </c>
      <c r="L1754" s="305"/>
      <c r="M1754" s="306" t="s">
        <v>1</v>
      </c>
      <c r="N1754" s="307" t="s">
        <v>42</v>
      </c>
      <c r="O1754" s="92"/>
      <c r="P1754" s="237">
        <f>O1754*H1754</f>
        <v>0</v>
      </c>
      <c r="Q1754" s="237">
        <v>0.00097</v>
      </c>
      <c r="R1754" s="237">
        <f>Q1754*H1754</f>
        <v>0.0194</v>
      </c>
      <c r="S1754" s="237">
        <v>0</v>
      </c>
      <c r="T1754" s="238">
        <f>S1754*H1754</f>
        <v>0</v>
      </c>
      <c r="U1754" s="39"/>
      <c r="V1754" s="39"/>
      <c r="W1754" s="39"/>
      <c r="X1754" s="39"/>
      <c r="Y1754" s="39"/>
      <c r="Z1754" s="39"/>
      <c r="AA1754" s="39"/>
      <c r="AB1754" s="39"/>
      <c r="AC1754" s="39"/>
      <c r="AD1754" s="39"/>
      <c r="AE1754" s="39"/>
      <c r="AR1754" s="239" t="s">
        <v>352</v>
      </c>
      <c r="AT1754" s="239" t="s">
        <v>1306</v>
      </c>
      <c r="AU1754" s="239" t="s">
        <v>86</v>
      </c>
      <c r="AY1754" s="18" t="s">
        <v>168</v>
      </c>
      <c r="BE1754" s="240">
        <f>IF(N1754="základní",J1754,0)</f>
        <v>0</v>
      </c>
      <c r="BF1754" s="240">
        <f>IF(N1754="snížená",J1754,0)</f>
        <v>0</v>
      </c>
      <c r="BG1754" s="240">
        <f>IF(N1754="zákl. přenesená",J1754,0)</f>
        <v>0</v>
      </c>
      <c r="BH1754" s="240">
        <f>IF(N1754="sníž. přenesená",J1754,0)</f>
        <v>0</v>
      </c>
      <c r="BI1754" s="240">
        <f>IF(N1754="nulová",J1754,0)</f>
        <v>0</v>
      </c>
      <c r="BJ1754" s="18" t="s">
        <v>84</v>
      </c>
      <c r="BK1754" s="240">
        <f>ROUND(I1754*H1754,2)</f>
        <v>0</v>
      </c>
      <c r="BL1754" s="18" t="s">
        <v>437</v>
      </c>
      <c r="BM1754" s="239" t="s">
        <v>3133</v>
      </c>
    </row>
    <row r="1755" spans="1:47" s="2" customFormat="1" ht="12">
      <c r="A1755" s="39"/>
      <c r="B1755" s="40"/>
      <c r="C1755" s="41"/>
      <c r="D1755" s="241" t="s">
        <v>178</v>
      </c>
      <c r="E1755" s="41"/>
      <c r="F1755" s="242" t="s">
        <v>3107</v>
      </c>
      <c r="G1755" s="41"/>
      <c r="H1755" s="41"/>
      <c r="I1755" s="243"/>
      <c r="J1755" s="41"/>
      <c r="K1755" s="41"/>
      <c r="L1755" s="45"/>
      <c r="M1755" s="244"/>
      <c r="N1755" s="245"/>
      <c r="O1755" s="92"/>
      <c r="P1755" s="92"/>
      <c r="Q1755" s="92"/>
      <c r="R1755" s="92"/>
      <c r="S1755" s="92"/>
      <c r="T1755" s="93"/>
      <c r="U1755" s="39"/>
      <c r="V1755" s="39"/>
      <c r="W1755" s="39"/>
      <c r="X1755" s="39"/>
      <c r="Y1755" s="39"/>
      <c r="Z1755" s="39"/>
      <c r="AA1755" s="39"/>
      <c r="AB1755" s="39"/>
      <c r="AC1755" s="39"/>
      <c r="AD1755" s="39"/>
      <c r="AE1755" s="39"/>
      <c r="AT1755" s="18" t="s">
        <v>178</v>
      </c>
      <c r="AU1755" s="18" t="s">
        <v>86</v>
      </c>
    </row>
    <row r="1756" spans="1:51" s="13" customFormat="1" ht="12">
      <c r="A1756" s="13"/>
      <c r="B1756" s="252"/>
      <c r="C1756" s="253"/>
      <c r="D1756" s="241" t="s">
        <v>291</v>
      </c>
      <c r="E1756" s="254" t="s">
        <v>1</v>
      </c>
      <c r="F1756" s="255" t="s">
        <v>3134</v>
      </c>
      <c r="G1756" s="253"/>
      <c r="H1756" s="256">
        <v>19.608</v>
      </c>
      <c r="I1756" s="257"/>
      <c r="J1756" s="253"/>
      <c r="K1756" s="253"/>
      <c r="L1756" s="258"/>
      <c r="M1756" s="259"/>
      <c r="N1756" s="260"/>
      <c r="O1756" s="260"/>
      <c r="P1756" s="260"/>
      <c r="Q1756" s="260"/>
      <c r="R1756" s="260"/>
      <c r="S1756" s="260"/>
      <c r="T1756" s="261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T1756" s="262" t="s">
        <v>291</v>
      </c>
      <c r="AU1756" s="262" t="s">
        <v>86</v>
      </c>
      <c r="AV1756" s="13" t="s">
        <v>86</v>
      </c>
      <c r="AW1756" s="13" t="s">
        <v>32</v>
      </c>
      <c r="AX1756" s="13" t="s">
        <v>77</v>
      </c>
      <c r="AY1756" s="262" t="s">
        <v>168</v>
      </c>
    </row>
    <row r="1757" spans="1:51" s="13" customFormat="1" ht="12">
      <c r="A1757" s="13"/>
      <c r="B1757" s="252"/>
      <c r="C1757" s="253"/>
      <c r="D1757" s="241" t="s">
        <v>291</v>
      </c>
      <c r="E1757" s="254" t="s">
        <v>1</v>
      </c>
      <c r="F1757" s="255" t="s">
        <v>3135</v>
      </c>
      <c r="G1757" s="253"/>
      <c r="H1757" s="256">
        <v>0.392</v>
      </c>
      <c r="I1757" s="257"/>
      <c r="J1757" s="253"/>
      <c r="K1757" s="253"/>
      <c r="L1757" s="258"/>
      <c r="M1757" s="259"/>
      <c r="N1757" s="260"/>
      <c r="O1757" s="260"/>
      <c r="P1757" s="260"/>
      <c r="Q1757" s="260"/>
      <c r="R1757" s="260"/>
      <c r="S1757" s="260"/>
      <c r="T1757" s="261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T1757" s="262" t="s">
        <v>291</v>
      </c>
      <c r="AU1757" s="262" t="s">
        <v>86</v>
      </c>
      <c r="AV1757" s="13" t="s">
        <v>86</v>
      </c>
      <c r="AW1757" s="13" t="s">
        <v>32</v>
      </c>
      <c r="AX1757" s="13" t="s">
        <v>77</v>
      </c>
      <c r="AY1757" s="262" t="s">
        <v>168</v>
      </c>
    </row>
    <row r="1758" spans="1:51" s="14" customFormat="1" ht="12">
      <c r="A1758" s="14"/>
      <c r="B1758" s="263"/>
      <c r="C1758" s="264"/>
      <c r="D1758" s="241" t="s">
        <v>291</v>
      </c>
      <c r="E1758" s="265" t="s">
        <v>1</v>
      </c>
      <c r="F1758" s="266" t="s">
        <v>295</v>
      </c>
      <c r="G1758" s="264"/>
      <c r="H1758" s="267">
        <v>20</v>
      </c>
      <c r="I1758" s="268"/>
      <c r="J1758" s="264"/>
      <c r="K1758" s="264"/>
      <c r="L1758" s="269"/>
      <c r="M1758" s="270"/>
      <c r="N1758" s="271"/>
      <c r="O1758" s="271"/>
      <c r="P1758" s="271"/>
      <c r="Q1758" s="271"/>
      <c r="R1758" s="271"/>
      <c r="S1758" s="271"/>
      <c r="T1758" s="272"/>
      <c r="U1758" s="14"/>
      <c r="V1758" s="14"/>
      <c r="W1758" s="14"/>
      <c r="X1758" s="14"/>
      <c r="Y1758" s="14"/>
      <c r="Z1758" s="14"/>
      <c r="AA1758" s="14"/>
      <c r="AB1758" s="14"/>
      <c r="AC1758" s="14"/>
      <c r="AD1758" s="14"/>
      <c r="AE1758" s="14"/>
      <c r="AT1758" s="273" t="s">
        <v>291</v>
      </c>
      <c r="AU1758" s="273" t="s">
        <v>86</v>
      </c>
      <c r="AV1758" s="14" t="s">
        <v>189</v>
      </c>
      <c r="AW1758" s="14" t="s">
        <v>32</v>
      </c>
      <c r="AX1758" s="14" t="s">
        <v>84</v>
      </c>
      <c r="AY1758" s="273" t="s">
        <v>168</v>
      </c>
    </row>
    <row r="1759" spans="1:65" s="2" customFormat="1" ht="16.5" customHeight="1">
      <c r="A1759" s="39"/>
      <c r="B1759" s="40"/>
      <c r="C1759" s="298" t="s">
        <v>3136</v>
      </c>
      <c r="D1759" s="298" t="s">
        <v>1306</v>
      </c>
      <c r="E1759" s="299" t="s">
        <v>3137</v>
      </c>
      <c r="F1759" s="300" t="s">
        <v>3138</v>
      </c>
      <c r="G1759" s="301" t="s">
        <v>798</v>
      </c>
      <c r="H1759" s="302">
        <v>432</v>
      </c>
      <c r="I1759" s="303"/>
      <c r="J1759" s="304">
        <f>ROUND(I1759*H1759,2)</f>
        <v>0</v>
      </c>
      <c r="K1759" s="300" t="s">
        <v>1</v>
      </c>
      <c r="L1759" s="305"/>
      <c r="M1759" s="306" t="s">
        <v>1</v>
      </c>
      <c r="N1759" s="307" t="s">
        <v>42</v>
      </c>
      <c r="O1759" s="92"/>
      <c r="P1759" s="237">
        <f>O1759*H1759</f>
        <v>0</v>
      </c>
      <c r="Q1759" s="237">
        <v>0.00097</v>
      </c>
      <c r="R1759" s="237">
        <f>Q1759*H1759</f>
        <v>0.41904</v>
      </c>
      <c r="S1759" s="237">
        <v>0</v>
      </c>
      <c r="T1759" s="238">
        <f>S1759*H1759</f>
        <v>0</v>
      </c>
      <c r="U1759" s="39"/>
      <c r="V1759" s="39"/>
      <c r="W1759" s="39"/>
      <c r="X1759" s="39"/>
      <c r="Y1759" s="39"/>
      <c r="Z1759" s="39"/>
      <c r="AA1759" s="39"/>
      <c r="AB1759" s="39"/>
      <c r="AC1759" s="39"/>
      <c r="AD1759" s="39"/>
      <c r="AE1759" s="39"/>
      <c r="AR1759" s="239" t="s">
        <v>352</v>
      </c>
      <c r="AT1759" s="239" t="s">
        <v>1306</v>
      </c>
      <c r="AU1759" s="239" t="s">
        <v>86</v>
      </c>
      <c r="AY1759" s="18" t="s">
        <v>168</v>
      </c>
      <c r="BE1759" s="240">
        <f>IF(N1759="základní",J1759,0)</f>
        <v>0</v>
      </c>
      <c r="BF1759" s="240">
        <f>IF(N1759="snížená",J1759,0)</f>
        <v>0</v>
      </c>
      <c r="BG1759" s="240">
        <f>IF(N1759="zákl. přenesená",J1759,0)</f>
        <v>0</v>
      </c>
      <c r="BH1759" s="240">
        <f>IF(N1759="sníž. přenesená",J1759,0)</f>
        <v>0</v>
      </c>
      <c r="BI1759" s="240">
        <f>IF(N1759="nulová",J1759,0)</f>
        <v>0</v>
      </c>
      <c r="BJ1759" s="18" t="s">
        <v>84</v>
      </c>
      <c r="BK1759" s="240">
        <f>ROUND(I1759*H1759,2)</f>
        <v>0</v>
      </c>
      <c r="BL1759" s="18" t="s">
        <v>437</v>
      </c>
      <c r="BM1759" s="239" t="s">
        <v>3139</v>
      </c>
    </row>
    <row r="1760" spans="1:47" s="2" customFormat="1" ht="12">
      <c r="A1760" s="39"/>
      <c r="B1760" s="40"/>
      <c r="C1760" s="41"/>
      <c r="D1760" s="241" t="s">
        <v>178</v>
      </c>
      <c r="E1760" s="41"/>
      <c r="F1760" s="242" t="s">
        <v>3107</v>
      </c>
      <c r="G1760" s="41"/>
      <c r="H1760" s="41"/>
      <c r="I1760" s="243"/>
      <c r="J1760" s="41"/>
      <c r="K1760" s="41"/>
      <c r="L1760" s="45"/>
      <c r="M1760" s="244"/>
      <c r="N1760" s="245"/>
      <c r="O1760" s="92"/>
      <c r="P1760" s="92"/>
      <c r="Q1760" s="92"/>
      <c r="R1760" s="92"/>
      <c r="S1760" s="92"/>
      <c r="T1760" s="93"/>
      <c r="U1760" s="39"/>
      <c r="V1760" s="39"/>
      <c r="W1760" s="39"/>
      <c r="X1760" s="39"/>
      <c r="Y1760" s="39"/>
      <c r="Z1760" s="39"/>
      <c r="AA1760" s="39"/>
      <c r="AB1760" s="39"/>
      <c r="AC1760" s="39"/>
      <c r="AD1760" s="39"/>
      <c r="AE1760" s="39"/>
      <c r="AT1760" s="18" t="s">
        <v>178</v>
      </c>
      <c r="AU1760" s="18" t="s">
        <v>86</v>
      </c>
    </row>
    <row r="1761" spans="1:51" s="13" customFormat="1" ht="12">
      <c r="A1761" s="13"/>
      <c r="B1761" s="252"/>
      <c r="C1761" s="253"/>
      <c r="D1761" s="241" t="s">
        <v>291</v>
      </c>
      <c r="E1761" s="254" t="s">
        <v>1</v>
      </c>
      <c r="F1761" s="255" t="s">
        <v>3140</v>
      </c>
      <c r="G1761" s="253"/>
      <c r="H1761" s="256">
        <v>311.612</v>
      </c>
      <c r="I1761" s="257"/>
      <c r="J1761" s="253"/>
      <c r="K1761" s="253"/>
      <c r="L1761" s="258"/>
      <c r="M1761" s="259"/>
      <c r="N1761" s="260"/>
      <c r="O1761" s="260"/>
      <c r="P1761" s="260"/>
      <c r="Q1761" s="260"/>
      <c r="R1761" s="260"/>
      <c r="S1761" s="260"/>
      <c r="T1761" s="261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T1761" s="262" t="s">
        <v>291</v>
      </c>
      <c r="AU1761" s="262" t="s">
        <v>86</v>
      </c>
      <c r="AV1761" s="13" t="s">
        <v>86</v>
      </c>
      <c r="AW1761" s="13" t="s">
        <v>32</v>
      </c>
      <c r="AX1761" s="13" t="s">
        <v>77</v>
      </c>
      <c r="AY1761" s="262" t="s">
        <v>168</v>
      </c>
    </row>
    <row r="1762" spans="1:51" s="13" customFormat="1" ht="12">
      <c r="A1762" s="13"/>
      <c r="B1762" s="252"/>
      <c r="C1762" s="253"/>
      <c r="D1762" s="241" t="s">
        <v>291</v>
      </c>
      <c r="E1762" s="254" t="s">
        <v>1</v>
      </c>
      <c r="F1762" s="255" t="s">
        <v>3141</v>
      </c>
      <c r="G1762" s="253"/>
      <c r="H1762" s="256">
        <v>120.367</v>
      </c>
      <c r="I1762" s="257"/>
      <c r="J1762" s="253"/>
      <c r="K1762" s="253"/>
      <c r="L1762" s="258"/>
      <c r="M1762" s="259"/>
      <c r="N1762" s="260"/>
      <c r="O1762" s="260"/>
      <c r="P1762" s="260"/>
      <c r="Q1762" s="260"/>
      <c r="R1762" s="260"/>
      <c r="S1762" s="260"/>
      <c r="T1762" s="261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T1762" s="262" t="s">
        <v>291</v>
      </c>
      <c r="AU1762" s="262" t="s">
        <v>86</v>
      </c>
      <c r="AV1762" s="13" t="s">
        <v>86</v>
      </c>
      <c r="AW1762" s="13" t="s">
        <v>32</v>
      </c>
      <c r="AX1762" s="13" t="s">
        <v>77</v>
      </c>
      <c r="AY1762" s="262" t="s">
        <v>168</v>
      </c>
    </row>
    <row r="1763" spans="1:51" s="13" customFormat="1" ht="12">
      <c r="A1763" s="13"/>
      <c r="B1763" s="252"/>
      <c r="C1763" s="253"/>
      <c r="D1763" s="241" t="s">
        <v>291</v>
      </c>
      <c r="E1763" s="254" t="s">
        <v>1</v>
      </c>
      <c r="F1763" s="255" t="s">
        <v>3142</v>
      </c>
      <c r="G1763" s="253"/>
      <c r="H1763" s="256">
        <v>0.021</v>
      </c>
      <c r="I1763" s="257"/>
      <c r="J1763" s="253"/>
      <c r="K1763" s="253"/>
      <c r="L1763" s="258"/>
      <c r="M1763" s="259"/>
      <c r="N1763" s="260"/>
      <c r="O1763" s="260"/>
      <c r="P1763" s="260"/>
      <c r="Q1763" s="260"/>
      <c r="R1763" s="260"/>
      <c r="S1763" s="260"/>
      <c r="T1763" s="261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T1763" s="262" t="s">
        <v>291</v>
      </c>
      <c r="AU1763" s="262" t="s">
        <v>86</v>
      </c>
      <c r="AV1763" s="13" t="s">
        <v>86</v>
      </c>
      <c r="AW1763" s="13" t="s">
        <v>32</v>
      </c>
      <c r="AX1763" s="13" t="s">
        <v>77</v>
      </c>
      <c r="AY1763" s="262" t="s">
        <v>168</v>
      </c>
    </row>
    <row r="1764" spans="1:51" s="14" customFormat="1" ht="12">
      <c r="A1764" s="14"/>
      <c r="B1764" s="263"/>
      <c r="C1764" s="264"/>
      <c r="D1764" s="241" t="s">
        <v>291</v>
      </c>
      <c r="E1764" s="265" t="s">
        <v>1</v>
      </c>
      <c r="F1764" s="266" t="s">
        <v>295</v>
      </c>
      <c r="G1764" s="264"/>
      <c r="H1764" s="267">
        <v>432</v>
      </c>
      <c r="I1764" s="268"/>
      <c r="J1764" s="264"/>
      <c r="K1764" s="264"/>
      <c r="L1764" s="269"/>
      <c r="M1764" s="270"/>
      <c r="N1764" s="271"/>
      <c r="O1764" s="271"/>
      <c r="P1764" s="271"/>
      <c r="Q1764" s="271"/>
      <c r="R1764" s="271"/>
      <c r="S1764" s="271"/>
      <c r="T1764" s="272"/>
      <c r="U1764" s="14"/>
      <c r="V1764" s="14"/>
      <c r="W1764" s="14"/>
      <c r="X1764" s="14"/>
      <c r="Y1764" s="14"/>
      <c r="Z1764" s="14"/>
      <c r="AA1764" s="14"/>
      <c r="AB1764" s="14"/>
      <c r="AC1764" s="14"/>
      <c r="AD1764" s="14"/>
      <c r="AE1764" s="14"/>
      <c r="AT1764" s="273" t="s">
        <v>291</v>
      </c>
      <c r="AU1764" s="273" t="s">
        <v>86</v>
      </c>
      <c r="AV1764" s="14" t="s">
        <v>189</v>
      </c>
      <c r="AW1764" s="14" t="s">
        <v>32</v>
      </c>
      <c r="AX1764" s="14" t="s">
        <v>84</v>
      </c>
      <c r="AY1764" s="273" t="s">
        <v>168</v>
      </c>
    </row>
    <row r="1765" spans="1:65" s="2" customFormat="1" ht="24.15" customHeight="1">
      <c r="A1765" s="39"/>
      <c r="B1765" s="40"/>
      <c r="C1765" s="228" t="s">
        <v>3143</v>
      </c>
      <c r="D1765" s="228" t="s">
        <v>171</v>
      </c>
      <c r="E1765" s="229" t="s">
        <v>3144</v>
      </c>
      <c r="F1765" s="230" t="s">
        <v>3145</v>
      </c>
      <c r="G1765" s="231" t="s">
        <v>203</v>
      </c>
      <c r="H1765" s="232">
        <v>131.78</v>
      </c>
      <c r="I1765" s="233"/>
      <c r="J1765" s="234">
        <f>ROUND(I1765*H1765,2)</f>
        <v>0</v>
      </c>
      <c r="K1765" s="230" t="s">
        <v>175</v>
      </c>
      <c r="L1765" s="45"/>
      <c r="M1765" s="235" t="s">
        <v>1</v>
      </c>
      <c r="N1765" s="236" t="s">
        <v>42</v>
      </c>
      <c r="O1765" s="92"/>
      <c r="P1765" s="237">
        <f>O1765*H1765</f>
        <v>0</v>
      </c>
      <c r="Q1765" s="237">
        <v>0.0063</v>
      </c>
      <c r="R1765" s="237">
        <f>Q1765*H1765</f>
        <v>0.830214</v>
      </c>
      <c r="S1765" s="237">
        <v>0</v>
      </c>
      <c r="T1765" s="238">
        <f>S1765*H1765</f>
        <v>0</v>
      </c>
      <c r="U1765" s="39"/>
      <c r="V1765" s="39"/>
      <c r="W1765" s="39"/>
      <c r="X1765" s="39"/>
      <c r="Y1765" s="39"/>
      <c r="Z1765" s="39"/>
      <c r="AA1765" s="39"/>
      <c r="AB1765" s="39"/>
      <c r="AC1765" s="39"/>
      <c r="AD1765" s="39"/>
      <c r="AE1765" s="39"/>
      <c r="AR1765" s="239" t="s">
        <v>437</v>
      </c>
      <c r="AT1765" s="239" t="s">
        <v>171</v>
      </c>
      <c r="AU1765" s="239" t="s">
        <v>86</v>
      </c>
      <c r="AY1765" s="18" t="s">
        <v>168</v>
      </c>
      <c r="BE1765" s="240">
        <f>IF(N1765="základní",J1765,0)</f>
        <v>0</v>
      </c>
      <c r="BF1765" s="240">
        <f>IF(N1765="snížená",J1765,0)</f>
        <v>0</v>
      </c>
      <c r="BG1765" s="240">
        <f>IF(N1765="zákl. přenesená",J1765,0)</f>
        <v>0</v>
      </c>
      <c r="BH1765" s="240">
        <f>IF(N1765="sníž. přenesená",J1765,0)</f>
        <v>0</v>
      </c>
      <c r="BI1765" s="240">
        <f>IF(N1765="nulová",J1765,0)</f>
        <v>0</v>
      </c>
      <c r="BJ1765" s="18" t="s">
        <v>84</v>
      </c>
      <c r="BK1765" s="240">
        <f>ROUND(I1765*H1765,2)</f>
        <v>0</v>
      </c>
      <c r="BL1765" s="18" t="s">
        <v>437</v>
      </c>
      <c r="BM1765" s="239" t="s">
        <v>3146</v>
      </c>
    </row>
    <row r="1766" spans="1:51" s="15" customFormat="1" ht="12">
      <c r="A1766" s="15"/>
      <c r="B1766" s="274"/>
      <c r="C1766" s="275"/>
      <c r="D1766" s="241" t="s">
        <v>291</v>
      </c>
      <c r="E1766" s="276" t="s">
        <v>1</v>
      </c>
      <c r="F1766" s="277" t="s">
        <v>1179</v>
      </c>
      <c r="G1766" s="275"/>
      <c r="H1766" s="276" t="s">
        <v>1</v>
      </c>
      <c r="I1766" s="278"/>
      <c r="J1766" s="275"/>
      <c r="K1766" s="275"/>
      <c r="L1766" s="279"/>
      <c r="M1766" s="280"/>
      <c r="N1766" s="281"/>
      <c r="O1766" s="281"/>
      <c r="P1766" s="281"/>
      <c r="Q1766" s="281"/>
      <c r="R1766" s="281"/>
      <c r="S1766" s="281"/>
      <c r="T1766" s="282"/>
      <c r="U1766" s="15"/>
      <c r="V1766" s="15"/>
      <c r="W1766" s="15"/>
      <c r="X1766" s="15"/>
      <c r="Y1766" s="15"/>
      <c r="Z1766" s="15"/>
      <c r="AA1766" s="15"/>
      <c r="AB1766" s="15"/>
      <c r="AC1766" s="15"/>
      <c r="AD1766" s="15"/>
      <c r="AE1766" s="15"/>
      <c r="AT1766" s="283" t="s">
        <v>291</v>
      </c>
      <c r="AU1766" s="283" t="s">
        <v>86</v>
      </c>
      <c r="AV1766" s="15" t="s">
        <v>84</v>
      </c>
      <c r="AW1766" s="15" t="s">
        <v>32</v>
      </c>
      <c r="AX1766" s="15" t="s">
        <v>77</v>
      </c>
      <c r="AY1766" s="283" t="s">
        <v>168</v>
      </c>
    </row>
    <row r="1767" spans="1:51" s="13" customFormat="1" ht="12">
      <c r="A1767" s="13"/>
      <c r="B1767" s="252"/>
      <c r="C1767" s="253"/>
      <c r="D1767" s="241" t="s">
        <v>291</v>
      </c>
      <c r="E1767" s="254" t="s">
        <v>1</v>
      </c>
      <c r="F1767" s="255" t="s">
        <v>3147</v>
      </c>
      <c r="G1767" s="253"/>
      <c r="H1767" s="256">
        <v>131.78</v>
      </c>
      <c r="I1767" s="257"/>
      <c r="J1767" s="253"/>
      <c r="K1767" s="253"/>
      <c r="L1767" s="258"/>
      <c r="M1767" s="259"/>
      <c r="N1767" s="260"/>
      <c r="O1767" s="260"/>
      <c r="P1767" s="260"/>
      <c r="Q1767" s="260"/>
      <c r="R1767" s="260"/>
      <c r="S1767" s="260"/>
      <c r="T1767" s="261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T1767" s="262" t="s">
        <v>291</v>
      </c>
      <c r="AU1767" s="262" t="s">
        <v>86</v>
      </c>
      <c r="AV1767" s="13" t="s">
        <v>86</v>
      </c>
      <c r="AW1767" s="13" t="s">
        <v>32</v>
      </c>
      <c r="AX1767" s="13" t="s">
        <v>84</v>
      </c>
      <c r="AY1767" s="262" t="s">
        <v>168</v>
      </c>
    </row>
    <row r="1768" spans="1:65" s="2" customFormat="1" ht="16.5" customHeight="1">
      <c r="A1768" s="39"/>
      <c r="B1768" s="40"/>
      <c r="C1768" s="298" t="s">
        <v>3148</v>
      </c>
      <c r="D1768" s="298" t="s">
        <v>1306</v>
      </c>
      <c r="E1768" s="299" t="s">
        <v>3149</v>
      </c>
      <c r="F1768" s="300" t="s">
        <v>3150</v>
      </c>
      <c r="G1768" s="301" t="s">
        <v>203</v>
      </c>
      <c r="H1768" s="302">
        <v>144.958</v>
      </c>
      <c r="I1768" s="303"/>
      <c r="J1768" s="304">
        <f>ROUND(I1768*H1768,2)</f>
        <v>0</v>
      </c>
      <c r="K1768" s="300" t="s">
        <v>1</v>
      </c>
      <c r="L1768" s="305"/>
      <c r="M1768" s="306" t="s">
        <v>1</v>
      </c>
      <c r="N1768" s="307" t="s">
        <v>42</v>
      </c>
      <c r="O1768" s="92"/>
      <c r="P1768" s="237">
        <f>O1768*H1768</f>
        <v>0</v>
      </c>
      <c r="Q1768" s="237">
        <v>0</v>
      </c>
      <c r="R1768" s="237">
        <f>Q1768*H1768</f>
        <v>0</v>
      </c>
      <c r="S1768" s="237">
        <v>0</v>
      </c>
      <c r="T1768" s="238">
        <f>S1768*H1768</f>
        <v>0</v>
      </c>
      <c r="U1768" s="39"/>
      <c r="V1768" s="39"/>
      <c r="W1768" s="39"/>
      <c r="X1768" s="39"/>
      <c r="Y1768" s="39"/>
      <c r="Z1768" s="39"/>
      <c r="AA1768" s="39"/>
      <c r="AB1768" s="39"/>
      <c r="AC1768" s="39"/>
      <c r="AD1768" s="39"/>
      <c r="AE1768" s="39"/>
      <c r="AR1768" s="239" t="s">
        <v>352</v>
      </c>
      <c r="AT1768" s="239" t="s">
        <v>1306</v>
      </c>
      <c r="AU1768" s="239" t="s">
        <v>86</v>
      </c>
      <c r="AY1768" s="18" t="s">
        <v>168</v>
      </c>
      <c r="BE1768" s="240">
        <f>IF(N1768="základní",J1768,0)</f>
        <v>0</v>
      </c>
      <c r="BF1768" s="240">
        <f>IF(N1768="snížená",J1768,0)</f>
        <v>0</v>
      </c>
      <c r="BG1768" s="240">
        <f>IF(N1768="zákl. přenesená",J1768,0)</f>
        <v>0</v>
      </c>
      <c r="BH1768" s="240">
        <f>IF(N1768="sníž. přenesená",J1768,0)</f>
        <v>0</v>
      </c>
      <c r="BI1768" s="240">
        <f>IF(N1768="nulová",J1768,0)</f>
        <v>0</v>
      </c>
      <c r="BJ1768" s="18" t="s">
        <v>84</v>
      </c>
      <c r="BK1768" s="240">
        <f>ROUND(I1768*H1768,2)</f>
        <v>0</v>
      </c>
      <c r="BL1768" s="18" t="s">
        <v>437</v>
      </c>
      <c r="BM1768" s="239" t="s">
        <v>3151</v>
      </c>
    </row>
    <row r="1769" spans="1:47" s="2" customFormat="1" ht="12">
      <c r="A1769" s="39"/>
      <c r="B1769" s="40"/>
      <c r="C1769" s="41"/>
      <c r="D1769" s="241" t="s">
        <v>178</v>
      </c>
      <c r="E1769" s="41"/>
      <c r="F1769" s="242" t="s">
        <v>3152</v>
      </c>
      <c r="G1769" s="41"/>
      <c r="H1769" s="41"/>
      <c r="I1769" s="243"/>
      <c r="J1769" s="41"/>
      <c r="K1769" s="41"/>
      <c r="L1769" s="45"/>
      <c r="M1769" s="244"/>
      <c r="N1769" s="245"/>
      <c r="O1769" s="92"/>
      <c r="P1769" s="92"/>
      <c r="Q1769" s="92"/>
      <c r="R1769" s="92"/>
      <c r="S1769" s="92"/>
      <c r="T1769" s="93"/>
      <c r="U1769" s="39"/>
      <c r="V1769" s="39"/>
      <c r="W1769" s="39"/>
      <c r="X1769" s="39"/>
      <c r="Y1769" s="39"/>
      <c r="Z1769" s="39"/>
      <c r="AA1769" s="39"/>
      <c r="AB1769" s="39"/>
      <c r="AC1769" s="39"/>
      <c r="AD1769" s="39"/>
      <c r="AE1769" s="39"/>
      <c r="AT1769" s="18" t="s">
        <v>178</v>
      </c>
      <c r="AU1769" s="18" t="s">
        <v>86</v>
      </c>
    </row>
    <row r="1770" spans="1:51" s="13" customFormat="1" ht="12">
      <c r="A1770" s="13"/>
      <c r="B1770" s="252"/>
      <c r="C1770" s="253"/>
      <c r="D1770" s="241" t="s">
        <v>291</v>
      </c>
      <c r="E1770" s="254" t="s">
        <v>1</v>
      </c>
      <c r="F1770" s="255" t="s">
        <v>3153</v>
      </c>
      <c r="G1770" s="253"/>
      <c r="H1770" s="256">
        <v>131.78</v>
      </c>
      <c r="I1770" s="257"/>
      <c r="J1770" s="253"/>
      <c r="K1770" s="253"/>
      <c r="L1770" s="258"/>
      <c r="M1770" s="259"/>
      <c r="N1770" s="260"/>
      <c r="O1770" s="260"/>
      <c r="P1770" s="260"/>
      <c r="Q1770" s="260"/>
      <c r="R1770" s="260"/>
      <c r="S1770" s="260"/>
      <c r="T1770" s="261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T1770" s="262" t="s">
        <v>291</v>
      </c>
      <c r="AU1770" s="262" t="s">
        <v>86</v>
      </c>
      <c r="AV1770" s="13" t="s">
        <v>86</v>
      </c>
      <c r="AW1770" s="13" t="s">
        <v>32</v>
      </c>
      <c r="AX1770" s="13" t="s">
        <v>84</v>
      </c>
      <c r="AY1770" s="262" t="s">
        <v>168</v>
      </c>
    </row>
    <row r="1771" spans="1:51" s="13" customFormat="1" ht="12">
      <c r="A1771" s="13"/>
      <c r="B1771" s="252"/>
      <c r="C1771" s="253"/>
      <c r="D1771" s="241" t="s">
        <v>291</v>
      </c>
      <c r="E1771" s="253"/>
      <c r="F1771" s="255" t="s">
        <v>3154</v>
      </c>
      <c r="G1771" s="253"/>
      <c r="H1771" s="256">
        <v>144.958</v>
      </c>
      <c r="I1771" s="257"/>
      <c r="J1771" s="253"/>
      <c r="K1771" s="253"/>
      <c r="L1771" s="258"/>
      <c r="M1771" s="259"/>
      <c r="N1771" s="260"/>
      <c r="O1771" s="260"/>
      <c r="P1771" s="260"/>
      <c r="Q1771" s="260"/>
      <c r="R1771" s="260"/>
      <c r="S1771" s="260"/>
      <c r="T1771" s="261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T1771" s="262" t="s">
        <v>291</v>
      </c>
      <c r="AU1771" s="262" t="s">
        <v>86</v>
      </c>
      <c r="AV1771" s="13" t="s">
        <v>86</v>
      </c>
      <c r="AW1771" s="13" t="s">
        <v>4</v>
      </c>
      <c r="AX1771" s="13" t="s">
        <v>84</v>
      </c>
      <c r="AY1771" s="262" t="s">
        <v>168</v>
      </c>
    </row>
    <row r="1772" spans="1:65" s="2" customFormat="1" ht="33" customHeight="1">
      <c r="A1772" s="39"/>
      <c r="B1772" s="40"/>
      <c r="C1772" s="228" t="s">
        <v>3155</v>
      </c>
      <c r="D1772" s="228" t="s">
        <v>171</v>
      </c>
      <c r="E1772" s="229" t="s">
        <v>3156</v>
      </c>
      <c r="F1772" s="230" t="s">
        <v>3157</v>
      </c>
      <c r="G1772" s="231" t="s">
        <v>203</v>
      </c>
      <c r="H1772" s="232">
        <v>243.54</v>
      </c>
      <c r="I1772" s="233"/>
      <c r="J1772" s="234">
        <f>ROUND(I1772*H1772,2)</f>
        <v>0</v>
      </c>
      <c r="K1772" s="230" t="s">
        <v>175</v>
      </c>
      <c r="L1772" s="45"/>
      <c r="M1772" s="235" t="s">
        <v>1</v>
      </c>
      <c r="N1772" s="236" t="s">
        <v>42</v>
      </c>
      <c r="O1772" s="92"/>
      <c r="P1772" s="237">
        <f>O1772*H1772</f>
        <v>0</v>
      </c>
      <c r="Q1772" s="237">
        <v>0.009</v>
      </c>
      <c r="R1772" s="237">
        <f>Q1772*H1772</f>
        <v>2.1918599999999997</v>
      </c>
      <c r="S1772" s="237">
        <v>0</v>
      </c>
      <c r="T1772" s="238">
        <f>S1772*H1772</f>
        <v>0</v>
      </c>
      <c r="U1772" s="39"/>
      <c r="V1772" s="39"/>
      <c r="W1772" s="39"/>
      <c r="X1772" s="39"/>
      <c r="Y1772" s="39"/>
      <c r="Z1772" s="39"/>
      <c r="AA1772" s="39"/>
      <c r="AB1772" s="39"/>
      <c r="AC1772" s="39"/>
      <c r="AD1772" s="39"/>
      <c r="AE1772" s="39"/>
      <c r="AR1772" s="239" t="s">
        <v>437</v>
      </c>
      <c r="AT1772" s="239" t="s">
        <v>171</v>
      </c>
      <c r="AU1772" s="239" t="s">
        <v>86</v>
      </c>
      <c r="AY1772" s="18" t="s">
        <v>168</v>
      </c>
      <c r="BE1772" s="240">
        <f>IF(N1772="základní",J1772,0)</f>
        <v>0</v>
      </c>
      <c r="BF1772" s="240">
        <f>IF(N1772="snížená",J1772,0)</f>
        <v>0</v>
      </c>
      <c r="BG1772" s="240">
        <f>IF(N1772="zákl. přenesená",J1772,0)</f>
        <v>0</v>
      </c>
      <c r="BH1772" s="240">
        <f>IF(N1772="sníž. přenesená",J1772,0)</f>
        <v>0</v>
      </c>
      <c r="BI1772" s="240">
        <f>IF(N1772="nulová",J1772,0)</f>
        <v>0</v>
      </c>
      <c r="BJ1772" s="18" t="s">
        <v>84</v>
      </c>
      <c r="BK1772" s="240">
        <f>ROUND(I1772*H1772,2)</f>
        <v>0</v>
      </c>
      <c r="BL1772" s="18" t="s">
        <v>437</v>
      </c>
      <c r="BM1772" s="239" t="s">
        <v>3158</v>
      </c>
    </row>
    <row r="1773" spans="1:51" s="15" customFormat="1" ht="12">
      <c r="A1773" s="15"/>
      <c r="B1773" s="274"/>
      <c r="C1773" s="275"/>
      <c r="D1773" s="241" t="s">
        <v>291</v>
      </c>
      <c r="E1773" s="276" t="s">
        <v>1</v>
      </c>
      <c r="F1773" s="277" t="s">
        <v>1179</v>
      </c>
      <c r="G1773" s="275"/>
      <c r="H1773" s="276" t="s">
        <v>1</v>
      </c>
      <c r="I1773" s="278"/>
      <c r="J1773" s="275"/>
      <c r="K1773" s="275"/>
      <c r="L1773" s="279"/>
      <c r="M1773" s="280"/>
      <c r="N1773" s="281"/>
      <c r="O1773" s="281"/>
      <c r="P1773" s="281"/>
      <c r="Q1773" s="281"/>
      <c r="R1773" s="281"/>
      <c r="S1773" s="281"/>
      <c r="T1773" s="282"/>
      <c r="U1773" s="15"/>
      <c r="V1773" s="15"/>
      <c r="W1773" s="15"/>
      <c r="X1773" s="15"/>
      <c r="Y1773" s="15"/>
      <c r="Z1773" s="15"/>
      <c r="AA1773" s="15"/>
      <c r="AB1773" s="15"/>
      <c r="AC1773" s="15"/>
      <c r="AD1773" s="15"/>
      <c r="AE1773" s="15"/>
      <c r="AT1773" s="283" t="s">
        <v>291</v>
      </c>
      <c r="AU1773" s="283" t="s">
        <v>86</v>
      </c>
      <c r="AV1773" s="15" t="s">
        <v>84</v>
      </c>
      <c r="AW1773" s="15" t="s">
        <v>32</v>
      </c>
      <c r="AX1773" s="15" t="s">
        <v>77</v>
      </c>
      <c r="AY1773" s="283" t="s">
        <v>168</v>
      </c>
    </row>
    <row r="1774" spans="1:51" s="13" customFormat="1" ht="12">
      <c r="A1774" s="13"/>
      <c r="B1774" s="252"/>
      <c r="C1774" s="253"/>
      <c r="D1774" s="241" t="s">
        <v>291</v>
      </c>
      <c r="E1774" s="254" t="s">
        <v>1</v>
      </c>
      <c r="F1774" s="255" t="s">
        <v>3159</v>
      </c>
      <c r="G1774" s="253"/>
      <c r="H1774" s="256">
        <v>19.91</v>
      </c>
      <c r="I1774" s="257"/>
      <c r="J1774" s="253"/>
      <c r="K1774" s="253"/>
      <c r="L1774" s="258"/>
      <c r="M1774" s="259"/>
      <c r="N1774" s="260"/>
      <c r="O1774" s="260"/>
      <c r="P1774" s="260"/>
      <c r="Q1774" s="260"/>
      <c r="R1774" s="260"/>
      <c r="S1774" s="260"/>
      <c r="T1774" s="261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T1774" s="262" t="s">
        <v>291</v>
      </c>
      <c r="AU1774" s="262" t="s">
        <v>86</v>
      </c>
      <c r="AV1774" s="13" t="s">
        <v>86</v>
      </c>
      <c r="AW1774" s="13" t="s">
        <v>32</v>
      </c>
      <c r="AX1774" s="13" t="s">
        <v>77</v>
      </c>
      <c r="AY1774" s="262" t="s">
        <v>168</v>
      </c>
    </row>
    <row r="1775" spans="1:51" s="13" customFormat="1" ht="12">
      <c r="A1775" s="13"/>
      <c r="B1775" s="252"/>
      <c r="C1775" s="253"/>
      <c r="D1775" s="241" t="s">
        <v>291</v>
      </c>
      <c r="E1775" s="254" t="s">
        <v>1</v>
      </c>
      <c r="F1775" s="255" t="s">
        <v>3160</v>
      </c>
      <c r="G1775" s="253"/>
      <c r="H1775" s="256">
        <v>49.28</v>
      </c>
      <c r="I1775" s="257"/>
      <c r="J1775" s="253"/>
      <c r="K1775" s="253"/>
      <c r="L1775" s="258"/>
      <c r="M1775" s="259"/>
      <c r="N1775" s="260"/>
      <c r="O1775" s="260"/>
      <c r="P1775" s="260"/>
      <c r="Q1775" s="260"/>
      <c r="R1775" s="260"/>
      <c r="S1775" s="260"/>
      <c r="T1775" s="261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T1775" s="262" t="s">
        <v>291</v>
      </c>
      <c r="AU1775" s="262" t="s">
        <v>86</v>
      </c>
      <c r="AV1775" s="13" t="s">
        <v>86</v>
      </c>
      <c r="AW1775" s="13" t="s">
        <v>32</v>
      </c>
      <c r="AX1775" s="13" t="s">
        <v>77</v>
      </c>
      <c r="AY1775" s="262" t="s">
        <v>168</v>
      </c>
    </row>
    <row r="1776" spans="1:51" s="13" customFormat="1" ht="12">
      <c r="A1776" s="13"/>
      <c r="B1776" s="252"/>
      <c r="C1776" s="253"/>
      <c r="D1776" s="241" t="s">
        <v>291</v>
      </c>
      <c r="E1776" s="254" t="s">
        <v>1</v>
      </c>
      <c r="F1776" s="255" t="s">
        <v>3161</v>
      </c>
      <c r="G1776" s="253"/>
      <c r="H1776" s="256">
        <v>109.23</v>
      </c>
      <c r="I1776" s="257"/>
      <c r="J1776" s="253"/>
      <c r="K1776" s="253"/>
      <c r="L1776" s="258"/>
      <c r="M1776" s="259"/>
      <c r="N1776" s="260"/>
      <c r="O1776" s="260"/>
      <c r="P1776" s="260"/>
      <c r="Q1776" s="260"/>
      <c r="R1776" s="260"/>
      <c r="S1776" s="260"/>
      <c r="T1776" s="261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T1776" s="262" t="s">
        <v>291</v>
      </c>
      <c r="AU1776" s="262" t="s">
        <v>86</v>
      </c>
      <c r="AV1776" s="13" t="s">
        <v>86</v>
      </c>
      <c r="AW1776" s="13" t="s">
        <v>32</v>
      </c>
      <c r="AX1776" s="13" t="s">
        <v>77</v>
      </c>
      <c r="AY1776" s="262" t="s">
        <v>168</v>
      </c>
    </row>
    <row r="1777" spans="1:51" s="13" customFormat="1" ht="12">
      <c r="A1777" s="13"/>
      <c r="B1777" s="252"/>
      <c r="C1777" s="253"/>
      <c r="D1777" s="241" t="s">
        <v>291</v>
      </c>
      <c r="E1777" s="254" t="s">
        <v>1</v>
      </c>
      <c r="F1777" s="255" t="s">
        <v>3162</v>
      </c>
      <c r="G1777" s="253"/>
      <c r="H1777" s="256">
        <v>58.52</v>
      </c>
      <c r="I1777" s="257"/>
      <c r="J1777" s="253"/>
      <c r="K1777" s="253"/>
      <c r="L1777" s="258"/>
      <c r="M1777" s="259"/>
      <c r="N1777" s="260"/>
      <c r="O1777" s="260"/>
      <c r="P1777" s="260"/>
      <c r="Q1777" s="260"/>
      <c r="R1777" s="260"/>
      <c r="S1777" s="260"/>
      <c r="T1777" s="261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T1777" s="262" t="s">
        <v>291</v>
      </c>
      <c r="AU1777" s="262" t="s">
        <v>86</v>
      </c>
      <c r="AV1777" s="13" t="s">
        <v>86</v>
      </c>
      <c r="AW1777" s="13" t="s">
        <v>32</v>
      </c>
      <c r="AX1777" s="13" t="s">
        <v>77</v>
      </c>
      <c r="AY1777" s="262" t="s">
        <v>168</v>
      </c>
    </row>
    <row r="1778" spans="1:51" s="13" customFormat="1" ht="12">
      <c r="A1778" s="13"/>
      <c r="B1778" s="252"/>
      <c r="C1778" s="253"/>
      <c r="D1778" s="241" t="s">
        <v>291</v>
      </c>
      <c r="E1778" s="254" t="s">
        <v>1</v>
      </c>
      <c r="F1778" s="255" t="s">
        <v>3163</v>
      </c>
      <c r="G1778" s="253"/>
      <c r="H1778" s="256">
        <v>6.6</v>
      </c>
      <c r="I1778" s="257"/>
      <c r="J1778" s="253"/>
      <c r="K1778" s="253"/>
      <c r="L1778" s="258"/>
      <c r="M1778" s="259"/>
      <c r="N1778" s="260"/>
      <c r="O1778" s="260"/>
      <c r="P1778" s="260"/>
      <c r="Q1778" s="260"/>
      <c r="R1778" s="260"/>
      <c r="S1778" s="260"/>
      <c r="T1778" s="261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T1778" s="262" t="s">
        <v>291</v>
      </c>
      <c r="AU1778" s="262" t="s">
        <v>86</v>
      </c>
      <c r="AV1778" s="13" t="s">
        <v>86</v>
      </c>
      <c r="AW1778" s="13" t="s">
        <v>32</v>
      </c>
      <c r="AX1778" s="13" t="s">
        <v>77</v>
      </c>
      <c r="AY1778" s="262" t="s">
        <v>168</v>
      </c>
    </row>
    <row r="1779" spans="1:51" s="14" customFormat="1" ht="12">
      <c r="A1779" s="14"/>
      <c r="B1779" s="263"/>
      <c r="C1779" s="264"/>
      <c r="D1779" s="241" t="s">
        <v>291</v>
      </c>
      <c r="E1779" s="265" t="s">
        <v>1</v>
      </c>
      <c r="F1779" s="266" t="s">
        <v>295</v>
      </c>
      <c r="G1779" s="264"/>
      <c r="H1779" s="267">
        <v>243.54</v>
      </c>
      <c r="I1779" s="268"/>
      <c r="J1779" s="264"/>
      <c r="K1779" s="264"/>
      <c r="L1779" s="269"/>
      <c r="M1779" s="270"/>
      <c r="N1779" s="271"/>
      <c r="O1779" s="271"/>
      <c r="P1779" s="271"/>
      <c r="Q1779" s="271"/>
      <c r="R1779" s="271"/>
      <c r="S1779" s="271"/>
      <c r="T1779" s="272"/>
      <c r="U1779" s="14"/>
      <c r="V1779" s="14"/>
      <c r="W1779" s="14"/>
      <c r="X1779" s="14"/>
      <c r="Y1779" s="14"/>
      <c r="Z1779" s="14"/>
      <c r="AA1779" s="14"/>
      <c r="AB1779" s="14"/>
      <c r="AC1779" s="14"/>
      <c r="AD1779" s="14"/>
      <c r="AE1779" s="14"/>
      <c r="AT1779" s="273" t="s">
        <v>291</v>
      </c>
      <c r="AU1779" s="273" t="s">
        <v>86</v>
      </c>
      <c r="AV1779" s="14" t="s">
        <v>189</v>
      </c>
      <c r="AW1779" s="14" t="s">
        <v>32</v>
      </c>
      <c r="AX1779" s="14" t="s">
        <v>84</v>
      </c>
      <c r="AY1779" s="273" t="s">
        <v>168</v>
      </c>
    </row>
    <row r="1780" spans="1:65" s="2" customFormat="1" ht="16.5" customHeight="1">
      <c r="A1780" s="39"/>
      <c r="B1780" s="40"/>
      <c r="C1780" s="298" t="s">
        <v>3164</v>
      </c>
      <c r="D1780" s="298" t="s">
        <v>1306</v>
      </c>
      <c r="E1780" s="299" t="s">
        <v>3165</v>
      </c>
      <c r="F1780" s="300" t="s">
        <v>3166</v>
      </c>
      <c r="G1780" s="301" t="s">
        <v>203</v>
      </c>
      <c r="H1780" s="302">
        <v>22.897</v>
      </c>
      <c r="I1780" s="303"/>
      <c r="J1780" s="304">
        <f>ROUND(I1780*H1780,2)</f>
        <v>0</v>
      </c>
      <c r="K1780" s="300" t="s">
        <v>1</v>
      </c>
      <c r="L1780" s="305"/>
      <c r="M1780" s="306" t="s">
        <v>1</v>
      </c>
      <c r="N1780" s="307" t="s">
        <v>42</v>
      </c>
      <c r="O1780" s="92"/>
      <c r="P1780" s="237">
        <f>O1780*H1780</f>
        <v>0</v>
      </c>
      <c r="Q1780" s="237">
        <v>0</v>
      </c>
      <c r="R1780" s="237">
        <f>Q1780*H1780</f>
        <v>0</v>
      </c>
      <c r="S1780" s="237">
        <v>0</v>
      </c>
      <c r="T1780" s="238">
        <f>S1780*H1780</f>
        <v>0</v>
      </c>
      <c r="U1780" s="39"/>
      <c r="V1780" s="39"/>
      <c r="W1780" s="39"/>
      <c r="X1780" s="39"/>
      <c r="Y1780" s="39"/>
      <c r="Z1780" s="39"/>
      <c r="AA1780" s="39"/>
      <c r="AB1780" s="39"/>
      <c r="AC1780" s="39"/>
      <c r="AD1780" s="39"/>
      <c r="AE1780" s="39"/>
      <c r="AR1780" s="239" t="s">
        <v>352</v>
      </c>
      <c r="AT1780" s="239" t="s">
        <v>1306</v>
      </c>
      <c r="AU1780" s="239" t="s">
        <v>86</v>
      </c>
      <c r="AY1780" s="18" t="s">
        <v>168</v>
      </c>
      <c r="BE1780" s="240">
        <f>IF(N1780="základní",J1780,0)</f>
        <v>0</v>
      </c>
      <c r="BF1780" s="240">
        <f>IF(N1780="snížená",J1780,0)</f>
        <v>0</v>
      </c>
      <c r="BG1780" s="240">
        <f>IF(N1780="zákl. přenesená",J1780,0)</f>
        <v>0</v>
      </c>
      <c r="BH1780" s="240">
        <f>IF(N1780="sníž. přenesená",J1780,0)</f>
        <v>0</v>
      </c>
      <c r="BI1780" s="240">
        <f>IF(N1780="nulová",J1780,0)</f>
        <v>0</v>
      </c>
      <c r="BJ1780" s="18" t="s">
        <v>84</v>
      </c>
      <c r="BK1780" s="240">
        <f>ROUND(I1780*H1780,2)</f>
        <v>0</v>
      </c>
      <c r="BL1780" s="18" t="s">
        <v>437</v>
      </c>
      <c r="BM1780" s="239" t="s">
        <v>3167</v>
      </c>
    </row>
    <row r="1781" spans="1:47" s="2" customFormat="1" ht="12">
      <c r="A1781" s="39"/>
      <c r="B1781" s="40"/>
      <c r="C1781" s="41"/>
      <c r="D1781" s="241" t="s">
        <v>178</v>
      </c>
      <c r="E1781" s="41"/>
      <c r="F1781" s="242" t="s">
        <v>3168</v>
      </c>
      <c r="G1781" s="41"/>
      <c r="H1781" s="41"/>
      <c r="I1781" s="243"/>
      <c r="J1781" s="41"/>
      <c r="K1781" s="41"/>
      <c r="L1781" s="45"/>
      <c r="M1781" s="244"/>
      <c r="N1781" s="245"/>
      <c r="O1781" s="92"/>
      <c r="P1781" s="92"/>
      <c r="Q1781" s="92"/>
      <c r="R1781" s="92"/>
      <c r="S1781" s="92"/>
      <c r="T1781" s="93"/>
      <c r="U1781" s="39"/>
      <c r="V1781" s="39"/>
      <c r="W1781" s="39"/>
      <c r="X1781" s="39"/>
      <c r="Y1781" s="39"/>
      <c r="Z1781" s="39"/>
      <c r="AA1781" s="39"/>
      <c r="AB1781" s="39"/>
      <c r="AC1781" s="39"/>
      <c r="AD1781" s="39"/>
      <c r="AE1781" s="39"/>
      <c r="AT1781" s="18" t="s">
        <v>178</v>
      </c>
      <c r="AU1781" s="18" t="s">
        <v>86</v>
      </c>
    </row>
    <row r="1782" spans="1:51" s="13" customFormat="1" ht="12">
      <c r="A1782" s="13"/>
      <c r="B1782" s="252"/>
      <c r="C1782" s="253"/>
      <c r="D1782" s="241" t="s">
        <v>291</v>
      </c>
      <c r="E1782" s="254" t="s">
        <v>1</v>
      </c>
      <c r="F1782" s="255" t="s">
        <v>3169</v>
      </c>
      <c r="G1782" s="253"/>
      <c r="H1782" s="256">
        <v>19.91</v>
      </c>
      <c r="I1782" s="257"/>
      <c r="J1782" s="253"/>
      <c r="K1782" s="253"/>
      <c r="L1782" s="258"/>
      <c r="M1782" s="259"/>
      <c r="N1782" s="260"/>
      <c r="O1782" s="260"/>
      <c r="P1782" s="260"/>
      <c r="Q1782" s="260"/>
      <c r="R1782" s="260"/>
      <c r="S1782" s="260"/>
      <c r="T1782" s="261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T1782" s="262" t="s">
        <v>291</v>
      </c>
      <c r="AU1782" s="262" t="s">
        <v>86</v>
      </c>
      <c r="AV1782" s="13" t="s">
        <v>86</v>
      </c>
      <c r="AW1782" s="13" t="s">
        <v>32</v>
      </c>
      <c r="AX1782" s="13" t="s">
        <v>84</v>
      </c>
      <c r="AY1782" s="262" t="s">
        <v>168</v>
      </c>
    </row>
    <row r="1783" spans="1:51" s="13" customFormat="1" ht="12">
      <c r="A1783" s="13"/>
      <c r="B1783" s="252"/>
      <c r="C1783" s="253"/>
      <c r="D1783" s="241" t="s">
        <v>291</v>
      </c>
      <c r="E1783" s="253"/>
      <c r="F1783" s="255" t="s">
        <v>3170</v>
      </c>
      <c r="G1783" s="253"/>
      <c r="H1783" s="256">
        <v>22.897</v>
      </c>
      <c r="I1783" s="257"/>
      <c r="J1783" s="253"/>
      <c r="K1783" s="253"/>
      <c r="L1783" s="258"/>
      <c r="M1783" s="259"/>
      <c r="N1783" s="260"/>
      <c r="O1783" s="260"/>
      <c r="P1783" s="260"/>
      <c r="Q1783" s="260"/>
      <c r="R1783" s="260"/>
      <c r="S1783" s="260"/>
      <c r="T1783" s="261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T1783" s="262" t="s">
        <v>291</v>
      </c>
      <c r="AU1783" s="262" t="s">
        <v>86</v>
      </c>
      <c r="AV1783" s="13" t="s">
        <v>86</v>
      </c>
      <c r="AW1783" s="13" t="s">
        <v>4</v>
      </c>
      <c r="AX1783" s="13" t="s">
        <v>84</v>
      </c>
      <c r="AY1783" s="262" t="s">
        <v>168</v>
      </c>
    </row>
    <row r="1784" spans="1:65" s="2" customFormat="1" ht="16.5" customHeight="1">
      <c r="A1784" s="39"/>
      <c r="B1784" s="40"/>
      <c r="C1784" s="298" t="s">
        <v>3171</v>
      </c>
      <c r="D1784" s="298" t="s">
        <v>1306</v>
      </c>
      <c r="E1784" s="299" t="s">
        <v>3172</v>
      </c>
      <c r="F1784" s="300" t="s">
        <v>3173</v>
      </c>
      <c r="G1784" s="301" t="s">
        <v>203</v>
      </c>
      <c r="H1784" s="302">
        <v>56.672</v>
      </c>
      <c r="I1784" s="303"/>
      <c r="J1784" s="304">
        <f>ROUND(I1784*H1784,2)</f>
        <v>0</v>
      </c>
      <c r="K1784" s="300" t="s">
        <v>1</v>
      </c>
      <c r="L1784" s="305"/>
      <c r="M1784" s="306" t="s">
        <v>1</v>
      </c>
      <c r="N1784" s="307" t="s">
        <v>42</v>
      </c>
      <c r="O1784" s="92"/>
      <c r="P1784" s="237">
        <f>O1784*H1784</f>
        <v>0</v>
      </c>
      <c r="Q1784" s="237">
        <v>0</v>
      </c>
      <c r="R1784" s="237">
        <f>Q1784*H1784</f>
        <v>0</v>
      </c>
      <c r="S1784" s="237">
        <v>0</v>
      </c>
      <c r="T1784" s="238">
        <f>S1784*H1784</f>
        <v>0</v>
      </c>
      <c r="U1784" s="39"/>
      <c r="V1784" s="39"/>
      <c r="W1784" s="39"/>
      <c r="X1784" s="39"/>
      <c r="Y1784" s="39"/>
      <c r="Z1784" s="39"/>
      <c r="AA1784" s="39"/>
      <c r="AB1784" s="39"/>
      <c r="AC1784" s="39"/>
      <c r="AD1784" s="39"/>
      <c r="AE1784" s="39"/>
      <c r="AR1784" s="239" t="s">
        <v>352</v>
      </c>
      <c r="AT1784" s="239" t="s">
        <v>1306</v>
      </c>
      <c r="AU1784" s="239" t="s">
        <v>86</v>
      </c>
      <c r="AY1784" s="18" t="s">
        <v>168</v>
      </c>
      <c r="BE1784" s="240">
        <f>IF(N1784="základní",J1784,0)</f>
        <v>0</v>
      </c>
      <c r="BF1784" s="240">
        <f>IF(N1784="snížená",J1784,0)</f>
        <v>0</v>
      </c>
      <c r="BG1784" s="240">
        <f>IF(N1784="zákl. přenesená",J1784,0)</f>
        <v>0</v>
      </c>
      <c r="BH1784" s="240">
        <f>IF(N1784="sníž. přenesená",J1784,0)</f>
        <v>0</v>
      </c>
      <c r="BI1784" s="240">
        <f>IF(N1784="nulová",J1784,0)</f>
        <v>0</v>
      </c>
      <c r="BJ1784" s="18" t="s">
        <v>84</v>
      </c>
      <c r="BK1784" s="240">
        <f>ROUND(I1784*H1784,2)</f>
        <v>0</v>
      </c>
      <c r="BL1784" s="18" t="s">
        <v>437</v>
      </c>
      <c r="BM1784" s="239" t="s">
        <v>3174</v>
      </c>
    </row>
    <row r="1785" spans="1:47" s="2" customFormat="1" ht="12">
      <c r="A1785" s="39"/>
      <c r="B1785" s="40"/>
      <c r="C1785" s="41"/>
      <c r="D1785" s="241" t="s">
        <v>178</v>
      </c>
      <c r="E1785" s="41"/>
      <c r="F1785" s="242" t="s">
        <v>3168</v>
      </c>
      <c r="G1785" s="41"/>
      <c r="H1785" s="41"/>
      <c r="I1785" s="243"/>
      <c r="J1785" s="41"/>
      <c r="K1785" s="41"/>
      <c r="L1785" s="45"/>
      <c r="M1785" s="244"/>
      <c r="N1785" s="245"/>
      <c r="O1785" s="92"/>
      <c r="P1785" s="92"/>
      <c r="Q1785" s="92"/>
      <c r="R1785" s="92"/>
      <c r="S1785" s="92"/>
      <c r="T1785" s="93"/>
      <c r="U1785" s="39"/>
      <c r="V1785" s="39"/>
      <c r="W1785" s="39"/>
      <c r="X1785" s="39"/>
      <c r="Y1785" s="39"/>
      <c r="Z1785" s="39"/>
      <c r="AA1785" s="39"/>
      <c r="AB1785" s="39"/>
      <c r="AC1785" s="39"/>
      <c r="AD1785" s="39"/>
      <c r="AE1785" s="39"/>
      <c r="AT1785" s="18" t="s">
        <v>178</v>
      </c>
      <c r="AU1785" s="18" t="s">
        <v>86</v>
      </c>
    </row>
    <row r="1786" spans="1:51" s="13" customFormat="1" ht="12">
      <c r="A1786" s="13"/>
      <c r="B1786" s="252"/>
      <c r="C1786" s="253"/>
      <c r="D1786" s="241" t="s">
        <v>291</v>
      </c>
      <c r="E1786" s="254" t="s">
        <v>1</v>
      </c>
      <c r="F1786" s="255" t="s">
        <v>3175</v>
      </c>
      <c r="G1786" s="253"/>
      <c r="H1786" s="256">
        <v>49.28</v>
      </c>
      <c r="I1786" s="257"/>
      <c r="J1786" s="253"/>
      <c r="K1786" s="253"/>
      <c r="L1786" s="258"/>
      <c r="M1786" s="259"/>
      <c r="N1786" s="260"/>
      <c r="O1786" s="260"/>
      <c r="P1786" s="260"/>
      <c r="Q1786" s="260"/>
      <c r="R1786" s="260"/>
      <c r="S1786" s="260"/>
      <c r="T1786" s="261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T1786" s="262" t="s">
        <v>291</v>
      </c>
      <c r="AU1786" s="262" t="s">
        <v>86</v>
      </c>
      <c r="AV1786" s="13" t="s">
        <v>86</v>
      </c>
      <c r="AW1786" s="13" t="s">
        <v>32</v>
      </c>
      <c r="AX1786" s="13" t="s">
        <v>84</v>
      </c>
      <c r="AY1786" s="262" t="s">
        <v>168</v>
      </c>
    </row>
    <row r="1787" spans="1:51" s="13" customFormat="1" ht="12">
      <c r="A1787" s="13"/>
      <c r="B1787" s="252"/>
      <c r="C1787" s="253"/>
      <c r="D1787" s="241" t="s">
        <v>291</v>
      </c>
      <c r="E1787" s="253"/>
      <c r="F1787" s="255" t="s">
        <v>3176</v>
      </c>
      <c r="G1787" s="253"/>
      <c r="H1787" s="256">
        <v>56.672</v>
      </c>
      <c r="I1787" s="257"/>
      <c r="J1787" s="253"/>
      <c r="K1787" s="253"/>
      <c r="L1787" s="258"/>
      <c r="M1787" s="259"/>
      <c r="N1787" s="260"/>
      <c r="O1787" s="260"/>
      <c r="P1787" s="260"/>
      <c r="Q1787" s="260"/>
      <c r="R1787" s="260"/>
      <c r="S1787" s="260"/>
      <c r="T1787" s="261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T1787" s="262" t="s">
        <v>291</v>
      </c>
      <c r="AU1787" s="262" t="s">
        <v>86</v>
      </c>
      <c r="AV1787" s="13" t="s">
        <v>86</v>
      </c>
      <c r="AW1787" s="13" t="s">
        <v>4</v>
      </c>
      <c r="AX1787" s="13" t="s">
        <v>84</v>
      </c>
      <c r="AY1787" s="262" t="s">
        <v>168</v>
      </c>
    </row>
    <row r="1788" spans="1:65" s="2" customFormat="1" ht="16.5" customHeight="1">
      <c r="A1788" s="39"/>
      <c r="B1788" s="40"/>
      <c r="C1788" s="298" t="s">
        <v>3177</v>
      </c>
      <c r="D1788" s="298" t="s">
        <v>1306</v>
      </c>
      <c r="E1788" s="299" t="s">
        <v>3178</v>
      </c>
      <c r="F1788" s="300" t="s">
        <v>3179</v>
      </c>
      <c r="G1788" s="301" t="s">
        <v>203</v>
      </c>
      <c r="H1788" s="302">
        <v>146.166</v>
      </c>
      <c r="I1788" s="303"/>
      <c r="J1788" s="304">
        <f>ROUND(I1788*H1788,2)</f>
        <v>0</v>
      </c>
      <c r="K1788" s="300" t="s">
        <v>1</v>
      </c>
      <c r="L1788" s="305"/>
      <c r="M1788" s="306" t="s">
        <v>1</v>
      </c>
      <c r="N1788" s="307" t="s">
        <v>42</v>
      </c>
      <c r="O1788" s="92"/>
      <c r="P1788" s="237">
        <f>O1788*H1788</f>
        <v>0</v>
      </c>
      <c r="Q1788" s="237">
        <v>0</v>
      </c>
      <c r="R1788" s="237">
        <f>Q1788*H1788</f>
        <v>0</v>
      </c>
      <c r="S1788" s="237">
        <v>0</v>
      </c>
      <c r="T1788" s="238">
        <f>S1788*H1788</f>
        <v>0</v>
      </c>
      <c r="U1788" s="39"/>
      <c r="V1788" s="39"/>
      <c r="W1788" s="39"/>
      <c r="X1788" s="39"/>
      <c r="Y1788" s="39"/>
      <c r="Z1788" s="39"/>
      <c r="AA1788" s="39"/>
      <c r="AB1788" s="39"/>
      <c r="AC1788" s="39"/>
      <c r="AD1788" s="39"/>
      <c r="AE1788" s="39"/>
      <c r="AR1788" s="239" t="s">
        <v>352</v>
      </c>
      <c r="AT1788" s="239" t="s">
        <v>1306</v>
      </c>
      <c r="AU1788" s="239" t="s">
        <v>86</v>
      </c>
      <c r="AY1788" s="18" t="s">
        <v>168</v>
      </c>
      <c r="BE1788" s="240">
        <f>IF(N1788="základní",J1788,0)</f>
        <v>0</v>
      </c>
      <c r="BF1788" s="240">
        <f>IF(N1788="snížená",J1788,0)</f>
        <v>0</v>
      </c>
      <c r="BG1788" s="240">
        <f>IF(N1788="zákl. přenesená",J1788,0)</f>
        <v>0</v>
      </c>
      <c r="BH1788" s="240">
        <f>IF(N1788="sníž. přenesená",J1788,0)</f>
        <v>0</v>
      </c>
      <c r="BI1788" s="240">
        <f>IF(N1788="nulová",J1788,0)</f>
        <v>0</v>
      </c>
      <c r="BJ1788" s="18" t="s">
        <v>84</v>
      </c>
      <c r="BK1788" s="240">
        <f>ROUND(I1788*H1788,2)</f>
        <v>0</v>
      </c>
      <c r="BL1788" s="18" t="s">
        <v>437</v>
      </c>
      <c r="BM1788" s="239" t="s">
        <v>3180</v>
      </c>
    </row>
    <row r="1789" spans="1:47" s="2" customFormat="1" ht="12">
      <c r="A1789" s="39"/>
      <c r="B1789" s="40"/>
      <c r="C1789" s="41"/>
      <c r="D1789" s="241" t="s">
        <v>178</v>
      </c>
      <c r="E1789" s="41"/>
      <c r="F1789" s="242" t="s">
        <v>3168</v>
      </c>
      <c r="G1789" s="41"/>
      <c r="H1789" s="41"/>
      <c r="I1789" s="243"/>
      <c r="J1789" s="41"/>
      <c r="K1789" s="41"/>
      <c r="L1789" s="45"/>
      <c r="M1789" s="244"/>
      <c r="N1789" s="245"/>
      <c r="O1789" s="92"/>
      <c r="P1789" s="92"/>
      <c r="Q1789" s="92"/>
      <c r="R1789" s="92"/>
      <c r="S1789" s="92"/>
      <c r="T1789" s="93"/>
      <c r="U1789" s="39"/>
      <c r="V1789" s="39"/>
      <c r="W1789" s="39"/>
      <c r="X1789" s="39"/>
      <c r="Y1789" s="39"/>
      <c r="Z1789" s="39"/>
      <c r="AA1789" s="39"/>
      <c r="AB1789" s="39"/>
      <c r="AC1789" s="39"/>
      <c r="AD1789" s="39"/>
      <c r="AE1789" s="39"/>
      <c r="AT1789" s="18" t="s">
        <v>178</v>
      </c>
      <c r="AU1789" s="18" t="s">
        <v>86</v>
      </c>
    </row>
    <row r="1790" spans="1:51" s="13" customFormat="1" ht="12">
      <c r="A1790" s="13"/>
      <c r="B1790" s="252"/>
      <c r="C1790" s="253"/>
      <c r="D1790" s="241" t="s">
        <v>291</v>
      </c>
      <c r="E1790" s="254" t="s">
        <v>1</v>
      </c>
      <c r="F1790" s="255" t="s">
        <v>3181</v>
      </c>
      <c r="G1790" s="253"/>
      <c r="H1790" s="256">
        <v>109.23</v>
      </c>
      <c r="I1790" s="257"/>
      <c r="J1790" s="253"/>
      <c r="K1790" s="253"/>
      <c r="L1790" s="258"/>
      <c r="M1790" s="259"/>
      <c r="N1790" s="260"/>
      <c r="O1790" s="260"/>
      <c r="P1790" s="260"/>
      <c r="Q1790" s="260"/>
      <c r="R1790" s="260"/>
      <c r="S1790" s="260"/>
      <c r="T1790" s="261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T1790" s="262" t="s">
        <v>291</v>
      </c>
      <c r="AU1790" s="262" t="s">
        <v>86</v>
      </c>
      <c r="AV1790" s="13" t="s">
        <v>86</v>
      </c>
      <c r="AW1790" s="13" t="s">
        <v>32</v>
      </c>
      <c r="AX1790" s="13" t="s">
        <v>77</v>
      </c>
      <c r="AY1790" s="262" t="s">
        <v>168</v>
      </c>
    </row>
    <row r="1791" spans="1:51" s="13" customFormat="1" ht="12">
      <c r="A1791" s="13"/>
      <c r="B1791" s="252"/>
      <c r="C1791" s="253"/>
      <c r="D1791" s="241" t="s">
        <v>291</v>
      </c>
      <c r="E1791" s="254" t="s">
        <v>1</v>
      </c>
      <c r="F1791" s="255" t="s">
        <v>3182</v>
      </c>
      <c r="G1791" s="253"/>
      <c r="H1791" s="256">
        <v>17.871</v>
      </c>
      <c r="I1791" s="257"/>
      <c r="J1791" s="253"/>
      <c r="K1791" s="253"/>
      <c r="L1791" s="258"/>
      <c r="M1791" s="259"/>
      <c r="N1791" s="260"/>
      <c r="O1791" s="260"/>
      <c r="P1791" s="260"/>
      <c r="Q1791" s="260"/>
      <c r="R1791" s="260"/>
      <c r="S1791" s="260"/>
      <c r="T1791" s="261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T1791" s="262" t="s">
        <v>291</v>
      </c>
      <c r="AU1791" s="262" t="s">
        <v>86</v>
      </c>
      <c r="AV1791" s="13" t="s">
        <v>86</v>
      </c>
      <c r="AW1791" s="13" t="s">
        <v>32</v>
      </c>
      <c r="AX1791" s="13" t="s">
        <v>77</v>
      </c>
      <c r="AY1791" s="262" t="s">
        <v>168</v>
      </c>
    </row>
    <row r="1792" spans="1:51" s="14" customFormat="1" ht="12">
      <c r="A1792" s="14"/>
      <c r="B1792" s="263"/>
      <c r="C1792" s="264"/>
      <c r="D1792" s="241" t="s">
        <v>291</v>
      </c>
      <c r="E1792" s="265" t="s">
        <v>1</v>
      </c>
      <c r="F1792" s="266" t="s">
        <v>295</v>
      </c>
      <c r="G1792" s="264"/>
      <c r="H1792" s="267">
        <v>127.101</v>
      </c>
      <c r="I1792" s="268"/>
      <c r="J1792" s="264"/>
      <c r="K1792" s="264"/>
      <c r="L1792" s="269"/>
      <c r="M1792" s="270"/>
      <c r="N1792" s="271"/>
      <c r="O1792" s="271"/>
      <c r="P1792" s="271"/>
      <c r="Q1792" s="271"/>
      <c r="R1792" s="271"/>
      <c r="S1792" s="271"/>
      <c r="T1792" s="272"/>
      <c r="U1792" s="14"/>
      <c r="V1792" s="14"/>
      <c r="W1792" s="14"/>
      <c r="X1792" s="14"/>
      <c r="Y1792" s="14"/>
      <c r="Z1792" s="14"/>
      <c r="AA1792" s="14"/>
      <c r="AB1792" s="14"/>
      <c r="AC1792" s="14"/>
      <c r="AD1792" s="14"/>
      <c r="AE1792" s="14"/>
      <c r="AT1792" s="273" t="s">
        <v>291</v>
      </c>
      <c r="AU1792" s="273" t="s">
        <v>86</v>
      </c>
      <c r="AV1792" s="14" t="s">
        <v>189</v>
      </c>
      <c r="AW1792" s="14" t="s">
        <v>32</v>
      </c>
      <c r="AX1792" s="14" t="s">
        <v>84</v>
      </c>
      <c r="AY1792" s="273" t="s">
        <v>168</v>
      </c>
    </row>
    <row r="1793" spans="1:51" s="13" customFormat="1" ht="12">
      <c r="A1793" s="13"/>
      <c r="B1793" s="252"/>
      <c r="C1793" s="253"/>
      <c r="D1793" s="241" t="s">
        <v>291</v>
      </c>
      <c r="E1793" s="253"/>
      <c r="F1793" s="255" t="s">
        <v>3183</v>
      </c>
      <c r="G1793" s="253"/>
      <c r="H1793" s="256">
        <v>146.166</v>
      </c>
      <c r="I1793" s="257"/>
      <c r="J1793" s="253"/>
      <c r="K1793" s="253"/>
      <c r="L1793" s="258"/>
      <c r="M1793" s="259"/>
      <c r="N1793" s="260"/>
      <c r="O1793" s="260"/>
      <c r="P1793" s="260"/>
      <c r="Q1793" s="260"/>
      <c r="R1793" s="260"/>
      <c r="S1793" s="260"/>
      <c r="T1793" s="261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T1793" s="262" t="s">
        <v>291</v>
      </c>
      <c r="AU1793" s="262" t="s">
        <v>86</v>
      </c>
      <c r="AV1793" s="13" t="s">
        <v>86</v>
      </c>
      <c r="AW1793" s="13" t="s">
        <v>4</v>
      </c>
      <c r="AX1793" s="13" t="s">
        <v>84</v>
      </c>
      <c r="AY1793" s="262" t="s">
        <v>168</v>
      </c>
    </row>
    <row r="1794" spans="1:65" s="2" customFormat="1" ht="16.5" customHeight="1">
      <c r="A1794" s="39"/>
      <c r="B1794" s="40"/>
      <c r="C1794" s="298" t="s">
        <v>3184</v>
      </c>
      <c r="D1794" s="298" t="s">
        <v>1306</v>
      </c>
      <c r="E1794" s="299" t="s">
        <v>3185</v>
      </c>
      <c r="F1794" s="300" t="s">
        <v>3186</v>
      </c>
      <c r="G1794" s="301" t="s">
        <v>203</v>
      </c>
      <c r="H1794" s="302">
        <v>67.298</v>
      </c>
      <c r="I1794" s="303"/>
      <c r="J1794" s="304">
        <f>ROUND(I1794*H1794,2)</f>
        <v>0</v>
      </c>
      <c r="K1794" s="300" t="s">
        <v>1</v>
      </c>
      <c r="L1794" s="305"/>
      <c r="M1794" s="306" t="s">
        <v>1</v>
      </c>
      <c r="N1794" s="307" t="s">
        <v>42</v>
      </c>
      <c r="O1794" s="92"/>
      <c r="P1794" s="237">
        <f>O1794*H1794</f>
        <v>0</v>
      </c>
      <c r="Q1794" s="237">
        <v>0</v>
      </c>
      <c r="R1794" s="237">
        <f>Q1794*H1794</f>
        <v>0</v>
      </c>
      <c r="S1794" s="237">
        <v>0</v>
      </c>
      <c r="T1794" s="238">
        <f>S1794*H1794</f>
        <v>0</v>
      </c>
      <c r="U1794" s="39"/>
      <c r="V1794" s="39"/>
      <c r="W1794" s="39"/>
      <c r="X1794" s="39"/>
      <c r="Y1794" s="39"/>
      <c r="Z1794" s="39"/>
      <c r="AA1794" s="39"/>
      <c r="AB1794" s="39"/>
      <c r="AC1794" s="39"/>
      <c r="AD1794" s="39"/>
      <c r="AE1794" s="39"/>
      <c r="AR1794" s="239" t="s">
        <v>352</v>
      </c>
      <c r="AT1794" s="239" t="s">
        <v>1306</v>
      </c>
      <c r="AU1794" s="239" t="s">
        <v>86</v>
      </c>
      <c r="AY1794" s="18" t="s">
        <v>168</v>
      </c>
      <c r="BE1794" s="240">
        <f>IF(N1794="základní",J1794,0)</f>
        <v>0</v>
      </c>
      <c r="BF1794" s="240">
        <f>IF(N1794="snížená",J1794,0)</f>
        <v>0</v>
      </c>
      <c r="BG1794" s="240">
        <f>IF(N1794="zákl. přenesená",J1794,0)</f>
        <v>0</v>
      </c>
      <c r="BH1794" s="240">
        <f>IF(N1794="sníž. přenesená",J1794,0)</f>
        <v>0</v>
      </c>
      <c r="BI1794" s="240">
        <f>IF(N1794="nulová",J1794,0)</f>
        <v>0</v>
      </c>
      <c r="BJ1794" s="18" t="s">
        <v>84</v>
      </c>
      <c r="BK1794" s="240">
        <f>ROUND(I1794*H1794,2)</f>
        <v>0</v>
      </c>
      <c r="BL1794" s="18" t="s">
        <v>437</v>
      </c>
      <c r="BM1794" s="239" t="s">
        <v>3187</v>
      </c>
    </row>
    <row r="1795" spans="1:47" s="2" customFormat="1" ht="12">
      <c r="A1795" s="39"/>
      <c r="B1795" s="40"/>
      <c r="C1795" s="41"/>
      <c r="D1795" s="241" t="s">
        <v>178</v>
      </c>
      <c r="E1795" s="41"/>
      <c r="F1795" s="242" t="s">
        <v>3188</v>
      </c>
      <c r="G1795" s="41"/>
      <c r="H1795" s="41"/>
      <c r="I1795" s="243"/>
      <c r="J1795" s="41"/>
      <c r="K1795" s="41"/>
      <c r="L1795" s="45"/>
      <c r="M1795" s="244"/>
      <c r="N1795" s="245"/>
      <c r="O1795" s="92"/>
      <c r="P1795" s="92"/>
      <c r="Q1795" s="92"/>
      <c r="R1795" s="92"/>
      <c r="S1795" s="92"/>
      <c r="T1795" s="93"/>
      <c r="U1795" s="39"/>
      <c r="V1795" s="39"/>
      <c r="W1795" s="39"/>
      <c r="X1795" s="39"/>
      <c r="Y1795" s="39"/>
      <c r="Z1795" s="39"/>
      <c r="AA1795" s="39"/>
      <c r="AB1795" s="39"/>
      <c r="AC1795" s="39"/>
      <c r="AD1795" s="39"/>
      <c r="AE1795" s="39"/>
      <c r="AT1795" s="18" t="s">
        <v>178</v>
      </c>
      <c r="AU1795" s="18" t="s">
        <v>86</v>
      </c>
    </row>
    <row r="1796" spans="1:51" s="13" customFormat="1" ht="12">
      <c r="A1796" s="13"/>
      <c r="B1796" s="252"/>
      <c r="C1796" s="253"/>
      <c r="D1796" s="241" t="s">
        <v>291</v>
      </c>
      <c r="E1796" s="254" t="s">
        <v>1</v>
      </c>
      <c r="F1796" s="255" t="s">
        <v>3189</v>
      </c>
      <c r="G1796" s="253"/>
      <c r="H1796" s="256">
        <v>58.52</v>
      </c>
      <c r="I1796" s="257"/>
      <c r="J1796" s="253"/>
      <c r="K1796" s="253"/>
      <c r="L1796" s="258"/>
      <c r="M1796" s="259"/>
      <c r="N1796" s="260"/>
      <c r="O1796" s="260"/>
      <c r="P1796" s="260"/>
      <c r="Q1796" s="260"/>
      <c r="R1796" s="260"/>
      <c r="S1796" s="260"/>
      <c r="T1796" s="261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T1796" s="262" t="s">
        <v>291</v>
      </c>
      <c r="AU1796" s="262" t="s">
        <v>86</v>
      </c>
      <c r="AV1796" s="13" t="s">
        <v>86</v>
      </c>
      <c r="AW1796" s="13" t="s">
        <v>32</v>
      </c>
      <c r="AX1796" s="13" t="s">
        <v>84</v>
      </c>
      <c r="AY1796" s="262" t="s">
        <v>168</v>
      </c>
    </row>
    <row r="1797" spans="1:51" s="13" customFormat="1" ht="12">
      <c r="A1797" s="13"/>
      <c r="B1797" s="252"/>
      <c r="C1797" s="253"/>
      <c r="D1797" s="241" t="s">
        <v>291</v>
      </c>
      <c r="E1797" s="253"/>
      <c r="F1797" s="255" t="s">
        <v>3190</v>
      </c>
      <c r="G1797" s="253"/>
      <c r="H1797" s="256">
        <v>67.298</v>
      </c>
      <c r="I1797" s="257"/>
      <c r="J1797" s="253"/>
      <c r="K1797" s="253"/>
      <c r="L1797" s="258"/>
      <c r="M1797" s="259"/>
      <c r="N1797" s="260"/>
      <c r="O1797" s="260"/>
      <c r="P1797" s="260"/>
      <c r="Q1797" s="260"/>
      <c r="R1797" s="260"/>
      <c r="S1797" s="260"/>
      <c r="T1797" s="261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T1797" s="262" t="s">
        <v>291</v>
      </c>
      <c r="AU1797" s="262" t="s">
        <v>86</v>
      </c>
      <c r="AV1797" s="13" t="s">
        <v>86</v>
      </c>
      <c r="AW1797" s="13" t="s">
        <v>4</v>
      </c>
      <c r="AX1797" s="13" t="s">
        <v>84</v>
      </c>
      <c r="AY1797" s="262" t="s">
        <v>168</v>
      </c>
    </row>
    <row r="1798" spans="1:65" s="2" customFormat="1" ht="16.5" customHeight="1">
      <c r="A1798" s="39"/>
      <c r="B1798" s="40"/>
      <c r="C1798" s="298" t="s">
        <v>3191</v>
      </c>
      <c r="D1798" s="298" t="s">
        <v>1306</v>
      </c>
      <c r="E1798" s="299" t="s">
        <v>3192</v>
      </c>
      <c r="F1798" s="300" t="s">
        <v>3193</v>
      </c>
      <c r="G1798" s="301" t="s">
        <v>203</v>
      </c>
      <c r="H1798" s="302">
        <v>7.59</v>
      </c>
      <c r="I1798" s="303"/>
      <c r="J1798" s="304">
        <f>ROUND(I1798*H1798,2)</f>
        <v>0</v>
      </c>
      <c r="K1798" s="300" t="s">
        <v>1</v>
      </c>
      <c r="L1798" s="305"/>
      <c r="M1798" s="306" t="s">
        <v>1</v>
      </c>
      <c r="N1798" s="307" t="s">
        <v>42</v>
      </c>
      <c r="O1798" s="92"/>
      <c r="P1798" s="237">
        <f>O1798*H1798</f>
        <v>0</v>
      </c>
      <c r="Q1798" s="237">
        <v>0</v>
      </c>
      <c r="R1798" s="237">
        <f>Q1798*H1798</f>
        <v>0</v>
      </c>
      <c r="S1798" s="237">
        <v>0</v>
      </c>
      <c r="T1798" s="238">
        <f>S1798*H1798</f>
        <v>0</v>
      </c>
      <c r="U1798" s="39"/>
      <c r="V1798" s="39"/>
      <c r="W1798" s="39"/>
      <c r="X1798" s="39"/>
      <c r="Y1798" s="39"/>
      <c r="Z1798" s="39"/>
      <c r="AA1798" s="39"/>
      <c r="AB1798" s="39"/>
      <c r="AC1798" s="39"/>
      <c r="AD1798" s="39"/>
      <c r="AE1798" s="39"/>
      <c r="AR1798" s="239" t="s">
        <v>352</v>
      </c>
      <c r="AT1798" s="239" t="s">
        <v>1306</v>
      </c>
      <c r="AU1798" s="239" t="s">
        <v>86</v>
      </c>
      <c r="AY1798" s="18" t="s">
        <v>168</v>
      </c>
      <c r="BE1798" s="240">
        <f>IF(N1798="základní",J1798,0)</f>
        <v>0</v>
      </c>
      <c r="BF1798" s="240">
        <f>IF(N1798="snížená",J1798,0)</f>
        <v>0</v>
      </c>
      <c r="BG1798" s="240">
        <f>IF(N1798="zákl. přenesená",J1798,0)</f>
        <v>0</v>
      </c>
      <c r="BH1798" s="240">
        <f>IF(N1798="sníž. přenesená",J1798,0)</f>
        <v>0</v>
      </c>
      <c r="BI1798" s="240">
        <f>IF(N1798="nulová",J1798,0)</f>
        <v>0</v>
      </c>
      <c r="BJ1798" s="18" t="s">
        <v>84</v>
      </c>
      <c r="BK1798" s="240">
        <f>ROUND(I1798*H1798,2)</f>
        <v>0</v>
      </c>
      <c r="BL1798" s="18" t="s">
        <v>437</v>
      </c>
      <c r="BM1798" s="239" t="s">
        <v>3194</v>
      </c>
    </row>
    <row r="1799" spans="1:47" s="2" customFormat="1" ht="12">
      <c r="A1799" s="39"/>
      <c r="B1799" s="40"/>
      <c r="C1799" s="41"/>
      <c r="D1799" s="241" t="s">
        <v>178</v>
      </c>
      <c r="E1799" s="41"/>
      <c r="F1799" s="242" t="s">
        <v>3168</v>
      </c>
      <c r="G1799" s="41"/>
      <c r="H1799" s="41"/>
      <c r="I1799" s="243"/>
      <c r="J1799" s="41"/>
      <c r="K1799" s="41"/>
      <c r="L1799" s="45"/>
      <c r="M1799" s="244"/>
      <c r="N1799" s="245"/>
      <c r="O1799" s="92"/>
      <c r="P1799" s="92"/>
      <c r="Q1799" s="92"/>
      <c r="R1799" s="92"/>
      <c r="S1799" s="92"/>
      <c r="T1799" s="93"/>
      <c r="U1799" s="39"/>
      <c r="V1799" s="39"/>
      <c r="W1799" s="39"/>
      <c r="X1799" s="39"/>
      <c r="Y1799" s="39"/>
      <c r="Z1799" s="39"/>
      <c r="AA1799" s="39"/>
      <c r="AB1799" s="39"/>
      <c r="AC1799" s="39"/>
      <c r="AD1799" s="39"/>
      <c r="AE1799" s="39"/>
      <c r="AT1799" s="18" t="s">
        <v>178</v>
      </c>
      <c r="AU1799" s="18" t="s">
        <v>86</v>
      </c>
    </row>
    <row r="1800" spans="1:51" s="13" customFormat="1" ht="12">
      <c r="A1800" s="13"/>
      <c r="B1800" s="252"/>
      <c r="C1800" s="253"/>
      <c r="D1800" s="241" t="s">
        <v>291</v>
      </c>
      <c r="E1800" s="254" t="s">
        <v>1</v>
      </c>
      <c r="F1800" s="255" t="s">
        <v>3195</v>
      </c>
      <c r="G1800" s="253"/>
      <c r="H1800" s="256">
        <v>6.6</v>
      </c>
      <c r="I1800" s="257"/>
      <c r="J1800" s="253"/>
      <c r="K1800" s="253"/>
      <c r="L1800" s="258"/>
      <c r="M1800" s="259"/>
      <c r="N1800" s="260"/>
      <c r="O1800" s="260"/>
      <c r="P1800" s="260"/>
      <c r="Q1800" s="260"/>
      <c r="R1800" s="260"/>
      <c r="S1800" s="260"/>
      <c r="T1800" s="261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T1800" s="262" t="s">
        <v>291</v>
      </c>
      <c r="AU1800" s="262" t="s">
        <v>86</v>
      </c>
      <c r="AV1800" s="13" t="s">
        <v>86</v>
      </c>
      <c r="AW1800" s="13" t="s">
        <v>32</v>
      </c>
      <c r="AX1800" s="13" t="s">
        <v>84</v>
      </c>
      <c r="AY1800" s="262" t="s">
        <v>168</v>
      </c>
    </row>
    <row r="1801" spans="1:51" s="13" customFormat="1" ht="12">
      <c r="A1801" s="13"/>
      <c r="B1801" s="252"/>
      <c r="C1801" s="253"/>
      <c r="D1801" s="241" t="s">
        <v>291</v>
      </c>
      <c r="E1801" s="253"/>
      <c r="F1801" s="255" t="s">
        <v>3196</v>
      </c>
      <c r="G1801" s="253"/>
      <c r="H1801" s="256">
        <v>7.59</v>
      </c>
      <c r="I1801" s="257"/>
      <c r="J1801" s="253"/>
      <c r="K1801" s="253"/>
      <c r="L1801" s="258"/>
      <c r="M1801" s="259"/>
      <c r="N1801" s="260"/>
      <c r="O1801" s="260"/>
      <c r="P1801" s="260"/>
      <c r="Q1801" s="260"/>
      <c r="R1801" s="260"/>
      <c r="S1801" s="260"/>
      <c r="T1801" s="261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T1801" s="262" t="s">
        <v>291</v>
      </c>
      <c r="AU1801" s="262" t="s">
        <v>86</v>
      </c>
      <c r="AV1801" s="13" t="s">
        <v>86</v>
      </c>
      <c r="AW1801" s="13" t="s">
        <v>4</v>
      </c>
      <c r="AX1801" s="13" t="s">
        <v>84</v>
      </c>
      <c r="AY1801" s="262" t="s">
        <v>168</v>
      </c>
    </row>
    <row r="1802" spans="1:65" s="2" customFormat="1" ht="16.5" customHeight="1">
      <c r="A1802" s="39"/>
      <c r="B1802" s="40"/>
      <c r="C1802" s="228" t="s">
        <v>3197</v>
      </c>
      <c r="D1802" s="228" t="s">
        <v>171</v>
      </c>
      <c r="E1802" s="229" t="s">
        <v>3198</v>
      </c>
      <c r="F1802" s="230" t="s">
        <v>3199</v>
      </c>
      <c r="G1802" s="231" t="s">
        <v>203</v>
      </c>
      <c r="H1802" s="232">
        <v>189.97</v>
      </c>
      <c r="I1802" s="233"/>
      <c r="J1802" s="234">
        <f>ROUND(I1802*H1802,2)</f>
        <v>0</v>
      </c>
      <c r="K1802" s="230" t="s">
        <v>1</v>
      </c>
      <c r="L1802" s="45"/>
      <c r="M1802" s="235" t="s">
        <v>1</v>
      </c>
      <c r="N1802" s="236" t="s">
        <v>42</v>
      </c>
      <c r="O1802" s="92"/>
      <c r="P1802" s="237">
        <f>O1802*H1802</f>
        <v>0</v>
      </c>
      <c r="Q1802" s="237">
        <v>0.0015</v>
      </c>
      <c r="R1802" s="237">
        <f>Q1802*H1802</f>
        <v>0.284955</v>
      </c>
      <c r="S1802" s="237">
        <v>0</v>
      </c>
      <c r="T1802" s="238">
        <f>S1802*H1802</f>
        <v>0</v>
      </c>
      <c r="U1802" s="39"/>
      <c r="V1802" s="39"/>
      <c r="W1802" s="39"/>
      <c r="X1802" s="39"/>
      <c r="Y1802" s="39"/>
      <c r="Z1802" s="39"/>
      <c r="AA1802" s="39"/>
      <c r="AB1802" s="39"/>
      <c r="AC1802" s="39"/>
      <c r="AD1802" s="39"/>
      <c r="AE1802" s="39"/>
      <c r="AR1802" s="239" t="s">
        <v>437</v>
      </c>
      <c r="AT1802" s="239" t="s">
        <v>171</v>
      </c>
      <c r="AU1802" s="239" t="s">
        <v>86</v>
      </c>
      <c r="AY1802" s="18" t="s">
        <v>168</v>
      </c>
      <c r="BE1802" s="240">
        <f>IF(N1802="základní",J1802,0)</f>
        <v>0</v>
      </c>
      <c r="BF1802" s="240">
        <f>IF(N1802="snížená",J1802,0)</f>
        <v>0</v>
      </c>
      <c r="BG1802" s="240">
        <f>IF(N1802="zákl. přenesená",J1802,0)</f>
        <v>0</v>
      </c>
      <c r="BH1802" s="240">
        <f>IF(N1802="sníž. přenesená",J1802,0)</f>
        <v>0</v>
      </c>
      <c r="BI1802" s="240">
        <f>IF(N1802="nulová",J1802,0)</f>
        <v>0</v>
      </c>
      <c r="BJ1802" s="18" t="s">
        <v>84</v>
      </c>
      <c r="BK1802" s="240">
        <f>ROUND(I1802*H1802,2)</f>
        <v>0</v>
      </c>
      <c r="BL1802" s="18" t="s">
        <v>437</v>
      </c>
      <c r="BM1802" s="239" t="s">
        <v>3200</v>
      </c>
    </row>
    <row r="1803" spans="1:47" s="2" customFormat="1" ht="12">
      <c r="A1803" s="39"/>
      <c r="B1803" s="40"/>
      <c r="C1803" s="41"/>
      <c r="D1803" s="241" t="s">
        <v>178</v>
      </c>
      <c r="E1803" s="41"/>
      <c r="F1803" s="242" t="s">
        <v>3201</v>
      </c>
      <c r="G1803" s="41"/>
      <c r="H1803" s="41"/>
      <c r="I1803" s="243"/>
      <c r="J1803" s="41"/>
      <c r="K1803" s="41"/>
      <c r="L1803" s="45"/>
      <c r="M1803" s="244"/>
      <c r="N1803" s="245"/>
      <c r="O1803" s="92"/>
      <c r="P1803" s="92"/>
      <c r="Q1803" s="92"/>
      <c r="R1803" s="92"/>
      <c r="S1803" s="92"/>
      <c r="T1803" s="93"/>
      <c r="U1803" s="39"/>
      <c r="V1803" s="39"/>
      <c r="W1803" s="39"/>
      <c r="X1803" s="39"/>
      <c r="Y1803" s="39"/>
      <c r="Z1803" s="39"/>
      <c r="AA1803" s="39"/>
      <c r="AB1803" s="39"/>
      <c r="AC1803" s="39"/>
      <c r="AD1803" s="39"/>
      <c r="AE1803" s="39"/>
      <c r="AT1803" s="18" t="s">
        <v>178</v>
      </c>
      <c r="AU1803" s="18" t="s">
        <v>86</v>
      </c>
    </row>
    <row r="1804" spans="1:51" s="15" customFormat="1" ht="12">
      <c r="A1804" s="15"/>
      <c r="B1804" s="274"/>
      <c r="C1804" s="275"/>
      <c r="D1804" s="241" t="s">
        <v>291</v>
      </c>
      <c r="E1804" s="276" t="s">
        <v>1</v>
      </c>
      <c r="F1804" s="277" t="s">
        <v>1179</v>
      </c>
      <c r="G1804" s="275"/>
      <c r="H1804" s="276" t="s">
        <v>1</v>
      </c>
      <c r="I1804" s="278"/>
      <c r="J1804" s="275"/>
      <c r="K1804" s="275"/>
      <c r="L1804" s="279"/>
      <c r="M1804" s="280"/>
      <c r="N1804" s="281"/>
      <c r="O1804" s="281"/>
      <c r="P1804" s="281"/>
      <c r="Q1804" s="281"/>
      <c r="R1804" s="281"/>
      <c r="S1804" s="281"/>
      <c r="T1804" s="282"/>
      <c r="U1804" s="15"/>
      <c r="V1804" s="15"/>
      <c r="W1804" s="15"/>
      <c r="X1804" s="15"/>
      <c r="Y1804" s="15"/>
      <c r="Z1804" s="15"/>
      <c r="AA1804" s="15"/>
      <c r="AB1804" s="15"/>
      <c r="AC1804" s="15"/>
      <c r="AD1804" s="15"/>
      <c r="AE1804" s="15"/>
      <c r="AT1804" s="283" t="s">
        <v>291</v>
      </c>
      <c r="AU1804" s="283" t="s">
        <v>86</v>
      </c>
      <c r="AV1804" s="15" t="s">
        <v>84</v>
      </c>
      <c r="AW1804" s="15" t="s">
        <v>32</v>
      </c>
      <c r="AX1804" s="15" t="s">
        <v>77</v>
      </c>
      <c r="AY1804" s="283" t="s">
        <v>168</v>
      </c>
    </row>
    <row r="1805" spans="1:51" s="13" customFormat="1" ht="12">
      <c r="A1805" s="13"/>
      <c r="B1805" s="252"/>
      <c r="C1805" s="253"/>
      <c r="D1805" s="241" t="s">
        <v>291</v>
      </c>
      <c r="E1805" s="254" t="s">
        <v>1</v>
      </c>
      <c r="F1805" s="255" t="s">
        <v>3202</v>
      </c>
      <c r="G1805" s="253"/>
      <c r="H1805" s="256">
        <v>189.97</v>
      </c>
      <c r="I1805" s="257"/>
      <c r="J1805" s="253"/>
      <c r="K1805" s="253"/>
      <c r="L1805" s="258"/>
      <c r="M1805" s="259"/>
      <c r="N1805" s="260"/>
      <c r="O1805" s="260"/>
      <c r="P1805" s="260"/>
      <c r="Q1805" s="260"/>
      <c r="R1805" s="260"/>
      <c r="S1805" s="260"/>
      <c r="T1805" s="261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T1805" s="262" t="s">
        <v>291</v>
      </c>
      <c r="AU1805" s="262" t="s">
        <v>86</v>
      </c>
      <c r="AV1805" s="13" t="s">
        <v>86</v>
      </c>
      <c r="AW1805" s="13" t="s">
        <v>32</v>
      </c>
      <c r="AX1805" s="13" t="s">
        <v>84</v>
      </c>
      <c r="AY1805" s="262" t="s">
        <v>168</v>
      </c>
    </row>
    <row r="1806" spans="1:65" s="2" customFormat="1" ht="24.15" customHeight="1">
      <c r="A1806" s="39"/>
      <c r="B1806" s="40"/>
      <c r="C1806" s="228" t="s">
        <v>3203</v>
      </c>
      <c r="D1806" s="228" t="s">
        <v>171</v>
      </c>
      <c r="E1806" s="229" t="s">
        <v>3204</v>
      </c>
      <c r="F1806" s="230" t="s">
        <v>3205</v>
      </c>
      <c r="G1806" s="231" t="s">
        <v>203</v>
      </c>
      <c r="H1806" s="232">
        <v>33.6</v>
      </c>
      <c r="I1806" s="233"/>
      <c r="J1806" s="234">
        <f>ROUND(I1806*H1806,2)</f>
        <v>0</v>
      </c>
      <c r="K1806" s="230" t="s">
        <v>1</v>
      </c>
      <c r="L1806" s="45"/>
      <c r="M1806" s="235" t="s">
        <v>1</v>
      </c>
      <c r="N1806" s="236" t="s">
        <v>42</v>
      </c>
      <c r="O1806" s="92"/>
      <c r="P1806" s="237">
        <f>O1806*H1806</f>
        <v>0</v>
      </c>
      <c r="Q1806" s="237">
        <v>0</v>
      </c>
      <c r="R1806" s="237">
        <f>Q1806*H1806</f>
        <v>0</v>
      </c>
      <c r="S1806" s="237">
        <v>0</v>
      </c>
      <c r="T1806" s="238">
        <f>S1806*H1806</f>
        <v>0</v>
      </c>
      <c r="U1806" s="39"/>
      <c r="V1806" s="39"/>
      <c r="W1806" s="39"/>
      <c r="X1806" s="39"/>
      <c r="Y1806" s="39"/>
      <c r="Z1806" s="39"/>
      <c r="AA1806" s="39"/>
      <c r="AB1806" s="39"/>
      <c r="AC1806" s="39"/>
      <c r="AD1806" s="39"/>
      <c r="AE1806" s="39"/>
      <c r="AR1806" s="239" t="s">
        <v>437</v>
      </c>
      <c r="AT1806" s="239" t="s">
        <v>171</v>
      </c>
      <c r="AU1806" s="239" t="s">
        <v>86</v>
      </c>
      <c r="AY1806" s="18" t="s">
        <v>168</v>
      </c>
      <c r="BE1806" s="240">
        <f>IF(N1806="základní",J1806,0)</f>
        <v>0</v>
      </c>
      <c r="BF1806" s="240">
        <f>IF(N1806="snížená",J1806,0)</f>
        <v>0</v>
      </c>
      <c r="BG1806" s="240">
        <f>IF(N1806="zákl. přenesená",J1806,0)</f>
        <v>0</v>
      </c>
      <c r="BH1806" s="240">
        <f>IF(N1806="sníž. přenesená",J1806,0)</f>
        <v>0</v>
      </c>
      <c r="BI1806" s="240">
        <f>IF(N1806="nulová",J1806,0)</f>
        <v>0</v>
      </c>
      <c r="BJ1806" s="18" t="s">
        <v>84</v>
      </c>
      <c r="BK1806" s="240">
        <f>ROUND(I1806*H1806,2)</f>
        <v>0</v>
      </c>
      <c r="BL1806" s="18" t="s">
        <v>437</v>
      </c>
      <c r="BM1806" s="239" t="s">
        <v>3206</v>
      </c>
    </row>
    <row r="1807" spans="1:51" s="15" customFormat="1" ht="12">
      <c r="A1807" s="15"/>
      <c r="B1807" s="274"/>
      <c r="C1807" s="275"/>
      <c r="D1807" s="241" t="s">
        <v>291</v>
      </c>
      <c r="E1807" s="276" t="s">
        <v>1</v>
      </c>
      <c r="F1807" s="277" t="s">
        <v>411</v>
      </c>
      <c r="G1807" s="275"/>
      <c r="H1807" s="276" t="s">
        <v>1</v>
      </c>
      <c r="I1807" s="278"/>
      <c r="J1807" s="275"/>
      <c r="K1807" s="275"/>
      <c r="L1807" s="279"/>
      <c r="M1807" s="280"/>
      <c r="N1807" s="281"/>
      <c r="O1807" s="281"/>
      <c r="P1807" s="281"/>
      <c r="Q1807" s="281"/>
      <c r="R1807" s="281"/>
      <c r="S1807" s="281"/>
      <c r="T1807" s="282"/>
      <c r="U1807" s="15"/>
      <c r="V1807" s="15"/>
      <c r="W1807" s="15"/>
      <c r="X1807" s="15"/>
      <c r="Y1807" s="15"/>
      <c r="Z1807" s="15"/>
      <c r="AA1807" s="15"/>
      <c r="AB1807" s="15"/>
      <c r="AC1807" s="15"/>
      <c r="AD1807" s="15"/>
      <c r="AE1807" s="15"/>
      <c r="AT1807" s="283" t="s">
        <v>291</v>
      </c>
      <c r="AU1807" s="283" t="s">
        <v>86</v>
      </c>
      <c r="AV1807" s="15" t="s">
        <v>84</v>
      </c>
      <c r="AW1807" s="15" t="s">
        <v>32</v>
      </c>
      <c r="AX1807" s="15" t="s">
        <v>77</v>
      </c>
      <c r="AY1807" s="283" t="s">
        <v>168</v>
      </c>
    </row>
    <row r="1808" spans="1:51" s="13" customFormat="1" ht="12">
      <c r="A1808" s="13"/>
      <c r="B1808" s="252"/>
      <c r="C1808" s="253"/>
      <c r="D1808" s="241" t="s">
        <v>291</v>
      </c>
      <c r="E1808" s="254" t="s">
        <v>1</v>
      </c>
      <c r="F1808" s="255" t="s">
        <v>3207</v>
      </c>
      <c r="G1808" s="253"/>
      <c r="H1808" s="256">
        <v>5.5</v>
      </c>
      <c r="I1808" s="257"/>
      <c r="J1808" s="253"/>
      <c r="K1808" s="253"/>
      <c r="L1808" s="258"/>
      <c r="M1808" s="259"/>
      <c r="N1808" s="260"/>
      <c r="O1808" s="260"/>
      <c r="P1808" s="260"/>
      <c r="Q1808" s="260"/>
      <c r="R1808" s="260"/>
      <c r="S1808" s="260"/>
      <c r="T1808" s="261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T1808" s="262" t="s">
        <v>291</v>
      </c>
      <c r="AU1808" s="262" t="s">
        <v>86</v>
      </c>
      <c r="AV1808" s="13" t="s">
        <v>86</v>
      </c>
      <c r="AW1808" s="13" t="s">
        <v>32</v>
      </c>
      <c r="AX1808" s="13" t="s">
        <v>77</v>
      </c>
      <c r="AY1808" s="262" t="s">
        <v>168</v>
      </c>
    </row>
    <row r="1809" spans="1:51" s="13" customFormat="1" ht="12">
      <c r="A1809" s="13"/>
      <c r="B1809" s="252"/>
      <c r="C1809" s="253"/>
      <c r="D1809" s="241" t="s">
        <v>291</v>
      </c>
      <c r="E1809" s="254" t="s">
        <v>1</v>
      </c>
      <c r="F1809" s="255" t="s">
        <v>3208</v>
      </c>
      <c r="G1809" s="253"/>
      <c r="H1809" s="256">
        <v>2.1</v>
      </c>
      <c r="I1809" s="257"/>
      <c r="J1809" s="253"/>
      <c r="K1809" s="253"/>
      <c r="L1809" s="258"/>
      <c r="M1809" s="259"/>
      <c r="N1809" s="260"/>
      <c r="O1809" s="260"/>
      <c r="P1809" s="260"/>
      <c r="Q1809" s="260"/>
      <c r="R1809" s="260"/>
      <c r="S1809" s="260"/>
      <c r="T1809" s="261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T1809" s="262" t="s">
        <v>291</v>
      </c>
      <c r="AU1809" s="262" t="s">
        <v>86</v>
      </c>
      <c r="AV1809" s="13" t="s">
        <v>86</v>
      </c>
      <c r="AW1809" s="13" t="s">
        <v>32</v>
      </c>
      <c r="AX1809" s="13" t="s">
        <v>77</v>
      </c>
      <c r="AY1809" s="262" t="s">
        <v>168</v>
      </c>
    </row>
    <row r="1810" spans="1:51" s="15" customFormat="1" ht="12">
      <c r="A1810" s="15"/>
      <c r="B1810" s="274"/>
      <c r="C1810" s="275"/>
      <c r="D1810" s="241" t="s">
        <v>291</v>
      </c>
      <c r="E1810" s="276" t="s">
        <v>1</v>
      </c>
      <c r="F1810" s="277" t="s">
        <v>3073</v>
      </c>
      <c r="G1810" s="275"/>
      <c r="H1810" s="276" t="s">
        <v>1</v>
      </c>
      <c r="I1810" s="278"/>
      <c r="J1810" s="275"/>
      <c r="K1810" s="275"/>
      <c r="L1810" s="279"/>
      <c r="M1810" s="280"/>
      <c r="N1810" s="281"/>
      <c r="O1810" s="281"/>
      <c r="P1810" s="281"/>
      <c r="Q1810" s="281"/>
      <c r="R1810" s="281"/>
      <c r="S1810" s="281"/>
      <c r="T1810" s="282"/>
      <c r="U1810" s="15"/>
      <c r="V1810" s="15"/>
      <c r="W1810" s="15"/>
      <c r="X1810" s="15"/>
      <c r="Y1810" s="15"/>
      <c r="Z1810" s="15"/>
      <c r="AA1810" s="15"/>
      <c r="AB1810" s="15"/>
      <c r="AC1810" s="15"/>
      <c r="AD1810" s="15"/>
      <c r="AE1810" s="15"/>
      <c r="AT1810" s="283" t="s">
        <v>291</v>
      </c>
      <c r="AU1810" s="283" t="s">
        <v>86</v>
      </c>
      <c r="AV1810" s="15" t="s">
        <v>84</v>
      </c>
      <c r="AW1810" s="15" t="s">
        <v>32</v>
      </c>
      <c r="AX1810" s="15" t="s">
        <v>77</v>
      </c>
      <c r="AY1810" s="283" t="s">
        <v>168</v>
      </c>
    </row>
    <row r="1811" spans="1:51" s="13" customFormat="1" ht="12">
      <c r="A1811" s="13"/>
      <c r="B1811" s="252"/>
      <c r="C1811" s="253"/>
      <c r="D1811" s="241" t="s">
        <v>291</v>
      </c>
      <c r="E1811" s="254" t="s">
        <v>1</v>
      </c>
      <c r="F1811" s="255" t="s">
        <v>3209</v>
      </c>
      <c r="G1811" s="253"/>
      <c r="H1811" s="256">
        <v>26</v>
      </c>
      <c r="I1811" s="257"/>
      <c r="J1811" s="253"/>
      <c r="K1811" s="253"/>
      <c r="L1811" s="258"/>
      <c r="M1811" s="259"/>
      <c r="N1811" s="260"/>
      <c r="O1811" s="260"/>
      <c r="P1811" s="260"/>
      <c r="Q1811" s="260"/>
      <c r="R1811" s="260"/>
      <c r="S1811" s="260"/>
      <c r="T1811" s="261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T1811" s="262" t="s">
        <v>291</v>
      </c>
      <c r="AU1811" s="262" t="s">
        <v>86</v>
      </c>
      <c r="AV1811" s="13" t="s">
        <v>86</v>
      </c>
      <c r="AW1811" s="13" t="s">
        <v>32</v>
      </c>
      <c r="AX1811" s="13" t="s">
        <v>77</v>
      </c>
      <c r="AY1811" s="262" t="s">
        <v>168</v>
      </c>
    </row>
    <row r="1812" spans="1:51" s="14" customFormat="1" ht="12">
      <c r="A1812" s="14"/>
      <c r="B1812" s="263"/>
      <c r="C1812" s="264"/>
      <c r="D1812" s="241" t="s">
        <v>291</v>
      </c>
      <c r="E1812" s="265" t="s">
        <v>1</v>
      </c>
      <c r="F1812" s="266" t="s">
        <v>295</v>
      </c>
      <c r="G1812" s="264"/>
      <c r="H1812" s="267">
        <v>33.6</v>
      </c>
      <c r="I1812" s="268"/>
      <c r="J1812" s="264"/>
      <c r="K1812" s="264"/>
      <c r="L1812" s="269"/>
      <c r="M1812" s="270"/>
      <c r="N1812" s="271"/>
      <c r="O1812" s="271"/>
      <c r="P1812" s="271"/>
      <c r="Q1812" s="271"/>
      <c r="R1812" s="271"/>
      <c r="S1812" s="271"/>
      <c r="T1812" s="272"/>
      <c r="U1812" s="14"/>
      <c r="V1812" s="14"/>
      <c r="W1812" s="14"/>
      <c r="X1812" s="14"/>
      <c r="Y1812" s="14"/>
      <c r="Z1812" s="14"/>
      <c r="AA1812" s="14"/>
      <c r="AB1812" s="14"/>
      <c r="AC1812" s="14"/>
      <c r="AD1812" s="14"/>
      <c r="AE1812" s="14"/>
      <c r="AT1812" s="273" t="s">
        <v>291</v>
      </c>
      <c r="AU1812" s="273" t="s">
        <v>86</v>
      </c>
      <c r="AV1812" s="14" t="s">
        <v>189</v>
      </c>
      <c r="AW1812" s="14" t="s">
        <v>32</v>
      </c>
      <c r="AX1812" s="14" t="s">
        <v>84</v>
      </c>
      <c r="AY1812" s="273" t="s">
        <v>168</v>
      </c>
    </row>
    <row r="1813" spans="1:65" s="2" customFormat="1" ht="24.15" customHeight="1">
      <c r="A1813" s="39"/>
      <c r="B1813" s="40"/>
      <c r="C1813" s="228" t="s">
        <v>3210</v>
      </c>
      <c r="D1813" s="228" t="s">
        <v>171</v>
      </c>
      <c r="E1813" s="229" t="s">
        <v>3211</v>
      </c>
      <c r="F1813" s="230" t="s">
        <v>3212</v>
      </c>
      <c r="G1813" s="231" t="s">
        <v>2104</v>
      </c>
      <c r="H1813" s="308"/>
      <c r="I1813" s="233"/>
      <c r="J1813" s="234">
        <f>ROUND(I1813*H1813,2)</f>
        <v>0</v>
      </c>
      <c r="K1813" s="230" t="s">
        <v>175</v>
      </c>
      <c r="L1813" s="45"/>
      <c r="M1813" s="235" t="s">
        <v>1</v>
      </c>
      <c r="N1813" s="236" t="s">
        <v>42</v>
      </c>
      <c r="O1813" s="92"/>
      <c r="P1813" s="237">
        <f>O1813*H1813</f>
        <v>0</v>
      </c>
      <c r="Q1813" s="237">
        <v>0</v>
      </c>
      <c r="R1813" s="237">
        <f>Q1813*H1813</f>
        <v>0</v>
      </c>
      <c r="S1813" s="237">
        <v>0</v>
      </c>
      <c r="T1813" s="238">
        <f>S1813*H1813</f>
        <v>0</v>
      </c>
      <c r="U1813" s="39"/>
      <c r="V1813" s="39"/>
      <c r="W1813" s="39"/>
      <c r="X1813" s="39"/>
      <c r="Y1813" s="39"/>
      <c r="Z1813" s="39"/>
      <c r="AA1813" s="39"/>
      <c r="AB1813" s="39"/>
      <c r="AC1813" s="39"/>
      <c r="AD1813" s="39"/>
      <c r="AE1813" s="39"/>
      <c r="AR1813" s="239" t="s">
        <v>437</v>
      </c>
      <c r="AT1813" s="239" t="s">
        <v>171</v>
      </c>
      <c r="AU1813" s="239" t="s">
        <v>86</v>
      </c>
      <c r="AY1813" s="18" t="s">
        <v>168</v>
      </c>
      <c r="BE1813" s="240">
        <f>IF(N1813="základní",J1813,0)</f>
        <v>0</v>
      </c>
      <c r="BF1813" s="240">
        <f>IF(N1813="snížená",J1813,0)</f>
        <v>0</v>
      </c>
      <c r="BG1813" s="240">
        <f>IF(N1813="zákl. přenesená",J1813,0)</f>
        <v>0</v>
      </c>
      <c r="BH1813" s="240">
        <f>IF(N1813="sníž. přenesená",J1813,0)</f>
        <v>0</v>
      </c>
      <c r="BI1813" s="240">
        <f>IF(N1813="nulová",J1813,0)</f>
        <v>0</v>
      </c>
      <c r="BJ1813" s="18" t="s">
        <v>84</v>
      </c>
      <c r="BK1813" s="240">
        <f>ROUND(I1813*H1813,2)</f>
        <v>0</v>
      </c>
      <c r="BL1813" s="18" t="s">
        <v>437</v>
      </c>
      <c r="BM1813" s="239" t="s">
        <v>3213</v>
      </c>
    </row>
    <row r="1814" spans="1:63" s="12" customFormat="1" ht="22.8" customHeight="1">
      <c r="A1814" s="12"/>
      <c r="B1814" s="212"/>
      <c r="C1814" s="213"/>
      <c r="D1814" s="214" t="s">
        <v>76</v>
      </c>
      <c r="E1814" s="226" t="s">
        <v>818</v>
      </c>
      <c r="F1814" s="226" t="s">
        <v>819</v>
      </c>
      <c r="G1814" s="213"/>
      <c r="H1814" s="213"/>
      <c r="I1814" s="216"/>
      <c r="J1814" s="227">
        <f>BK1814</f>
        <v>0</v>
      </c>
      <c r="K1814" s="213"/>
      <c r="L1814" s="218"/>
      <c r="M1814" s="219"/>
      <c r="N1814" s="220"/>
      <c r="O1814" s="220"/>
      <c r="P1814" s="221">
        <f>SUM(P1815:P1880)</f>
        <v>0</v>
      </c>
      <c r="Q1814" s="220"/>
      <c r="R1814" s="221">
        <f>SUM(R1815:R1880)</f>
        <v>20.266940760000004</v>
      </c>
      <c r="S1814" s="220"/>
      <c r="T1814" s="222">
        <f>SUM(T1815:T1880)</f>
        <v>0</v>
      </c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R1814" s="223" t="s">
        <v>86</v>
      </c>
      <c r="AT1814" s="224" t="s">
        <v>76</v>
      </c>
      <c r="AU1814" s="224" t="s">
        <v>84</v>
      </c>
      <c r="AY1814" s="223" t="s">
        <v>168</v>
      </c>
      <c r="BK1814" s="225">
        <f>SUM(BK1815:BK1880)</f>
        <v>0</v>
      </c>
    </row>
    <row r="1815" spans="1:65" s="2" customFormat="1" ht="24.15" customHeight="1">
      <c r="A1815" s="39"/>
      <c r="B1815" s="40"/>
      <c r="C1815" s="228" t="s">
        <v>3214</v>
      </c>
      <c r="D1815" s="228" t="s">
        <v>171</v>
      </c>
      <c r="E1815" s="229" t="s">
        <v>3215</v>
      </c>
      <c r="F1815" s="230" t="s">
        <v>3216</v>
      </c>
      <c r="G1815" s="231" t="s">
        <v>203</v>
      </c>
      <c r="H1815" s="232">
        <v>1008.48</v>
      </c>
      <c r="I1815" s="233"/>
      <c r="J1815" s="234">
        <f>ROUND(I1815*H1815,2)</f>
        <v>0</v>
      </c>
      <c r="K1815" s="230" t="s">
        <v>175</v>
      </c>
      <c r="L1815" s="45"/>
      <c r="M1815" s="235" t="s">
        <v>1</v>
      </c>
      <c r="N1815" s="236" t="s">
        <v>42</v>
      </c>
      <c r="O1815" s="92"/>
      <c r="P1815" s="237">
        <f>O1815*H1815</f>
        <v>0</v>
      </c>
      <c r="Q1815" s="237">
        <v>3E-05</v>
      </c>
      <c r="R1815" s="237">
        <f>Q1815*H1815</f>
        <v>0.0302544</v>
      </c>
      <c r="S1815" s="237">
        <v>0</v>
      </c>
      <c r="T1815" s="238">
        <f>S1815*H1815</f>
        <v>0</v>
      </c>
      <c r="U1815" s="39"/>
      <c r="V1815" s="39"/>
      <c r="W1815" s="39"/>
      <c r="X1815" s="39"/>
      <c r="Y1815" s="39"/>
      <c r="Z1815" s="39"/>
      <c r="AA1815" s="39"/>
      <c r="AB1815" s="39"/>
      <c r="AC1815" s="39"/>
      <c r="AD1815" s="39"/>
      <c r="AE1815" s="39"/>
      <c r="AR1815" s="239" t="s">
        <v>437</v>
      </c>
      <c r="AT1815" s="239" t="s">
        <v>171</v>
      </c>
      <c r="AU1815" s="239" t="s">
        <v>86</v>
      </c>
      <c r="AY1815" s="18" t="s">
        <v>168</v>
      </c>
      <c r="BE1815" s="240">
        <f>IF(N1815="základní",J1815,0)</f>
        <v>0</v>
      </c>
      <c r="BF1815" s="240">
        <f>IF(N1815="snížená",J1815,0)</f>
        <v>0</v>
      </c>
      <c r="BG1815" s="240">
        <f>IF(N1815="zákl. přenesená",J1815,0)</f>
        <v>0</v>
      </c>
      <c r="BH1815" s="240">
        <f>IF(N1815="sníž. přenesená",J1815,0)</f>
        <v>0</v>
      </c>
      <c r="BI1815" s="240">
        <f>IF(N1815="nulová",J1815,0)</f>
        <v>0</v>
      </c>
      <c r="BJ1815" s="18" t="s">
        <v>84</v>
      </c>
      <c r="BK1815" s="240">
        <f>ROUND(I1815*H1815,2)</f>
        <v>0</v>
      </c>
      <c r="BL1815" s="18" t="s">
        <v>437</v>
      </c>
      <c r="BM1815" s="239" t="s">
        <v>3217</v>
      </c>
    </row>
    <row r="1816" spans="1:51" s="15" customFormat="1" ht="12">
      <c r="A1816" s="15"/>
      <c r="B1816" s="274"/>
      <c r="C1816" s="275"/>
      <c r="D1816" s="241" t="s">
        <v>291</v>
      </c>
      <c r="E1816" s="276" t="s">
        <v>1</v>
      </c>
      <c r="F1816" s="277" t="s">
        <v>1179</v>
      </c>
      <c r="G1816" s="275"/>
      <c r="H1816" s="276" t="s">
        <v>1</v>
      </c>
      <c r="I1816" s="278"/>
      <c r="J1816" s="275"/>
      <c r="K1816" s="275"/>
      <c r="L1816" s="279"/>
      <c r="M1816" s="280"/>
      <c r="N1816" s="281"/>
      <c r="O1816" s="281"/>
      <c r="P1816" s="281"/>
      <c r="Q1816" s="281"/>
      <c r="R1816" s="281"/>
      <c r="S1816" s="281"/>
      <c r="T1816" s="282"/>
      <c r="U1816" s="15"/>
      <c r="V1816" s="15"/>
      <c r="W1816" s="15"/>
      <c r="X1816" s="15"/>
      <c r="Y1816" s="15"/>
      <c r="Z1816" s="15"/>
      <c r="AA1816" s="15"/>
      <c r="AB1816" s="15"/>
      <c r="AC1816" s="15"/>
      <c r="AD1816" s="15"/>
      <c r="AE1816" s="15"/>
      <c r="AT1816" s="283" t="s">
        <v>291</v>
      </c>
      <c r="AU1816" s="283" t="s">
        <v>86</v>
      </c>
      <c r="AV1816" s="15" t="s">
        <v>84</v>
      </c>
      <c r="AW1816" s="15" t="s">
        <v>32</v>
      </c>
      <c r="AX1816" s="15" t="s">
        <v>77</v>
      </c>
      <c r="AY1816" s="283" t="s">
        <v>168</v>
      </c>
    </row>
    <row r="1817" spans="1:51" s="13" customFormat="1" ht="12">
      <c r="A1817" s="13"/>
      <c r="B1817" s="252"/>
      <c r="C1817" s="253"/>
      <c r="D1817" s="241" t="s">
        <v>291</v>
      </c>
      <c r="E1817" s="254" t="s">
        <v>1</v>
      </c>
      <c r="F1817" s="255" t="s">
        <v>3218</v>
      </c>
      <c r="G1817" s="253"/>
      <c r="H1817" s="256">
        <v>1008.48</v>
      </c>
      <c r="I1817" s="257"/>
      <c r="J1817" s="253"/>
      <c r="K1817" s="253"/>
      <c r="L1817" s="258"/>
      <c r="M1817" s="259"/>
      <c r="N1817" s="260"/>
      <c r="O1817" s="260"/>
      <c r="P1817" s="260"/>
      <c r="Q1817" s="260"/>
      <c r="R1817" s="260"/>
      <c r="S1817" s="260"/>
      <c r="T1817" s="261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T1817" s="262" t="s">
        <v>291</v>
      </c>
      <c r="AU1817" s="262" t="s">
        <v>86</v>
      </c>
      <c r="AV1817" s="13" t="s">
        <v>86</v>
      </c>
      <c r="AW1817" s="13" t="s">
        <v>32</v>
      </c>
      <c r="AX1817" s="13" t="s">
        <v>84</v>
      </c>
      <c r="AY1817" s="262" t="s">
        <v>168</v>
      </c>
    </row>
    <row r="1818" spans="1:65" s="2" customFormat="1" ht="24.15" customHeight="1">
      <c r="A1818" s="39"/>
      <c r="B1818" s="40"/>
      <c r="C1818" s="228" t="s">
        <v>3219</v>
      </c>
      <c r="D1818" s="228" t="s">
        <v>171</v>
      </c>
      <c r="E1818" s="229" t="s">
        <v>3220</v>
      </c>
      <c r="F1818" s="230" t="s">
        <v>3221</v>
      </c>
      <c r="G1818" s="231" t="s">
        <v>203</v>
      </c>
      <c r="H1818" s="232">
        <v>1133.22</v>
      </c>
      <c r="I1818" s="233"/>
      <c r="J1818" s="234">
        <f>ROUND(I1818*H1818,2)</f>
        <v>0</v>
      </c>
      <c r="K1818" s="230" t="s">
        <v>175</v>
      </c>
      <c r="L1818" s="45"/>
      <c r="M1818" s="235" t="s">
        <v>1</v>
      </c>
      <c r="N1818" s="236" t="s">
        <v>42</v>
      </c>
      <c r="O1818" s="92"/>
      <c r="P1818" s="237">
        <f>O1818*H1818</f>
        <v>0</v>
      </c>
      <c r="Q1818" s="237">
        <v>0.015</v>
      </c>
      <c r="R1818" s="237">
        <f>Q1818*H1818</f>
        <v>16.9983</v>
      </c>
      <c r="S1818" s="237">
        <v>0</v>
      </c>
      <c r="T1818" s="238">
        <f>S1818*H1818</f>
        <v>0</v>
      </c>
      <c r="U1818" s="39"/>
      <c r="V1818" s="39"/>
      <c r="W1818" s="39"/>
      <c r="X1818" s="39"/>
      <c r="Y1818" s="39"/>
      <c r="Z1818" s="39"/>
      <c r="AA1818" s="39"/>
      <c r="AB1818" s="39"/>
      <c r="AC1818" s="39"/>
      <c r="AD1818" s="39"/>
      <c r="AE1818" s="39"/>
      <c r="AR1818" s="239" t="s">
        <v>437</v>
      </c>
      <c r="AT1818" s="239" t="s">
        <v>171</v>
      </c>
      <c r="AU1818" s="239" t="s">
        <v>86</v>
      </c>
      <c r="AY1818" s="18" t="s">
        <v>168</v>
      </c>
      <c r="BE1818" s="240">
        <f>IF(N1818="základní",J1818,0)</f>
        <v>0</v>
      </c>
      <c r="BF1818" s="240">
        <f>IF(N1818="snížená",J1818,0)</f>
        <v>0</v>
      </c>
      <c r="BG1818" s="240">
        <f>IF(N1818="zákl. přenesená",J1818,0)</f>
        <v>0</v>
      </c>
      <c r="BH1818" s="240">
        <f>IF(N1818="sníž. přenesená",J1818,0)</f>
        <v>0</v>
      </c>
      <c r="BI1818" s="240">
        <f>IF(N1818="nulová",J1818,0)</f>
        <v>0</v>
      </c>
      <c r="BJ1818" s="18" t="s">
        <v>84</v>
      </c>
      <c r="BK1818" s="240">
        <f>ROUND(I1818*H1818,2)</f>
        <v>0</v>
      </c>
      <c r="BL1818" s="18" t="s">
        <v>437</v>
      </c>
      <c r="BM1818" s="239" t="s">
        <v>3222</v>
      </c>
    </row>
    <row r="1819" spans="1:47" s="2" customFormat="1" ht="12">
      <c r="A1819" s="39"/>
      <c r="B1819" s="40"/>
      <c r="C1819" s="41"/>
      <c r="D1819" s="241" t="s">
        <v>178</v>
      </c>
      <c r="E1819" s="41"/>
      <c r="F1819" s="242" t="s">
        <v>3223</v>
      </c>
      <c r="G1819" s="41"/>
      <c r="H1819" s="41"/>
      <c r="I1819" s="243"/>
      <c r="J1819" s="41"/>
      <c r="K1819" s="41"/>
      <c r="L1819" s="45"/>
      <c r="M1819" s="244"/>
      <c r="N1819" s="245"/>
      <c r="O1819" s="92"/>
      <c r="P1819" s="92"/>
      <c r="Q1819" s="92"/>
      <c r="R1819" s="92"/>
      <c r="S1819" s="92"/>
      <c r="T1819" s="93"/>
      <c r="U1819" s="39"/>
      <c r="V1819" s="39"/>
      <c r="W1819" s="39"/>
      <c r="X1819" s="39"/>
      <c r="Y1819" s="39"/>
      <c r="Z1819" s="39"/>
      <c r="AA1819" s="39"/>
      <c r="AB1819" s="39"/>
      <c r="AC1819" s="39"/>
      <c r="AD1819" s="39"/>
      <c r="AE1819" s="39"/>
      <c r="AT1819" s="18" t="s">
        <v>178</v>
      </c>
      <c r="AU1819" s="18" t="s">
        <v>86</v>
      </c>
    </row>
    <row r="1820" spans="1:51" s="15" customFormat="1" ht="12">
      <c r="A1820" s="15"/>
      <c r="B1820" s="274"/>
      <c r="C1820" s="275"/>
      <c r="D1820" s="241" t="s">
        <v>291</v>
      </c>
      <c r="E1820" s="276" t="s">
        <v>1</v>
      </c>
      <c r="F1820" s="277" t="s">
        <v>1179</v>
      </c>
      <c r="G1820" s="275"/>
      <c r="H1820" s="276" t="s">
        <v>1</v>
      </c>
      <c r="I1820" s="278"/>
      <c r="J1820" s="275"/>
      <c r="K1820" s="275"/>
      <c r="L1820" s="279"/>
      <c r="M1820" s="280"/>
      <c r="N1820" s="281"/>
      <c r="O1820" s="281"/>
      <c r="P1820" s="281"/>
      <c r="Q1820" s="281"/>
      <c r="R1820" s="281"/>
      <c r="S1820" s="281"/>
      <c r="T1820" s="282"/>
      <c r="U1820" s="15"/>
      <c r="V1820" s="15"/>
      <c r="W1820" s="15"/>
      <c r="X1820" s="15"/>
      <c r="Y1820" s="15"/>
      <c r="Z1820" s="15"/>
      <c r="AA1820" s="15"/>
      <c r="AB1820" s="15"/>
      <c r="AC1820" s="15"/>
      <c r="AD1820" s="15"/>
      <c r="AE1820" s="15"/>
      <c r="AT1820" s="283" t="s">
        <v>291</v>
      </c>
      <c r="AU1820" s="283" t="s">
        <v>86</v>
      </c>
      <c r="AV1820" s="15" t="s">
        <v>84</v>
      </c>
      <c r="AW1820" s="15" t="s">
        <v>32</v>
      </c>
      <c r="AX1820" s="15" t="s">
        <v>77</v>
      </c>
      <c r="AY1820" s="283" t="s">
        <v>168</v>
      </c>
    </row>
    <row r="1821" spans="1:51" s="13" customFormat="1" ht="12">
      <c r="A1821" s="13"/>
      <c r="B1821" s="252"/>
      <c r="C1821" s="253"/>
      <c r="D1821" s="241" t="s">
        <v>291</v>
      </c>
      <c r="E1821" s="254" t="s">
        <v>1</v>
      </c>
      <c r="F1821" s="255" t="s">
        <v>3224</v>
      </c>
      <c r="G1821" s="253"/>
      <c r="H1821" s="256">
        <v>1133.22</v>
      </c>
      <c r="I1821" s="257"/>
      <c r="J1821" s="253"/>
      <c r="K1821" s="253"/>
      <c r="L1821" s="258"/>
      <c r="M1821" s="259"/>
      <c r="N1821" s="260"/>
      <c r="O1821" s="260"/>
      <c r="P1821" s="260"/>
      <c r="Q1821" s="260"/>
      <c r="R1821" s="260"/>
      <c r="S1821" s="260"/>
      <c r="T1821" s="261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T1821" s="262" t="s">
        <v>291</v>
      </c>
      <c r="AU1821" s="262" t="s">
        <v>86</v>
      </c>
      <c r="AV1821" s="13" t="s">
        <v>86</v>
      </c>
      <c r="AW1821" s="13" t="s">
        <v>32</v>
      </c>
      <c r="AX1821" s="13" t="s">
        <v>84</v>
      </c>
      <c r="AY1821" s="262" t="s">
        <v>168</v>
      </c>
    </row>
    <row r="1822" spans="1:65" s="2" customFormat="1" ht="16.5" customHeight="1">
      <c r="A1822" s="39"/>
      <c r="B1822" s="40"/>
      <c r="C1822" s="228" t="s">
        <v>3225</v>
      </c>
      <c r="D1822" s="228" t="s">
        <v>171</v>
      </c>
      <c r="E1822" s="229" t="s">
        <v>3226</v>
      </c>
      <c r="F1822" s="230" t="s">
        <v>3227</v>
      </c>
      <c r="G1822" s="231" t="s">
        <v>203</v>
      </c>
      <c r="H1822" s="232">
        <v>1008.48</v>
      </c>
      <c r="I1822" s="233"/>
      <c r="J1822" s="234">
        <f>ROUND(I1822*H1822,2)</f>
        <v>0</v>
      </c>
      <c r="K1822" s="230" t="s">
        <v>175</v>
      </c>
      <c r="L1822" s="45"/>
      <c r="M1822" s="235" t="s">
        <v>1</v>
      </c>
      <c r="N1822" s="236" t="s">
        <v>42</v>
      </c>
      <c r="O1822" s="92"/>
      <c r="P1822" s="237">
        <f>O1822*H1822</f>
        <v>0</v>
      </c>
      <c r="Q1822" s="237">
        <v>0.0003</v>
      </c>
      <c r="R1822" s="237">
        <f>Q1822*H1822</f>
        <v>0.302544</v>
      </c>
      <c r="S1822" s="237">
        <v>0</v>
      </c>
      <c r="T1822" s="238">
        <f>S1822*H1822</f>
        <v>0</v>
      </c>
      <c r="U1822" s="39"/>
      <c r="V1822" s="39"/>
      <c r="W1822" s="39"/>
      <c r="X1822" s="39"/>
      <c r="Y1822" s="39"/>
      <c r="Z1822" s="39"/>
      <c r="AA1822" s="39"/>
      <c r="AB1822" s="39"/>
      <c r="AC1822" s="39"/>
      <c r="AD1822" s="39"/>
      <c r="AE1822" s="39"/>
      <c r="AR1822" s="239" t="s">
        <v>437</v>
      </c>
      <c r="AT1822" s="239" t="s">
        <v>171</v>
      </c>
      <c r="AU1822" s="239" t="s">
        <v>86</v>
      </c>
      <c r="AY1822" s="18" t="s">
        <v>168</v>
      </c>
      <c r="BE1822" s="240">
        <f>IF(N1822="základní",J1822,0)</f>
        <v>0</v>
      </c>
      <c r="BF1822" s="240">
        <f>IF(N1822="snížená",J1822,0)</f>
        <v>0</v>
      </c>
      <c r="BG1822" s="240">
        <f>IF(N1822="zákl. přenesená",J1822,0)</f>
        <v>0</v>
      </c>
      <c r="BH1822" s="240">
        <f>IF(N1822="sníž. přenesená",J1822,0)</f>
        <v>0</v>
      </c>
      <c r="BI1822" s="240">
        <f>IF(N1822="nulová",J1822,0)</f>
        <v>0</v>
      </c>
      <c r="BJ1822" s="18" t="s">
        <v>84</v>
      </c>
      <c r="BK1822" s="240">
        <f>ROUND(I1822*H1822,2)</f>
        <v>0</v>
      </c>
      <c r="BL1822" s="18" t="s">
        <v>437</v>
      </c>
      <c r="BM1822" s="239" t="s">
        <v>3228</v>
      </c>
    </row>
    <row r="1823" spans="1:51" s="15" customFormat="1" ht="12">
      <c r="A1823" s="15"/>
      <c r="B1823" s="274"/>
      <c r="C1823" s="275"/>
      <c r="D1823" s="241" t="s">
        <v>291</v>
      </c>
      <c r="E1823" s="276" t="s">
        <v>1</v>
      </c>
      <c r="F1823" s="277" t="s">
        <v>1179</v>
      </c>
      <c r="G1823" s="275"/>
      <c r="H1823" s="276" t="s">
        <v>1</v>
      </c>
      <c r="I1823" s="278"/>
      <c r="J1823" s="275"/>
      <c r="K1823" s="275"/>
      <c r="L1823" s="279"/>
      <c r="M1823" s="280"/>
      <c r="N1823" s="281"/>
      <c r="O1823" s="281"/>
      <c r="P1823" s="281"/>
      <c r="Q1823" s="281"/>
      <c r="R1823" s="281"/>
      <c r="S1823" s="281"/>
      <c r="T1823" s="282"/>
      <c r="U1823" s="15"/>
      <c r="V1823" s="15"/>
      <c r="W1823" s="15"/>
      <c r="X1823" s="15"/>
      <c r="Y1823" s="15"/>
      <c r="Z1823" s="15"/>
      <c r="AA1823" s="15"/>
      <c r="AB1823" s="15"/>
      <c r="AC1823" s="15"/>
      <c r="AD1823" s="15"/>
      <c r="AE1823" s="15"/>
      <c r="AT1823" s="283" t="s">
        <v>291</v>
      </c>
      <c r="AU1823" s="283" t="s">
        <v>86</v>
      </c>
      <c r="AV1823" s="15" t="s">
        <v>84</v>
      </c>
      <c r="AW1823" s="15" t="s">
        <v>32</v>
      </c>
      <c r="AX1823" s="15" t="s">
        <v>77</v>
      </c>
      <c r="AY1823" s="283" t="s">
        <v>168</v>
      </c>
    </row>
    <row r="1824" spans="1:51" s="13" customFormat="1" ht="12">
      <c r="A1824" s="13"/>
      <c r="B1824" s="252"/>
      <c r="C1824" s="253"/>
      <c r="D1824" s="241" t="s">
        <v>291</v>
      </c>
      <c r="E1824" s="254" t="s">
        <v>1</v>
      </c>
      <c r="F1824" s="255" t="s">
        <v>3229</v>
      </c>
      <c r="G1824" s="253"/>
      <c r="H1824" s="256">
        <v>30.91</v>
      </c>
      <c r="I1824" s="257"/>
      <c r="J1824" s="253"/>
      <c r="K1824" s="253"/>
      <c r="L1824" s="258"/>
      <c r="M1824" s="259"/>
      <c r="N1824" s="260"/>
      <c r="O1824" s="260"/>
      <c r="P1824" s="260"/>
      <c r="Q1824" s="260"/>
      <c r="R1824" s="260"/>
      <c r="S1824" s="260"/>
      <c r="T1824" s="261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T1824" s="262" t="s">
        <v>291</v>
      </c>
      <c r="AU1824" s="262" t="s">
        <v>86</v>
      </c>
      <c r="AV1824" s="13" t="s">
        <v>86</v>
      </c>
      <c r="AW1824" s="13" t="s">
        <v>32</v>
      </c>
      <c r="AX1824" s="13" t="s">
        <v>77</v>
      </c>
      <c r="AY1824" s="262" t="s">
        <v>168</v>
      </c>
    </row>
    <row r="1825" spans="1:51" s="13" customFormat="1" ht="12">
      <c r="A1825" s="13"/>
      <c r="B1825" s="252"/>
      <c r="C1825" s="253"/>
      <c r="D1825" s="241" t="s">
        <v>291</v>
      </c>
      <c r="E1825" s="254" t="s">
        <v>1</v>
      </c>
      <c r="F1825" s="255" t="s">
        <v>3230</v>
      </c>
      <c r="G1825" s="253"/>
      <c r="H1825" s="256">
        <v>178.86</v>
      </c>
      <c r="I1825" s="257"/>
      <c r="J1825" s="253"/>
      <c r="K1825" s="253"/>
      <c r="L1825" s="258"/>
      <c r="M1825" s="259"/>
      <c r="N1825" s="260"/>
      <c r="O1825" s="260"/>
      <c r="P1825" s="260"/>
      <c r="Q1825" s="260"/>
      <c r="R1825" s="260"/>
      <c r="S1825" s="260"/>
      <c r="T1825" s="261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T1825" s="262" t="s">
        <v>291</v>
      </c>
      <c r="AU1825" s="262" t="s">
        <v>86</v>
      </c>
      <c r="AV1825" s="13" t="s">
        <v>86</v>
      </c>
      <c r="AW1825" s="13" t="s">
        <v>32</v>
      </c>
      <c r="AX1825" s="13" t="s">
        <v>77</v>
      </c>
      <c r="AY1825" s="262" t="s">
        <v>168</v>
      </c>
    </row>
    <row r="1826" spans="1:51" s="13" customFormat="1" ht="12">
      <c r="A1826" s="13"/>
      <c r="B1826" s="252"/>
      <c r="C1826" s="253"/>
      <c r="D1826" s="241" t="s">
        <v>291</v>
      </c>
      <c r="E1826" s="254" t="s">
        <v>1</v>
      </c>
      <c r="F1826" s="255" t="s">
        <v>3231</v>
      </c>
      <c r="G1826" s="253"/>
      <c r="H1826" s="256">
        <v>394.02</v>
      </c>
      <c r="I1826" s="257"/>
      <c r="J1826" s="253"/>
      <c r="K1826" s="253"/>
      <c r="L1826" s="258"/>
      <c r="M1826" s="259"/>
      <c r="N1826" s="260"/>
      <c r="O1826" s="260"/>
      <c r="P1826" s="260"/>
      <c r="Q1826" s="260"/>
      <c r="R1826" s="260"/>
      <c r="S1826" s="260"/>
      <c r="T1826" s="261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T1826" s="262" t="s">
        <v>291</v>
      </c>
      <c r="AU1826" s="262" t="s">
        <v>86</v>
      </c>
      <c r="AV1826" s="13" t="s">
        <v>86</v>
      </c>
      <c r="AW1826" s="13" t="s">
        <v>32</v>
      </c>
      <c r="AX1826" s="13" t="s">
        <v>77</v>
      </c>
      <c r="AY1826" s="262" t="s">
        <v>168</v>
      </c>
    </row>
    <row r="1827" spans="1:51" s="13" customFormat="1" ht="12">
      <c r="A1827" s="13"/>
      <c r="B1827" s="252"/>
      <c r="C1827" s="253"/>
      <c r="D1827" s="241" t="s">
        <v>291</v>
      </c>
      <c r="E1827" s="254" t="s">
        <v>1</v>
      </c>
      <c r="F1827" s="255" t="s">
        <v>3232</v>
      </c>
      <c r="G1827" s="253"/>
      <c r="H1827" s="256">
        <v>404.69</v>
      </c>
      <c r="I1827" s="257"/>
      <c r="J1827" s="253"/>
      <c r="K1827" s="253"/>
      <c r="L1827" s="258"/>
      <c r="M1827" s="259"/>
      <c r="N1827" s="260"/>
      <c r="O1827" s="260"/>
      <c r="P1827" s="260"/>
      <c r="Q1827" s="260"/>
      <c r="R1827" s="260"/>
      <c r="S1827" s="260"/>
      <c r="T1827" s="261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T1827" s="262" t="s">
        <v>291</v>
      </c>
      <c r="AU1827" s="262" t="s">
        <v>86</v>
      </c>
      <c r="AV1827" s="13" t="s">
        <v>86</v>
      </c>
      <c r="AW1827" s="13" t="s">
        <v>32</v>
      </c>
      <c r="AX1827" s="13" t="s">
        <v>77</v>
      </c>
      <c r="AY1827" s="262" t="s">
        <v>168</v>
      </c>
    </row>
    <row r="1828" spans="1:51" s="14" customFormat="1" ht="12">
      <c r="A1828" s="14"/>
      <c r="B1828" s="263"/>
      <c r="C1828" s="264"/>
      <c r="D1828" s="241" t="s">
        <v>291</v>
      </c>
      <c r="E1828" s="265" t="s">
        <v>1</v>
      </c>
      <c r="F1828" s="266" t="s">
        <v>295</v>
      </c>
      <c r="G1828" s="264"/>
      <c r="H1828" s="267">
        <v>1008.48</v>
      </c>
      <c r="I1828" s="268"/>
      <c r="J1828" s="264"/>
      <c r="K1828" s="264"/>
      <c r="L1828" s="269"/>
      <c r="M1828" s="270"/>
      <c r="N1828" s="271"/>
      <c r="O1828" s="271"/>
      <c r="P1828" s="271"/>
      <c r="Q1828" s="271"/>
      <c r="R1828" s="271"/>
      <c r="S1828" s="271"/>
      <c r="T1828" s="272"/>
      <c r="U1828" s="14"/>
      <c r="V1828" s="14"/>
      <c r="W1828" s="14"/>
      <c r="X1828" s="14"/>
      <c r="Y1828" s="14"/>
      <c r="Z1828" s="14"/>
      <c r="AA1828" s="14"/>
      <c r="AB1828" s="14"/>
      <c r="AC1828" s="14"/>
      <c r="AD1828" s="14"/>
      <c r="AE1828" s="14"/>
      <c r="AT1828" s="273" t="s">
        <v>291</v>
      </c>
      <c r="AU1828" s="273" t="s">
        <v>86</v>
      </c>
      <c r="AV1828" s="14" t="s">
        <v>189</v>
      </c>
      <c r="AW1828" s="14" t="s">
        <v>32</v>
      </c>
      <c r="AX1828" s="14" t="s">
        <v>84</v>
      </c>
      <c r="AY1828" s="273" t="s">
        <v>168</v>
      </c>
    </row>
    <row r="1829" spans="1:65" s="2" customFormat="1" ht="16.5" customHeight="1">
      <c r="A1829" s="39"/>
      <c r="B1829" s="40"/>
      <c r="C1829" s="298" t="s">
        <v>3233</v>
      </c>
      <c r="D1829" s="298" t="s">
        <v>1306</v>
      </c>
      <c r="E1829" s="299" t="s">
        <v>3234</v>
      </c>
      <c r="F1829" s="300" t="s">
        <v>3235</v>
      </c>
      <c r="G1829" s="301" t="s">
        <v>203</v>
      </c>
      <c r="H1829" s="302">
        <v>34.001</v>
      </c>
      <c r="I1829" s="303"/>
      <c r="J1829" s="304">
        <f>ROUND(I1829*H1829,2)</f>
        <v>0</v>
      </c>
      <c r="K1829" s="300" t="s">
        <v>1</v>
      </c>
      <c r="L1829" s="305"/>
      <c r="M1829" s="306" t="s">
        <v>1</v>
      </c>
      <c r="N1829" s="307" t="s">
        <v>42</v>
      </c>
      <c r="O1829" s="92"/>
      <c r="P1829" s="237">
        <f>O1829*H1829</f>
        <v>0</v>
      </c>
      <c r="Q1829" s="237">
        <v>0.00264</v>
      </c>
      <c r="R1829" s="237">
        <f>Q1829*H1829</f>
        <v>0.08976263999999999</v>
      </c>
      <c r="S1829" s="237">
        <v>0</v>
      </c>
      <c r="T1829" s="238">
        <f>S1829*H1829</f>
        <v>0</v>
      </c>
      <c r="U1829" s="39"/>
      <c r="V1829" s="39"/>
      <c r="W1829" s="39"/>
      <c r="X1829" s="39"/>
      <c r="Y1829" s="39"/>
      <c r="Z1829" s="39"/>
      <c r="AA1829" s="39"/>
      <c r="AB1829" s="39"/>
      <c r="AC1829" s="39"/>
      <c r="AD1829" s="39"/>
      <c r="AE1829" s="39"/>
      <c r="AR1829" s="239" t="s">
        <v>352</v>
      </c>
      <c r="AT1829" s="239" t="s">
        <v>1306</v>
      </c>
      <c r="AU1829" s="239" t="s">
        <v>86</v>
      </c>
      <c r="AY1829" s="18" t="s">
        <v>168</v>
      </c>
      <c r="BE1829" s="240">
        <f>IF(N1829="základní",J1829,0)</f>
        <v>0</v>
      </c>
      <c r="BF1829" s="240">
        <f>IF(N1829="snížená",J1829,0)</f>
        <v>0</v>
      </c>
      <c r="BG1829" s="240">
        <f>IF(N1829="zákl. přenesená",J1829,0)</f>
        <v>0</v>
      </c>
      <c r="BH1829" s="240">
        <f>IF(N1829="sníž. přenesená",J1829,0)</f>
        <v>0</v>
      </c>
      <c r="BI1829" s="240">
        <f>IF(N1829="nulová",J1829,0)</f>
        <v>0</v>
      </c>
      <c r="BJ1829" s="18" t="s">
        <v>84</v>
      </c>
      <c r="BK1829" s="240">
        <f>ROUND(I1829*H1829,2)</f>
        <v>0</v>
      </c>
      <c r="BL1829" s="18" t="s">
        <v>437</v>
      </c>
      <c r="BM1829" s="239" t="s">
        <v>3236</v>
      </c>
    </row>
    <row r="1830" spans="1:47" s="2" customFormat="1" ht="12">
      <c r="A1830" s="39"/>
      <c r="B1830" s="40"/>
      <c r="C1830" s="41"/>
      <c r="D1830" s="241" t="s">
        <v>178</v>
      </c>
      <c r="E1830" s="41"/>
      <c r="F1830" s="242" t="s">
        <v>3237</v>
      </c>
      <c r="G1830" s="41"/>
      <c r="H1830" s="41"/>
      <c r="I1830" s="243"/>
      <c r="J1830" s="41"/>
      <c r="K1830" s="41"/>
      <c r="L1830" s="45"/>
      <c r="M1830" s="244"/>
      <c r="N1830" s="245"/>
      <c r="O1830" s="92"/>
      <c r="P1830" s="92"/>
      <c r="Q1830" s="92"/>
      <c r="R1830" s="92"/>
      <c r="S1830" s="92"/>
      <c r="T1830" s="93"/>
      <c r="U1830" s="39"/>
      <c r="V1830" s="39"/>
      <c r="W1830" s="39"/>
      <c r="X1830" s="39"/>
      <c r="Y1830" s="39"/>
      <c r="Z1830" s="39"/>
      <c r="AA1830" s="39"/>
      <c r="AB1830" s="39"/>
      <c r="AC1830" s="39"/>
      <c r="AD1830" s="39"/>
      <c r="AE1830" s="39"/>
      <c r="AT1830" s="18" t="s">
        <v>178</v>
      </c>
      <c r="AU1830" s="18" t="s">
        <v>86</v>
      </c>
    </row>
    <row r="1831" spans="1:51" s="13" customFormat="1" ht="12">
      <c r="A1831" s="13"/>
      <c r="B1831" s="252"/>
      <c r="C1831" s="253"/>
      <c r="D1831" s="241" t="s">
        <v>291</v>
      </c>
      <c r="E1831" s="254" t="s">
        <v>1</v>
      </c>
      <c r="F1831" s="255" t="s">
        <v>3238</v>
      </c>
      <c r="G1831" s="253"/>
      <c r="H1831" s="256">
        <v>30.91</v>
      </c>
      <c r="I1831" s="257"/>
      <c r="J1831" s="253"/>
      <c r="K1831" s="253"/>
      <c r="L1831" s="258"/>
      <c r="M1831" s="259"/>
      <c r="N1831" s="260"/>
      <c r="O1831" s="260"/>
      <c r="P1831" s="260"/>
      <c r="Q1831" s="260"/>
      <c r="R1831" s="260"/>
      <c r="S1831" s="260"/>
      <c r="T1831" s="261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T1831" s="262" t="s">
        <v>291</v>
      </c>
      <c r="AU1831" s="262" t="s">
        <v>86</v>
      </c>
      <c r="AV1831" s="13" t="s">
        <v>86</v>
      </c>
      <c r="AW1831" s="13" t="s">
        <v>32</v>
      </c>
      <c r="AX1831" s="13" t="s">
        <v>84</v>
      </c>
      <c r="AY1831" s="262" t="s">
        <v>168</v>
      </c>
    </row>
    <row r="1832" spans="1:51" s="13" customFormat="1" ht="12">
      <c r="A1832" s="13"/>
      <c r="B1832" s="252"/>
      <c r="C1832" s="253"/>
      <c r="D1832" s="241" t="s">
        <v>291</v>
      </c>
      <c r="E1832" s="253"/>
      <c r="F1832" s="255" t="s">
        <v>3239</v>
      </c>
      <c r="G1832" s="253"/>
      <c r="H1832" s="256">
        <v>34.001</v>
      </c>
      <c r="I1832" s="257"/>
      <c r="J1832" s="253"/>
      <c r="K1832" s="253"/>
      <c r="L1832" s="258"/>
      <c r="M1832" s="259"/>
      <c r="N1832" s="260"/>
      <c r="O1832" s="260"/>
      <c r="P1832" s="260"/>
      <c r="Q1832" s="260"/>
      <c r="R1832" s="260"/>
      <c r="S1832" s="260"/>
      <c r="T1832" s="261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T1832" s="262" t="s">
        <v>291</v>
      </c>
      <c r="AU1832" s="262" t="s">
        <v>86</v>
      </c>
      <c r="AV1832" s="13" t="s">
        <v>86</v>
      </c>
      <c r="AW1832" s="13" t="s">
        <v>4</v>
      </c>
      <c r="AX1832" s="13" t="s">
        <v>84</v>
      </c>
      <c r="AY1832" s="262" t="s">
        <v>168</v>
      </c>
    </row>
    <row r="1833" spans="1:65" s="2" customFormat="1" ht="16.5" customHeight="1">
      <c r="A1833" s="39"/>
      <c r="B1833" s="40"/>
      <c r="C1833" s="298" t="s">
        <v>3240</v>
      </c>
      <c r="D1833" s="298" t="s">
        <v>1306</v>
      </c>
      <c r="E1833" s="299" t="s">
        <v>3241</v>
      </c>
      <c r="F1833" s="300" t="s">
        <v>3242</v>
      </c>
      <c r="G1833" s="301" t="s">
        <v>203</v>
      </c>
      <c r="H1833" s="302">
        <v>196.746</v>
      </c>
      <c r="I1833" s="303"/>
      <c r="J1833" s="304">
        <f>ROUND(I1833*H1833,2)</f>
        <v>0</v>
      </c>
      <c r="K1833" s="300" t="s">
        <v>1</v>
      </c>
      <c r="L1833" s="305"/>
      <c r="M1833" s="306" t="s">
        <v>1</v>
      </c>
      <c r="N1833" s="307" t="s">
        <v>42</v>
      </c>
      <c r="O1833" s="92"/>
      <c r="P1833" s="237">
        <f>O1833*H1833</f>
        <v>0</v>
      </c>
      <c r="Q1833" s="237">
        <v>0.00264</v>
      </c>
      <c r="R1833" s="237">
        <f>Q1833*H1833</f>
        <v>0.51940944</v>
      </c>
      <c r="S1833" s="237">
        <v>0</v>
      </c>
      <c r="T1833" s="238">
        <f>S1833*H1833</f>
        <v>0</v>
      </c>
      <c r="U1833" s="39"/>
      <c r="V1833" s="39"/>
      <c r="W1833" s="39"/>
      <c r="X1833" s="39"/>
      <c r="Y1833" s="39"/>
      <c r="Z1833" s="39"/>
      <c r="AA1833" s="39"/>
      <c r="AB1833" s="39"/>
      <c r="AC1833" s="39"/>
      <c r="AD1833" s="39"/>
      <c r="AE1833" s="39"/>
      <c r="AR1833" s="239" t="s">
        <v>352</v>
      </c>
      <c r="AT1833" s="239" t="s">
        <v>1306</v>
      </c>
      <c r="AU1833" s="239" t="s">
        <v>86</v>
      </c>
      <c r="AY1833" s="18" t="s">
        <v>168</v>
      </c>
      <c r="BE1833" s="240">
        <f>IF(N1833="základní",J1833,0)</f>
        <v>0</v>
      </c>
      <c r="BF1833" s="240">
        <f>IF(N1833="snížená",J1833,0)</f>
        <v>0</v>
      </c>
      <c r="BG1833" s="240">
        <f>IF(N1833="zákl. přenesená",J1833,0)</f>
        <v>0</v>
      </c>
      <c r="BH1833" s="240">
        <f>IF(N1833="sníž. přenesená",J1833,0)</f>
        <v>0</v>
      </c>
      <c r="BI1833" s="240">
        <f>IF(N1833="nulová",J1833,0)</f>
        <v>0</v>
      </c>
      <c r="BJ1833" s="18" t="s">
        <v>84</v>
      </c>
      <c r="BK1833" s="240">
        <f>ROUND(I1833*H1833,2)</f>
        <v>0</v>
      </c>
      <c r="BL1833" s="18" t="s">
        <v>437</v>
      </c>
      <c r="BM1833" s="239" t="s">
        <v>3243</v>
      </c>
    </row>
    <row r="1834" spans="1:47" s="2" customFormat="1" ht="12">
      <c r="A1834" s="39"/>
      <c r="B1834" s="40"/>
      <c r="C1834" s="41"/>
      <c r="D1834" s="241" t="s">
        <v>178</v>
      </c>
      <c r="E1834" s="41"/>
      <c r="F1834" s="242" t="s">
        <v>3244</v>
      </c>
      <c r="G1834" s="41"/>
      <c r="H1834" s="41"/>
      <c r="I1834" s="243"/>
      <c r="J1834" s="41"/>
      <c r="K1834" s="41"/>
      <c r="L1834" s="45"/>
      <c r="M1834" s="244"/>
      <c r="N1834" s="245"/>
      <c r="O1834" s="92"/>
      <c r="P1834" s="92"/>
      <c r="Q1834" s="92"/>
      <c r="R1834" s="92"/>
      <c r="S1834" s="92"/>
      <c r="T1834" s="93"/>
      <c r="U1834" s="39"/>
      <c r="V1834" s="39"/>
      <c r="W1834" s="39"/>
      <c r="X1834" s="39"/>
      <c r="Y1834" s="39"/>
      <c r="Z1834" s="39"/>
      <c r="AA1834" s="39"/>
      <c r="AB1834" s="39"/>
      <c r="AC1834" s="39"/>
      <c r="AD1834" s="39"/>
      <c r="AE1834" s="39"/>
      <c r="AT1834" s="18" t="s">
        <v>178</v>
      </c>
      <c r="AU1834" s="18" t="s">
        <v>86</v>
      </c>
    </row>
    <row r="1835" spans="1:51" s="13" customFormat="1" ht="12">
      <c r="A1835" s="13"/>
      <c r="B1835" s="252"/>
      <c r="C1835" s="253"/>
      <c r="D1835" s="241" t="s">
        <v>291</v>
      </c>
      <c r="E1835" s="254" t="s">
        <v>1</v>
      </c>
      <c r="F1835" s="255" t="s">
        <v>3245</v>
      </c>
      <c r="G1835" s="253"/>
      <c r="H1835" s="256">
        <v>178.86</v>
      </c>
      <c r="I1835" s="257"/>
      <c r="J1835" s="253"/>
      <c r="K1835" s="253"/>
      <c r="L1835" s="258"/>
      <c r="M1835" s="259"/>
      <c r="N1835" s="260"/>
      <c r="O1835" s="260"/>
      <c r="P1835" s="260"/>
      <c r="Q1835" s="260"/>
      <c r="R1835" s="260"/>
      <c r="S1835" s="260"/>
      <c r="T1835" s="261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T1835" s="262" t="s">
        <v>291</v>
      </c>
      <c r="AU1835" s="262" t="s">
        <v>86</v>
      </c>
      <c r="AV1835" s="13" t="s">
        <v>86</v>
      </c>
      <c r="AW1835" s="13" t="s">
        <v>32</v>
      </c>
      <c r="AX1835" s="13" t="s">
        <v>84</v>
      </c>
      <c r="AY1835" s="262" t="s">
        <v>168</v>
      </c>
    </row>
    <row r="1836" spans="1:51" s="13" customFormat="1" ht="12">
      <c r="A1836" s="13"/>
      <c r="B1836" s="252"/>
      <c r="C1836" s="253"/>
      <c r="D1836" s="241" t="s">
        <v>291</v>
      </c>
      <c r="E1836" s="253"/>
      <c r="F1836" s="255" t="s">
        <v>3246</v>
      </c>
      <c r="G1836" s="253"/>
      <c r="H1836" s="256">
        <v>196.746</v>
      </c>
      <c r="I1836" s="257"/>
      <c r="J1836" s="253"/>
      <c r="K1836" s="253"/>
      <c r="L1836" s="258"/>
      <c r="M1836" s="259"/>
      <c r="N1836" s="260"/>
      <c r="O1836" s="260"/>
      <c r="P1836" s="260"/>
      <c r="Q1836" s="260"/>
      <c r="R1836" s="260"/>
      <c r="S1836" s="260"/>
      <c r="T1836" s="261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T1836" s="262" t="s">
        <v>291</v>
      </c>
      <c r="AU1836" s="262" t="s">
        <v>86</v>
      </c>
      <c r="AV1836" s="13" t="s">
        <v>86</v>
      </c>
      <c r="AW1836" s="13" t="s">
        <v>4</v>
      </c>
      <c r="AX1836" s="13" t="s">
        <v>84</v>
      </c>
      <c r="AY1836" s="262" t="s">
        <v>168</v>
      </c>
    </row>
    <row r="1837" spans="1:65" s="2" customFormat="1" ht="16.5" customHeight="1">
      <c r="A1837" s="39"/>
      <c r="B1837" s="40"/>
      <c r="C1837" s="298" t="s">
        <v>3247</v>
      </c>
      <c r="D1837" s="298" t="s">
        <v>1306</v>
      </c>
      <c r="E1837" s="299" t="s">
        <v>3248</v>
      </c>
      <c r="F1837" s="300" t="s">
        <v>3249</v>
      </c>
      <c r="G1837" s="301" t="s">
        <v>203</v>
      </c>
      <c r="H1837" s="302">
        <v>433.422</v>
      </c>
      <c r="I1837" s="303"/>
      <c r="J1837" s="304">
        <f>ROUND(I1837*H1837,2)</f>
        <v>0</v>
      </c>
      <c r="K1837" s="300" t="s">
        <v>1</v>
      </c>
      <c r="L1837" s="305"/>
      <c r="M1837" s="306" t="s">
        <v>1</v>
      </c>
      <c r="N1837" s="307" t="s">
        <v>42</v>
      </c>
      <c r="O1837" s="92"/>
      <c r="P1837" s="237">
        <f>O1837*H1837</f>
        <v>0</v>
      </c>
      <c r="Q1837" s="237">
        <v>0.00264</v>
      </c>
      <c r="R1837" s="237">
        <f>Q1837*H1837</f>
        <v>1.1442340800000002</v>
      </c>
      <c r="S1837" s="237">
        <v>0</v>
      </c>
      <c r="T1837" s="238">
        <f>S1837*H1837</f>
        <v>0</v>
      </c>
      <c r="U1837" s="39"/>
      <c r="V1837" s="39"/>
      <c r="W1837" s="39"/>
      <c r="X1837" s="39"/>
      <c r="Y1837" s="39"/>
      <c r="Z1837" s="39"/>
      <c r="AA1837" s="39"/>
      <c r="AB1837" s="39"/>
      <c r="AC1837" s="39"/>
      <c r="AD1837" s="39"/>
      <c r="AE1837" s="39"/>
      <c r="AR1837" s="239" t="s">
        <v>352</v>
      </c>
      <c r="AT1837" s="239" t="s">
        <v>1306</v>
      </c>
      <c r="AU1837" s="239" t="s">
        <v>86</v>
      </c>
      <c r="AY1837" s="18" t="s">
        <v>168</v>
      </c>
      <c r="BE1837" s="240">
        <f>IF(N1837="základní",J1837,0)</f>
        <v>0</v>
      </c>
      <c r="BF1837" s="240">
        <f>IF(N1837="snížená",J1837,0)</f>
        <v>0</v>
      </c>
      <c r="BG1837" s="240">
        <f>IF(N1837="zákl. přenesená",J1837,0)</f>
        <v>0</v>
      </c>
      <c r="BH1837" s="240">
        <f>IF(N1837="sníž. přenesená",J1837,0)</f>
        <v>0</v>
      </c>
      <c r="BI1837" s="240">
        <f>IF(N1837="nulová",J1837,0)</f>
        <v>0</v>
      </c>
      <c r="BJ1837" s="18" t="s">
        <v>84</v>
      </c>
      <c r="BK1837" s="240">
        <f>ROUND(I1837*H1837,2)</f>
        <v>0</v>
      </c>
      <c r="BL1837" s="18" t="s">
        <v>437</v>
      </c>
      <c r="BM1837" s="239" t="s">
        <v>3250</v>
      </c>
    </row>
    <row r="1838" spans="1:47" s="2" customFormat="1" ht="12">
      <c r="A1838" s="39"/>
      <c r="B1838" s="40"/>
      <c r="C1838" s="41"/>
      <c r="D1838" s="241" t="s">
        <v>178</v>
      </c>
      <c r="E1838" s="41"/>
      <c r="F1838" s="242" t="s">
        <v>3237</v>
      </c>
      <c r="G1838" s="41"/>
      <c r="H1838" s="41"/>
      <c r="I1838" s="243"/>
      <c r="J1838" s="41"/>
      <c r="K1838" s="41"/>
      <c r="L1838" s="45"/>
      <c r="M1838" s="244"/>
      <c r="N1838" s="245"/>
      <c r="O1838" s="92"/>
      <c r="P1838" s="92"/>
      <c r="Q1838" s="92"/>
      <c r="R1838" s="92"/>
      <c r="S1838" s="92"/>
      <c r="T1838" s="93"/>
      <c r="U1838" s="39"/>
      <c r="V1838" s="39"/>
      <c r="W1838" s="39"/>
      <c r="X1838" s="39"/>
      <c r="Y1838" s="39"/>
      <c r="Z1838" s="39"/>
      <c r="AA1838" s="39"/>
      <c r="AB1838" s="39"/>
      <c r="AC1838" s="39"/>
      <c r="AD1838" s="39"/>
      <c r="AE1838" s="39"/>
      <c r="AT1838" s="18" t="s">
        <v>178</v>
      </c>
      <c r="AU1838" s="18" t="s">
        <v>86</v>
      </c>
    </row>
    <row r="1839" spans="1:51" s="13" customFormat="1" ht="12">
      <c r="A1839" s="13"/>
      <c r="B1839" s="252"/>
      <c r="C1839" s="253"/>
      <c r="D1839" s="241" t="s">
        <v>291</v>
      </c>
      <c r="E1839" s="254" t="s">
        <v>1</v>
      </c>
      <c r="F1839" s="255" t="s">
        <v>3251</v>
      </c>
      <c r="G1839" s="253"/>
      <c r="H1839" s="256">
        <v>394.02</v>
      </c>
      <c r="I1839" s="257"/>
      <c r="J1839" s="253"/>
      <c r="K1839" s="253"/>
      <c r="L1839" s="258"/>
      <c r="M1839" s="259"/>
      <c r="N1839" s="260"/>
      <c r="O1839" s="260"/>
      <c r="P1839" s="260"/>
      <c r="Q1839" s="260"/>
      <c r="R1839" s="260"/>
      <c r="S1839" s="260"/>
      <c r="T1839" s="261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T1839" s="262" t="s">
        <v>291</v>
      </c>
      <c r="AU1839" s="262" t="s">
        <v>86</v>
      </c>
      <c r="AV1839" s="13" t="s">
        <v>86</v>
      </c>
      <c r="AW1839" s="13" t="s">
        <v>32</v>
      </c>
      <c r="AX1839" s="13" t="s">
        <v>84</v>
      </c>
      <c r="AY1839" s="262" t="s">
        <v>168</v>
      </c>
    </row>
    <row r="1840" spans="1:51" s="13" customFormat="1" ht="12">
      <c r="A1840" s="13"/>
      <c r="B1840" s="252"/>
      <c r="C1840" s="253"/>
      <c r="D1840" s="241" t="s">
        <v>291</v>
      </c>
      <c r="E1840" s="253"/>
      <c r="F1840" s="255" t="s">
        <v>3252</v>
      </c>
      <c r="G1840" s="253"/>
      <c r="H1840" s="256">
        <v>433.422</v>
      </c>
      <c r="I1840" s="257"/>
      <c r="J1840" s="253"/>
      <c r="K1840" s="253"/>
      <c r="L1840" s="258"/>
      <c r="M1840" s="259"/>
      <c r="N1840" s="260"/>
      <c r="O1840" s="260"/>
      <c r="P1840" s="260"/>
      <c r="Q1840" s="260"/>
      <c r="R1840" s="260"/>
      <c r="S1840" s="260"/>
      <c r="T1840" s="261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T1840" s="262" t="s">
        <v>291</v>
      </c>
      <c r="AU1840" s="262" t="s">
        <v>86</v>
      </c>
      <c r="AV1840" s="13" t="s">
        <v>86</v>
      </c>
      <c r="AW1840" s="13" t="s">
        <v>4</v>
      </c>
      <c r="AX1840" s="13" t="s">
        <v>84</v>
      </c>
      <c r="AY1840" s="262" t="s">
        <v>168</v>
      </c>
    </row>
    <row r="1841" spans="1:65" s="2" customFormat="1" ht="16.5" customHeight="1">
      <c r="A1841" s="39"/>
      <c r="B1841" s="40"/>
      <c r="C1841" s="298" t="s">
        <v>3253</v>
      </c>
      <c r="D1841" s="298" t="s">
        <v>1306</v>
      </c>
      <c r="E1841" s="299" t="s">
        <v>3254</v>
      </c>
      <c r="F1841" s="300" t="s">
        <v>3255</v>
      </c>
      <c r="G1841" s="301" t="s">
        <v>203</v>
      </c>
      <c r="H1841" s="302">
        <v>447.555</v>
      </c>
      <c r="I1841" s="303"/>
      <c r="J1841" s="304">
        <f>ROUND(I1841*H1841,2)</f>
        <v>0</v>
      </c>
      <c r="K1841" s="300" t="s">
        <v>1</v>
      </c>
      <c r="L1841" s="305"/>
      <c r="M1841" s="306" t="s">
        <v>1</v>
      </c>
      <c r="N1841" s="307" t="s">
        <v>42</v>
      </c>
      <c r="O1841" s="92"/>
      <c r="P1841" s="237">
        <f>O1841*H1841</f>
        <v>0</v>
      </c>
      <c r="Q1841" s="237">
        <v>0.00264</v>
      </c>
      <c r="R1841" s="237">
        <f>Q1841*H1841</f>
        <v>1.1815452</v>
      </c>
      <c r="S1841" s="237">
        <v>0</v>
      </c>
      <c r="T1841" s="238">
        <f>S1841*H1841</f>
        <v>0</v>
      </c>
      <c r="U1841" s="39"/>
      <c r="V1841" s="39"/>
      <c r="W1841" s="39"/>
      <c r="X1841" s="39"/>
      <c r="Y1841" s="39"/>
      <c r="Z1841" s="39"/>
      <c r="AA1841" s="39"/>
      <c r="AB1841" s="39"/>
      <c r="AC1841" s="39"/>
      <c r="AD1841" s="39"/>
      <c r="AE1841" s="39"/>
      <c r="AR1841" s="239" t="s">
        <v>352</v>
      </c>
      <c r="AT1841" s="239" t="s">
        <v>1306</v>
      </c>
      <c r="AU1841" s="239" t="s">
        <v>86</v>
      </c>
      <c r="AY1841" s="18" t="s">
        <v>168</v>
      </c>
      <c r="BE1841" s="240">
        <f>IF(N1841="základní",J1841,0)</f>
        <v>0</v>
      </c>
      <c r="BF1841" s="240">
        <f>IF(N1841="snížená",J1841,0)</f>
        <v>0</v>
      </c>
      <c r="BG1841" s="240">
        <f>IF(N1841="zákl. přenesená",J1841,0)</f>
        <v>0</v>
      </c>
      <c r="BH1841" s="240">
        <f>IF(N1841="sníž. přenesená",J1841,0)</f>
        <v>0</v>
      </c>
      <c r="BI1841" s="240">
        <f>IF(N1841="nulová",J1841,0)</f>
        <v>0</v>
      </c>
      <c r="BJ1841" s="18" t="s">
        <v>84</v>
      </c>
      <c r="BK1841" s="240">
        <f>ROUND(I1841*H1841,2)</f>
        <v>0</v>
      </c>
      <c r="BL1841" s="18" t="s">
        <v>437</v>
      </c>
      <c r="BM1841" s="239" t="s">
        <v>3256</v>
      </c>
    </row>
    <row r="1842" spans="1:47" s="2" customFormat="1" ht="12">
      <c r="A1842" s="39"/>
      <c r="B1842" s="40"/>
      <c r="C1842" s="41"/>
      <c r="D1842" s="241" t="s">
        <v>178</v>
      </c>
      <c r="E1842" s="41"/>
      <c r="F1842" s="242" t="s">
        <v>3244</v>
      </c>
      <c r="G1842" s="41"/>
      <c r="H1842" s="41"/>
      <c r="I1842" s="243"/>
      <c r="J1842" s="41"/>
      <c r="K1842" s="41"/>
      <c r="L1842" s="45"/>
      <c r="M1842" s="244"/>
      <c r="N1842" s="245"/>
      <c r="O1842" s="92"/>
      <c r="P1842" s="92"/>
      <c r="Q1842" s="92"/>
      <c r="R1842" s="92"/>
      <c r="S1842" s="92"/>
      <c r="T1842" s="93"/>
      <c r="U1842" s="39"/>
      <c r="V1842" s="39"/>
      <c r="W1842" s="39"/>
      <c r="X1842" s="39"/>
      <c r="Y1842" s="39"/>
      <c r="Z1842" s="39"/>
      <c r="AA1842" s="39"/>
      <c r="AB1842" s="39"/>
      <c r="AC1842" s="39"/>
      <c r="AD1842" s="39"/>
      <c r="AE1842" s="39"/>
      <c r="AT1842" s="18" t="s">
        <v>178</v>
      </c>
      <c r="AU1842" s="18" t="s">
        <v>86</v>
      </c>
    </row>
    <row r="1843" spans="1:51" s="13" customFormat="1" ht="12">
      <c r="A1843" s="13"/>
      <c r="B1843" s="252"/>
      <c r="C1843" s="253"/>
      <c r="D1843" s="241" t="s">
        <v>291</v>
      </c>
      <c r="E1843" s="254" t="s">
        <v>1</v>
      </c>
      <c r="F1843" s="255" t="s">
        <v>3257</v>
      </c>
      <c r="G1843" s="253"/>
      <c r="H1843" s="256">
        <v>404.69</v>
      </c>
      <c r="I1843" s="257"/>
      <c r="J1843" s="253"/>
      <c r="K1843" s="253"/>
      <c r="L1843" s="258"/>
      <c r="M1843" s="259"/>
      <c r="N1843" s="260"/>
      <c r="O1843" s="260"/>
      <c r="P1843" s="260"/>
      <c r="Q1843" s="260"/>
      <c r="R1843" s="260"/>
      <c r="S1843" s="260"/>
      <c r="T1843" s="261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T1843" s="262" t="s">
        <v>291</v>
      </c>
      <c r="AU1843" s="262" t="s">
        <v>86</v>
      </c>
      <c r="AV1843" s="13" t="s">
        <v>86</v>
      </c>
      <c r="AW1843" s="13" t="s">
        <v>32</v>
      </c>
      <c r="AX1843" s="13" t="s">
        <v>77</v>
      </c>
      <c r="AY1843" s="262" t="s">
        <v>168</v>
      </c>
    </row>
    <row r="1844" spans="1:51" s="13" customFormat="1" ht="12">
      <c r="A1844" s="13"/>
      <c r="B1844" s="252"/>
      <c r="C1844" s="253"/>
      <c r="D1844" s="241" t="s">
        <v>291</v>
      </c>
      <c r="E1844" s="254" t="s">
        <v>1</v>
      </c>
      <c r="F1844" s="255" t="s">
        <v>3258</v>
      </c>
      <c r="G1844" s="253"/>
      <c r="H1844" s="256">
        <v>2.178</v>
      </c>
      <c r="I1844" s="257"/>
      <c r="J1844" s="253"/>
      <c r="K1844" s="253"/>
      <c r="L1844" s="258"/>
      <c r="M1844" s="259"/>
      <c r="N1844" s="260"/>
      <c r="O1844" s="260"/>
      <c r="P1844" s="260"/>
      <c r="Q1844" s="260"/>
      <c r="R1844" s="260"/>
      <c r="S1844" s="260"/>
      <c r="T1844" s="261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T1844" s="262" t="s">
        <v>291</v>
      </c>
      <c r="AU1844" s="262" t="s">
        <v>86</v>
      </c>
      <c r="AV1844" s="13" t="s">
        <v>86</v>
      </c>
      <c r="AW1844" s="13" t="s">
        <v>32</v>
      </c>
      <c r="AX1844" s="13" t="s">
        <v>77</v>
      </c>
      <c r="AY1844" s="262" t="s">
        <v>168</v>
      </c>
    </row>
    <row r="1845" spans="1:51" s="14" customFormat="1" ht="12">
      <c r="A1845" s="14"/>
      <c r="B1845" s="263"/>
      <c r="C1845" s="264"/>
      <c r="D1845" s="241" t="s">
        <v>291</v>
      </c>
      <c r="E1845" s="265" t="s">
        <v>1</v>
      </c>
      <c r="F1845" s="266" t="s">
        <v>295</v>
      </c>
      <c r="G1845" s="264"/>
      <c r="H1845" s="267">
        <v>406.868</v>
      </c>
      <c r="I1845" s="268"/>
      <c r="J1845" s="264"/>
      <c r="K1845" s="264"/>
      <c r="L1845" s="269"/>
      <c r="M1845" s="270"/>
      <c r="N1845" s="271"/>
      <c r="O1845" s="271"/>
      <c r="P1845" s="271"/>
      <c r="Q1845" s="271"/>
      <c r="R1845" s="271"/>
      <c r="S1845" s="271"/>
      <c r="T1845" s="272"/>
      <c r="U1845" s="14"/>
      <c r="V1845" s="14"/>
      <c r="W1845" s="14"/>
      <c r="X1845" s="14"/>
      <c r="Y1845" s="14"/>
      <c r="Z1845" s="14"/>
      <c r="AA1845" s="14"/>
      <c r="AB1845" s="14"/>
      <c r="AC1845" s="14"/>
      <c r="AD1845" s="14"/>
      <c r="AE1845" s="14"/>
      <c r="AT1845" s="273" t="s">
        <v>291</v>
      </c>
      <c r="AU1845" s="273" t="s">
        <v>86</v>
      </c>
      <c r="AV1845" s="14" t="s">
        <v>189</v>
      </c>
      <c r="AW1845" s="14" t="s">
        <v>32</v>
      </c>
      <c r="AX1845" s="14" t="s">
        <v>84</v>
      </c>
      <c r="AY1845" s="273" t="s">
        <v>168</v>
      </c>
    </row>
    <row r="1846" spans="1:51" s="13" customFormat="1" ht="12">
      <c r="A1846" s="13"/>
      <c r="B1846" s="252"/>
      <c r="C1846" s="253"/>
      <c r="D1846" s="241" t="s">
        <v>291</v>
      </c>
      <c r="E1846" s="253"/>
      <c r="F1846" s="255" t="s">
        <v>3259</v>
      </c>
      <c r="G1846" s="253"/>
      <c r="H1846" s="256">
        <v>447.555</v>
      </c>
      <c r="I1846" s="257"/>
      <c r="J1846" s="253"/>
      <c r="K1846" s="253"/>
      <c r="L1846" s="258"/>
      <c r="M1846" s="259"/>
      <c r="N1846" s="260"/>
      <c r="O1846" s="260"/>
      <c r="P1846" s="260"/>
      <c r="Q1846" s="260"/>
      <c r="R1846" s="260"/>
      <c r="S1846" s="260"/>
      <c r="T1846" s="261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T1846" s="262" t="s">
        <v>291</v>
      </c>
      <c r="AU1846" s="262" t="s">
        <v>86</v>
      </c>
      <c r="AV1846" s="13" t="s">
        <v>86</v>
      </c>
      <c r="AW1846" s="13" t="s">
        <v>4</v>
      </c>
      <c r="AX1846" s="13" t="s">
        <v>84</v>
      </c>
      <c r="AY1846" s="262" t="s">
        <v>168</v>
      </c>
    </row>
    <row r="1847" spans="1:65" s="2" customFormat="1" ht="24.15" customHeight="1">
      <c r="A1847" s="39"/>
      <c r="B1847" s="40"/>
      <c r="C1847" s="228" t="s">
        <v>3260</v>
      </c>
      <c r="D1847" s="228" t="s">
        <v>171</v>
      </c>
      <c r="E1847" s="229" t="s">
        <v>3261</v>
      </c>
      <c r="F1847" s="230" t="s">
        <v>3262</v>
      </c>
      <c r="G1847" s="231" t="s">
        <v>416</v>
      </c>
      <c r="H1847" s="232">
        <v>3.3</v>
      </c>
      <c r="I1847" s="233"/>
      <c r="J1847" s="234">
        <f>ROUND(I1847*H1847,2)</f>
        <v>0</v>
      </c>
      <c r="K1847" s="230" t="s">
        <v>175</v>
      </c>
      <c r="L1847" s="45"/>
      <c r="M1847" s="235" t="s">
        <v>1</v>
      </c>
      <c r="N1847" s="236" t="s">
        <v>42</v>
      </c>
      <c r="O1847" s="92"/>
      <c r="P1847" s="237">
        <f>O1847*H1847</f>
        <v>0</v>
      </c>
      <c r="Q1847" s="237">
        <v>0.00016</v>
      </c>
      <c r="R1847" s="237">
        <f>Q1847*H1847</f>
        <v>0.000528</v>
      </c>
      <c r="S1847" s="237">
        <v>0</v>
      </c>
      <c r="T1847" s="238">
        <f>S1847*H1847</f>
        <v>0</v>
      </c>
      <c r="U1847" s="39"/>
      <c r="V1847" s="39"/>
      <c r="W1847" s="39"/>
      <c r="X1847" s="39"/>
      <c r="Y1847" s="39"/>
      <c r="Z1847" s="39"/>
      <c r="AA1847" s="39"/>
      <c r="AB1847" s="39"/>
      <c r="AC1847" s="39"/>
      <c r="AD1847" s="39"/>
      <c r="AE1847" s="39"/>
      <c r="AR1847" s="239" t="s">
        <v>437</v>
      </c>
      <c r="AT1847" s="239" t="s">
        <v>171</v>
      </c>
      <c r="AU1847" s="239" t="s">
        <v>86</v>
      </c>
      <c r="AY1847" s="18" t="s">
        <v>168</v>
      </c>
      <c r="BE1847" s="240">
        <f>IF(N1847="základní",J1847,0)</f>
        <v>0</v>
      </c>
      <c r="BF1847" s="240">
        <f>IF(N1847="snížená",J1847,0)</f>
        <v>0</v>
      </c>
      <c r="BG1847" s="240">
        <f>IF(N1847="zákl. přenesená",J1847,0)</f>
        <v>0</v>
      </c>
      <c r="BH1847" s="240">
        <f>IF(N1847="sníž. přenesená",J1847,0)</f>
        <v>0</v>
      </c>
      <c r="BI1847" s="240">
        <f>IF(N1847="nulová",J1847,0)</f>
        <v>0</v>
      </c>
      <c r="BJ1847" s="18" t="s">
        <v>84</v>
      </c>
      <c r="BK1847" s="240">
        <f>ROUND(I1847*H1847,2)</f>
        <v>0</v>
      </c>
      <c r="BL1847" s="18" t="s">
        <v>437</v>
      </c>
      <c r="BM1847" s="239" t="s">
        <v>3263</v>
      </c>
    </row>
    <row r="1848" spans="1:51" s="15" customFormat="1" ht="12">
      <c r="A1848" s="15"/>
      <c r="B1848" s="274"/>
      <c r="C1848" s="275"/>
      <c r="D1848" s="241" t="s">
        <v>291</v>
      </c>
      <c r="E1848" s="276" t="s">
        <v>1</v>
      </c>
      <c r="F1848" s="277" t="s">
        <v>3073</v>
      </c>
      <c r="G1848" s="275"/>
      <c r="H1848" s="276" t="s">
        <v>1</v>
      </c>
      <c r="I1848" s="278"/>
      <c r="J1848" s="275"/>
      <c r="K1848" s="275"/>
      <c r="L1848" s="279"/>
      <c r="M1848" s="280"/>
      <c r="N1848" s="281"/>
      <c r="O1848" s="281"/>
      <c r="P1848" s="281"/>
      <c r="Q1848" s="281"/>
      <c r="R1848" s="281"/>
      <c r="S1848" s="281"/>
      <c r="T1848" s="282"/>
      <c r="U1848" s="15"/>
      <c r="V1848" s="15"/>
      <c r="W1848" s="15"/>
      <c r="X1848" s="15"/>
      <c r="Y1848" s="15"/>
      <c r="Z1848" s="15"/>
      <c r="AA1848" s="15"/>
      <c r="AB1848" s="15"/>
      <c r="AC1848" s="15"/>
      <c r="AD1848" s="15"/>
      <c r="AE1848" s="15"/>
      <c r="AT1848" s="283" t="s">
        <v>291</v>
      </c>
      <c r="AU1848" s="283" t="s">
        <v>86</v>
      </c>
      <c r="AV1848" s="15" t="s">
        <v>84</v>
      </c>
      <c r="AW1848" s="15" t="s">
        <v>32</v>
      </c>
      <c r="AX1848" s="15" t="s">
        <v>77</v>
      </c>
      <c r="AY1848" s="283" t="s">
        <v>168</v>
      </c>
    </row>
    <row r="1849" spans="1:51" s="13" customFormat="1" ht="12">
      <c r="A1849" s="13"/>
      <c r="B1849" s="252"/>
      <c r="C1849" s="253"/>
      <c r="D1849" s="241" t="s">
        <v>291</v>
      </c>
      <c r="E1849" s="254" t="s">
        <v>1</v>
      </c>
      <c r="F1849" s="255" t="s">
        <v>3264</v>
      </c>
      <c r="G1849" s="253"/>
      <c r="H1849" s="256">
        <v>3.3</v>
      </c>
      <c r="I1849" s="257"/>
      <c r="J1849" s="253"/>
      <c r="K1849" s="253"/>
      <c r="L1849" s="258"/>
      <c r="M1849" s="259"/>
      <c r="N1849" s="260"/>
      <c r="O1849" s="260"/>
      <c r="P1849" s="260"/>
      <c r="Q1849" s="260"/>
      <c r="R1849" s="260"/>
      <c r="S1849" s="260"/>
      <c r="T1849" s="261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T1849" s="262" t="s">
        <v>291</v>
      </c>
      <c r="AU1849" s="262" t="s">
        <v>86</v>
      </c>
      <c r="AV1849" s="13" t="s">
        <v>86</v>
      </c>
      <c r="AW1849" s="13" t="s">
        <v>32</v>
      </c>
      <c r="AX1849" s="13" t="s">
        <v>84</v>
      </c>
      <c r="AY1849" s="262" t="s">
        <v>168</v>
      </c>
    </row>
    <row r="1850" spans="1:65" s="2" customFormat="1" ht="24.15" customHeight="1">
      <c r="A1850" s="39"/>
      <c r="B1850" s="40"/>
      <c r="C1850" s="228" t="s">
        <v>3265</v>
      </c>
      <c r="D1850" s="228" t="s">
        <v>171</v>
      </c>
      <c r="E1850" s="229" t="s">
        <v>3266</v>
      </c>
      <c r="F1850" s="230" t="s">
        <v>3267</v>
      </c>
      <c r="G1850" s="231" t="s">
        <v>416</v>
      </c>
      <c r="H1850" s="232">
        <v>3.3</v>
      </c>
      <c r="I1850" s="233"/>
      <c r="J1850" s="234">
        <f>ROUND(I1850*H1850,2)</f>
        <v>0</v>
      </c>
      <c r="K1850" s="230" t="s">
        <v>175</v>
      </c>
      <c r="L1850" s="45"/>
      <c r="M1850" s="235" t="s">
        <v>1</v>
      </c>
      <c r="N1850" s="236" t="s">
        <v>42</v>
      </c>
      <c r="O1850" s="92"/>
      <c r="P1850" s="237">
        <f>O1850*H1850</f>
        <v>0</v>
      </c>
      <c r="Q1850" s="237">
        <v>0.00011</v>
      </c>
      <c r="R1850" s="237">
        <f>Q1850*H1850</f>
        <v>0.000363</v>
      </c>
      <c r="S1850" s="237">
        <v>0</v>
      </c>
      <c r="T1850" s="238">
        <f>S1850*H1850</f>
        <v>0</v>
      </c>
      <c r="U1850" s="39"/>
      <c r="V1850" s="39"/>
      <c r="W1850" s="39"/>
      <c r="X1850" s="39"/>
      <c r="Y1850" s="39"/>
      <c r="Z1850" s="39"/>
      <c r="AA1850" s="39"/>
      <c r="AB1850" s="39"/>
      <c r="AC1850" s="39"/>
      <c r="AD1850" s="39"/>
      <c r="AE1850" s="39"/>
      <c r="AR1850" s="239" t="s">
        <v>437</v>
      </c>
      <c r="AT1850" s="239" t="s">
        <v>171</v>
      </c>
      <c r="AU1850" s="239" t="s">
        <v>86</v>
      </c>
      <c r="AY1850" s="18" t="s">
        <v>168</v>
      </c>
      <c r="BE1850" s="240">
        <f>IF(N1850="základní",J1850,0)</f>
        <v>0</v>
      </c>
      <c r="BF1850" s="240">
        <f>IF(N1850="snížená",J1850,0)</f>
        <v>0</v>
      </c>
      <c r="BG1850" s="240">
        <f>IF(N1850="zákl. přenesená",J1850,0)</f>
        <v>0</v>
      </c>
      <c r="BH1850" s="240">
        <f>IF(N1850="sníž. přenesená",J1850,0)</f>
        <v>0</v>
      </c>
      <c r="BI1850" s="240">
        <f>IF(N1850="nulová",J1850,0)</f>
        <v>0</v>
      </c>
      <c r="BJ1850" s="18" t="s">
        <v>84</v>
      </c>
      <c r="BK1850" s="240">
        <f>ROUND(I1850*H1850,2)</f>
        <v>0</v>
      </c>
      <c r="BL1850" s="18" t="s">
        <v>437</v>
      </c>
      <c r="BM1850" s="239" t="s">
        <v>3268</v>
      </c>
    </row>
    <row r="1851" spans="1:51" s="15" customFormat="1" ht="12">
      <c r="A1851" s="15"/>
      <c r="B1851" s="274"/>
      <c r="C1851" s="275"/>
      <c r="D1851" s="241" t="s">
        <v>291</v>
      </c>
      <c r="E1851" s="276" t="s">
        <v>1</v>
      </c>
      <c r="F1851" s="277" t="s">
        <v>3073</v>
      </c>
      <c r="G1851" s="275"/>
      <c r="H1851" s="276" t="s">
        <v>1</v>
      </c>
      <c r="I1851" s="278"/>
      <c r="J1851" s="275"/>
      <c r="K1851" s="275"/>
      <c r="L1851" s="279"/>
      <c r="M1851" s="280"/>
      <c r="N1851" s="281"/>
      <c r="O1851" s="281"/>
      <c r="P1851" s="281"/>
      <c r="Q1851" s="281"/>
      <c r="R1851" s="281"/>
      <c r="S1851" s="281"/>
      <c r="T1851" s="282"/>
      <c r="U1851" s="15"/>
      <c r="V1851" s="15"/>
      <c r="W1851" s="15"/>
      <c r="X1851" s="15"/>
      <c r="Y1851" s="15"/>
      <c r="Z1851" s="15"/>
      <c r="AA1851" s="15"/>
      <c r="AB1851" s="15"/>
      <c r="AC1851" s="15"/>
      <c r="AD1851" s="15"/>
      <c r="AE1851" s="15"/>
      <c r="AT1851" s="283" t="s">
        <v>291</v>
      </c>
      <c r="AU1851" s="283" t="s">
        <v>86</v>
      </c>
      <c r="AV1851" s="15" t="s">
        <v>84</v>
      </c>
      <c r="AW1851" s="15" t="s">
        <v>32</v>
      </c>
      <c r="AX1851" s="15" t="s">
        <v>77</v>
      </c>
      <c r="AY1851" s="283" t="s">
        <v>168</v>
      </c>
    </row>
    <row r="1852" spans="1:51" s="13" customFormat="1" ht="12">
      <c r="A1852" s="13"/>
      <c r="B1852" s="252"/>
      <c r="C1852" s="253"/>
      <c r="D1852" s="241" t="s">
        <v>291</v>
      </c>
      <c r="E1852" s="254" t="s">
        <v>1</v>
      </c>
      <c r="F1852" s="255" t="s">
        <v>3264</v>
      </c>
      <c r="G1852" s="253"/>
      <c r="H1852" s="256">
        <v>3.3</v>
      </c>
      <c r="I1852" s="257"/>
      <c r="J1852" s="253"/>
      <c r="K1852" s="253"/>
      <c r="L1852" s="258"/>
      <c r="M1852" s="259"/>
      <c r="N1852" s="260"/>
      <c r="O1852" s="260"/>
      <c r="P1852" s="260"/>
      <c r="Q1852" s="260"/>
      <c r="R1852" s="260"/>
      <c r="S1852" s="260"/>
      <c r="T1852" s="261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T1852" s="262" t="s">
        <v>291</v>
      </c>
      <c r="AU1852" s="262" t="s">
        <v>86</v>
      </c>
      <c r="AV1852" s="13" t="s">
        <v>86</v>
      </c>
      <c r="AW1852" s="13" t="s">
        <v>32</v>
      </c>
      <c r="AX1852" s="13" t="s">
        <v>84</v>
      </c>
      <c r="AY1852" s="262" t="s">
        <v>168</v>
      </c>
    </row>
    <row r="1853" spans="1:65" s="2" customFormat="1" ht="16.5" customHeight="1">
      <c r="A1853" s="39"/>
      <c r="B1853" s="40"/>
      <c r="C1853" s="228" t="s">
        <v>3269</v>
      </c>
      <c r="D1853" s="228" t="s">
        <v>171</v>
      </c>
      <c r="E1853" s="229" t="s">
        <v>3270</v>
      </c>
      <c r="F1853" s="230" t="s">
        <v>3271</v>
      </c>
      <c r="G1853" s="231" t="s">
        <v>416</v>
      </c>
      <c r="H1853" s="232">
        <v>20.7</v>
      </c>
      <c r="I1853" s="233"/>
      <c r="J1853" s="234">
        <f>ROUND(I1853*H1853,2)</f>
        <v>0</v>
      </c>
      <c r="K1853" s="230" t="s">
        <v>175</v>
      </c>
      <c r="L1853" s="45"/>
      <c r="M1853" s="235" t="s">
        <v>1</v>
      </c>
      <c r="N1853" s="236" t="s">
        <v>42</v>
      </c>
      <c r="O1853" s="92"/>
      <c r="P1853" s="237">
        <f>O1853*H1853</f>
        <v>0</v>
      </c>
      <c r="Q1853" s="237">
        <v>0</v>
      </c>
      <c r="R1853" s="237">
        <f>Q1853*H1853</f>
        <v>0</v>
      </c>
      <c r="S1853" s="237">
        <v>0</v>
      </c>
      <c r="T1853" s="238">
        <f>S1853*H1853</f>
        <v>0</v>
      </c>
      <c r="U1853" s="39"/>
      <c r="V1853" s="39"/>
      <c r="W1853" s="39"/>
      <c r="X1853" s="39"/>
      <c r="Y1853" s="39"/>
      <c r="Z1853" s="39"/>
      <c r="AA1853" s="39"/>
      <c r="AB1853" s="39"/>
      <c r="AC1853" s="39"/>
      <c r="AD1853" s="39"/>
      <c r="AE1853" s="39"/>
      <c r="AR1853" s="239" t="s">
        <v>437</v>
      </c>
      <c r="AT1853" s="239" t="s">
        <v>171</v>
      </c>
      <c r="AU1853" s="239" t="s">
        <v>86</v>
      </c>
      <c r="AY1853" s="18" t="s">
        <v>168</v>
      </c>
      <c r="BE1853" s="240">
        <f>IF(N1853="základní",J1853,0)</f>
        <v>0</v>
      </c>
      <c r="BF1853" s="240">
        <f>IF(N1853="snížená",J1853,0)</f>
        <v>0</v>
      </c>
      <c r="BG1853" s="240">
        <f>IF(N1853="zákl. přenesená",J1853,0)</f>
        <v>0</v>
      </c>
      <c r="BH1853" s="240">
        <f>IF(N1853="sníž. přenesená",J1853,0)</f>
        <v>0</v>
      </c>
      <c r="BI1853" s="240">
        <f>IF(N1853="nulová",J1853,0)</f>
        <v>0</v>
      </c>
      <c r="BJ1853" s="18" t="s">
        <v>84</v>
      </c>
      <c r="BK1853" s="240">
        <f>ROUND(I1853*H1853,2)</f>
        <v>0</v>
      </c>
      <c r="BL1853" s="18" t="s">
        <v>437</v>
      </c>
      <c r="BM1853" s="239" t="s">
        <v>3272</v>
      </c>
    </row>
    <row r="1854" spans="1:51" s="13" customFormat="1" ht="12">
      <c r="A1854" s="13"/>
      <c r="B1854" s="252"/>
      <c r="C1854" s="253"/>
      <c r="D1854" s="241" t="s">
        <v>291</v>
      </c>
      <c r="E1854" s="254" t="s">
        <v>1</v>
      </c>
      <c r="F1854" s="255" t="s">
        <v>3273</v>
      </c>
      <c r="G1854" s="253"/>
      <c r="H1854" s="256">
        <v>7.2</v>
      </c>
      <c r="I1854" s="257"/>
      <c r="J1854" s="253"/>
      <c r="K1854" s="253"/>
      <c r="L1854" s="258"/>
      <c r="M1854" s="259"/>
      <c r="N1854" s="260"/>
      <c r="O1854" s="260"/>
      <c r="P1854" s="260"/>
      <c r="Q1854" s="260"/>
      <c r="R1854" s="260"/>
      <c r="S1854" s="260"/>
      <c r="T1854" s="261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T1854" s="262" t="s">
        <v>291</v>
      </c>
      <c r="AU1854" s="262" t="s">
        <v>86</v>
      </c>
      <c r="AV1854" s="13" t="s">
        <v>86</v>
      </c>
      <c r="AW1854" s="13" t="s">
        <v>32</v>
      </c>
      <c r="AX1854" s="13" t="s">
        <v>77</v>
      </c>
      <c r="AY1854" s="262" t="s">
        <v>168</v>
      </c>
    </row>
    <row r="1855" spans="1:51" s="13" customFormat="1" ht="12">
      <c r="A1855" s="13"/>
      <c r="B1855" s="252"/>
      <c r="C1855" s="253"/>
      <c r="D1855" s="241" t="s">
        <v>291</v>
      </c>
      <c r="E1855" s="254" t="s">
        <v>1</v>
      </c>
      <c r="F1855" s="255" t="s">
        <v>3274</v>
      </c>
      <c r="G1855" s="253"/>
      <c r="H1855" s="256">
        <v>13.5</v>
      </c>
      <c r="I1855" s="257"/>
      <c r="J1855" s="253"/>
      <c r="K1855" s="253"/>
      <c r="L1855" s="258"/>
      <c r="M1855" s="259"/>
      <c r="N1855" s="260"/>
      <c r="O1855" s="260"/>
      <c r="P1855" s="260"/>
      <c r="Q1855" s="260"/>
      <c r="R1855" s="260"/>
      <c r="S1855" s="260"/>
      <c r="T1855" s="261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T1855" s="262" t="s">
        <v>291</v>
      </c>
      <c r="AU1855" s="262" t="s">
        <v>86</v>
      </c>
      <c r="AV1855" s="13" t="s">
        <v>86</v>
      </c>
      <c r="AW1855" s="13" t="s">
        <v>32</v>
      </c>
      <c r="AX1855" s="13" t="s">
        <v>77</v>
      </c>
      <c r="AY1855" s="262" t="s">
        <v>168</v>
      </c>
    </row>
    <row r="1856" spans="1:51" s="14" customFormat="1" ht="12">
      <c r="A1856" s="14"/>
      <c r="B1856" s="263"/>
      <c r="C1856" s="264"/>
      <c r="D1856" s="241" t="s">
        <v>291</v>
      </c>
      <c r="E1856" s="265" t="s">
        <v>1</v>
      </c>
      <c r="F1856" s="266" t="s">
        <v>295</v>
      </c>
      <c r="G1856" s="264"/>
      <c r="H1856" s="267">
        <v>20.7</v>
      </c>
      <c r="I1856" s="268"/>
      <c r="J1856" s="264"/>
      <c r="K1856" s="264"/>
      <c r="L1856" s="269"/>
      <c r="M1856" s="270"/>
      <c r="N1856" s="271"/>
      <c r="O1856" s="271"/>
      <c r="P1856" s="271"/>
      <c r="Q1856" s="271"/>
      <c r="R1856" s="271"/>
      <c r="S1856" s="271"/>
      <c r="T1856" s="272"/>
      <c r="U1856" s="14"/>
      <c r="V1856" s="14"/>
      <c r="W1856" s="14"/>
      <c r="X1856" s="14"/>
      <c r="Y1856" s="14"/>
      <c r="Z1856" s="14"/>
      <c r="AA1856" s="14"/>
      <c r="AB1856" s="14"/>
      <c r="AC1856" s="14"/>
      <c r="AD1856" s="14"/>
      <c r="AE1856" s="14"/>
      <c r="AT1856" s="273" t="s">
        <v>291</v>
      </c>
      <c r="AU1856" s="273" t="s">
        <v>86</v>
      </c>
      <c r="AV1856" s="14" t="s">
        <v>189</v>
      </c>
      <c r="AW1856" s="14" t="s">
        <v>32</v>
      </c>
      <c r="AX1856" s="14" t="s">
        <v>84</v>
      </c>
      <c r="AY1856" s="273" t="s">
        <v>168</v>
      </c>
    </row>
    <row r="1857" spans="1:65" s="2" customFormat="1" ht="16.5" customHeight="1">
      <c r="A1857" s="39"/>
      <c r="B1857" s="40"/>
      <c r="C1857" s="298" t="s">
        <v>3275</v>
      </c>
      <c r="D1857" s="298" t="s">
        <v>1306</v>
      </c>
      <c r="E1857" s="299" t="s">
        <v>3276</v>
      </c>
      <c r="F1857" s="300" t="s">
        <v>3277</v>
      </c>
      <c r="G1857" s="301" t="s">
        <v>416</v>
      </c>
      <c r="H1857" s="302">
        <v>22.77</v>
      </c>
      <c r="I1857" s="303"/>
      <c r="J1857" s="304">
        <f>ROUND(I1857*H1857,2)</f>
        <v>0</v>
      </c>
      <c r="K1857" s="300" t="s">
        <v>1</v>
      </c>
      <c r="L1857" s="305"/>
      <c r="M1857" s="306" t="s">
        <v>1</v>
      </c>
      <c r="N1857" s="307" t="s">
        <v>42</v>
      </c>
      <c r="O1857" s="92"/>
      <c r="P1857" s="237">
        <f>O1857*H1857</f>
        <v>0</v>
      </c>
      <c r="Q1857" s="237">
        <v>0</v>
      </c>
      <c r="R1857" s="237">
        <f>Q1857*H1857</f>
        <v>0</v>
      </c>
      <c r="S1857" s="237">
        <v>0</v>
      </c>
      <c r="T1857" s="238">
        <f>S1857*H1857</f>
        <v>0</v>
      </c>
      <c r="U1857" s="39"/>
      <c r="V1857" s="39"/>
      <c r="W1857" s="39"/>
      <c r="X1857" s="39"/>
      <c r="Y1857" s="39"/>
      <c r="Z1857" s="39"/>
      <c r="AA1857" s="39"/>
      <c r="AB1857" s="39"/>
      <c r="AC1857" s="39"/>
      <c r="AD1857" s="39"/>
      <c r="AE1857" s="39"/>
      <c r="AR1857" s="239" t="s">
        <v>352</v>
      </c>
      <c r="AT1857" s="239" t="s">
        <v>1306</v>
      </c>
      <c r="AU1857" s="239" t="s">
        <v>86</v>
      </c>
      <c r="AY1857" s="18" t="s">
        <v>168</v>
      </c>
      <c r="BE1857" s="240">
        <f>IF(N1857="základní",J1857,0)</f>
        <v>0</v>
      </c>
      <c r="BF1857" s="240">
        <f>IF(N1857="snížená",J1857,0)</f>
        <v>0</v>
      </c>
      <c r="BG1857" s="240">
        <f>IF(N1857="zákl. přenesená",J1857,0)</f>
        <v>0</v>
      </c>
      <c r="BH1857" s="240">
        <f>IF(N1857="sníž. přenesená",J1857,0)</f>
        <v>0</v>
      </c>
      <c r="BI1857" s="240">
        <f>IF(N1857="nulová",J1857,0)</f>
        <v>0</v>
      </c>
      <c r="BJ1857" s="18" t="s">
        <v>84</v>
      </c>
      <c r="BK1857" s="240">
        <f>ROUND(I1857*H1857,2)</f>
        <v>0</v>
      </c>
      <c r="BL1857" s="18" t="s">
        <v>437</v>
      </c>
      <c r="BM1857" s="239" t="s">
        <v>3278</v>
      </c>
    </row>
    <row r="1858" spans="1:47" s="2" customFormat="1" ht="12">
      <c r="A1858" s="39"/>
      <c r="B1858" s="40"/>
      <c r="C1858" s="41"/>
      <c r="D1858" s="241" t="s">
        <v>178</v>
      </c>
      <c r="E1858" s="41"/>
      <c r="F1858" s="242" t="s">
        <v>3279</v>
      </c>
      <c r="G1858" s="41"/>
      <c r="H1858" s="41"/>
      <c r="I1858" s="243"/>
      <c r="J1858" s="41"/>
      <c r="K1858" s="41"/>
      <c r="L1858" s="45"/>
      <c r="M1858" s="244"/>
      <c r="N1858" s="245"/>
      <c r="O1858" s="92"/>
      <c r="P1858" s="92"/>
      <c r="Q1858" s="92"/>
      <c r="R1858" s="92"/>
      <c r="S1858" s="92"/>
      <c r="T1858" s="93"/>
      <c r="U1858" s="39"/>
      <c r="V1858" s="39"/>
      <c r="W1858" s="39"/>
      <c r="X1858" s="39"/>
      <c r="Y1858" s="39"/>
      <c r="Z1858" s="39"/>
      <c r="AA1858" s="39"/>
      <c r="AB1858" s="39"/>
      <c r="AC1858" s="39"/>
      <c r="AD1858" s="39"/>
      <c r="AE1858" s="39"/>
      <c r="AT1858" s="18" t="s">
        <v>178</v>
      </c>
      <c r="AU1858" s="18" t="s">
        <v>86</v>
      </c>
    </row>
    <row r="1859" spans="1:51" s="13" customFormat="1" ht="12">
      <c r="A1859" s="13"/>
      <c r="B1859" s="252"/>
      <c r="C1859" s="253"/>
      <c r="D1859" s="241" t="s">
        <v>291</v>
      </c>
      <c r="E1859" s="254" t="s">
        <v>1</v>
      </c>
      <c r="F1859" s="255" t="s">
        <v>3280</v>
      </c>
      <c r="G1859" s="253"/>
      <c r="H1859" s="256">
        <v>22.77</v>
      </c>
      <c r="I1859" s="257"/>
      <c r="J1859" s="253"/>
      <c r="K1859" s="253"/>
      <c r="L1859" s="258"/>
      <c r="M1859" s="259"/>
      <c r="N1859" s="260"/>
      <c r="O1859" s="260"/>
      <c r="P1859" s="260"/>
      <c r="Q1859" s="260"/>
      <c r="R1859" s="260"/>
      <c r="S1859" s="260"/>
      <c r="T1859" s="261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T1859" s="262" t="s">
        <v>291</v>
      </c>
      <c r="AU1859" s="262" t="s">
        <v>86</v>
      </c>
      <c r="AV1859" s="13" t="s">
        <v>86</v>
      </c>
      <c r="AW1859" s="13" t="s">
        <v>32</v>
      </c>
      <c r="AX1859" s="13" t="s">
        <v>84</v>
      </c>
      <c r="AY1859" s="262" t="s">
        <v>168</v>
      </c>
    </row>
    <row r="1860" spans="1:65" s="2" customFormat="1" ht="16.5" customHeight="1">
      <c r="A1860" s="39"/>
      <c r="B1860" s="40"/>
      <c r="C1860" s="228" t="s">
        <v>3281</v>
      </c>
      <c r="D1860" s="228" t="s">
        <v>171</v>
      </c>
      <c r="E1860" s="229" t="s">
        <v>3282</v>
      </c>
      <c r="F1860" s="230" t="s">
        <v>3283</v>
      </c>
      <c r="G1860" s="231" t="s">
        <v>416</v>
      </c>
      <c r="H1860" s="232">
        <v>35.86</v>
      </c>
      <c r="I1860" s="233"/>
      <c r="J1860" s="234">
        <f>ROUND(I1860*H1860,2)</f>
        <v>0</v>
      </c>
      <c r="K1860" s="230" t="s">
        <v>1</v>
      </c>
      <c r="L1860" s="45"/>
      <c r="M1860" s="235" t="s">
        <v>1</v>
      </c>
      <c r="N1860" s="236" t="s">
        <v>42</v>
      </c>
      <c r="O1860" s="92"/>
      <c r="P1860" s="237">
        <f>O1860*H1860</f>
        <v>0</v>
      </c>
      <c r="Q1860" s="237">
        <v>0</v>
      </c>
      <c r="R1860" s="237">
        <f>Q1860*H1860</f>
        <v>0</v>
      </c>
      <c r="S1860" s="237">
        <v>0</v>
      </c>
      <c r="T1860" s="238">
        <f>S1860*H1860</f>
        <v>0</v>
      </c>
      <c r="U1860" s="39"/>
      <c r="V1860" s="39"/>
      <c r="W1860" s="39"/>
      <c r="X1860" s="39"/>
      <c r="Y1860" s="39"/>
      <c r="Z1860" s="39"/>
      <c r="AA1860" s="39"/>
      <c r="AB1860" s="39"/>
      <c r="AC1860" s="39"/>
      <c r="AD1860" s="39"/>
      <c r="AE1860" s="39"/>
      <c r="AR1860" s="239" t="s">
        <v>437</v>
      </c>
      <c r="AT1860" s="239" t="s">
        <v>171</v>
      </c>
      <c r="AU1860" s="239" t="s">
        <v>86</v>
      </c>
      <c r="AY1860" s="18" t="s">
        <v>168</v>
      </c>
      <c r="BE1860" s="240">
        <f>IF(N1860="základní",J1860,0)</f>
        <v>0</v>
      </c>
      <c r="BF1860" s="240">
        <f>IF(N1860="snížená",J1860,0)</f>
        <v>0</v>
      </c>
      <c r="BG1860" s="240">
        <f>IF(N1860="zákl. přenesená",J1860,0)</f>
        <v>0</v>
      </c>
      <c r="BH1860" s="240">
        <f>IF(N1860="sníž. přenesená",J1860,0)</f>
        <v>0</v>
      </c>
      <c r="BI1860" s="240">
        <f>IF(N1860="nulová",J1860,0)</f>
        <v>0</v>
      </c>
      <c r="BJ1860" s="18" t="s">
        <v>84</v>
      </c>
      <c r="BK1860" s="240">
        <f>ROUND(I1860*H1860,2)</f>
        <v>0</v>
      </c>
      <c r="BL1860" s="18" t="s">
        <v>437</v>
      </c>
      <c r="BM1860" s="239" t="s">
        <v>3284</v>
      </c>
    </row>
    <row r="1861" spans="1:47" s="2" customFormat="1" ht="12">
      <c r="A1861" s="39"/>
      <c r="B1861" s="40"/>
      <c r="C1861" s="41"/>
      <c r="D1861" s="241" t="s">
        <v>178</v>
      </c>
      <c r="E1861" s="41"/>
      <c r="F1861" s="242" t="s">
        <v>3285</v>
      </c>
      <c r="G1861" s="41"/>
      <c r="H1861" s="41"/>
      <c r="I1861" s="243"/>
      <c r="J1861" s="41"/>
      <c r="K1861" s="41"/>
      <c r="L1861" s="45"/>
      <c r="M1861" s="244"/>
      <c r="N1861" s="245"/>
      <c r="O1861" s="92"/>
      <c r="P1861" s="92"/>
      <c r="Q1861" s="92"/>
      <c r="R1861" s="92"/>
      <c r="S1861" s="92"/>
      <c r="T1861" s="93"/>
      <c r="U1861" s="39"/>
      <c r="V1861" s="39"/>
      <c r="W1861" s="39"/>
      <c r="X1861" s="39"/>
      <c r="Y1861" s="39"/>
      <c r="Z1861" s="39"/>
      <c r="AA1861" s="39"/>
      <c r="AB1861" s="39"/>
      <c r="AC1861" s="39"/>
      <c r="AD1861" s="39"/>
      <c r="AE1861" s="39"/>
      <c r="AT1861" s="18" t="s">
        <v>178</v>
      </c>
      <c r="AU1861" s="18" t="s">
        <v>86</v>
      </c>
    </row>
    <row r="1862" spans="1:51" s="15" customFormat="1" ht="12">
      <c r="A1862" s="15"/>
      <c r="B1862" s="274"/>
      <c r="C1862" s="275"/>
      <c r="D1862" s="241" t="s">
        <v>291</v>
      </c>
      <c r="E1862" s="276" t="s">
        <v>1</v>
      </c>
      <c r="F1862" s="277" t="s">
        <v>1179</v>
      </c>
      <c r="G1862" s="275"/>
      <c r="H1862" s="276" t="s">
        <v>1</v>
      </c>
      <c r="I1862" s="278"/>
      <c r="J1862" s="275"/>
      <c r="K1862" s="275"/>
      <c r="L1862" s="279"/>
      <c r="M1862" s="280"/>
      <c r="N1862" s="281"/>
      <c r="O1862" s="281"/>
      <c r="P1862" s="281"/>
      <c r="Q1862" s="281"/>
      <c r="R1862" s="281"/>
      <c r="S1862" s="281"/>
      <c r="T1862" s="282"/>
      <c r="U1862" s="15"/>
      <c r="V1862" s="15"/>
      <c r="W1862" s="15"/>
      <c r="X1862" s="15"/>
      <c r="Y1862" s="15"/>
      <c r="Z1862" s="15"/>
      <c r="AA1862" s="15"/>
      <c r="AB1862" s="15"/>
      <c r="AC1862" s="15"/>
      <c r="AD1862" s="15"/>
      <c r="AE1862" s="15"/>
      <c r="AT1862" s="283" t="s">
        <v>291</v>
      </c>
      <c r="AU1862" s="283" t="s">
        <v>86</v>
      </c>
      <c r="AV1862" s="15" t="s">
        <v>84</v>
      </c>
      <c r="AW1862" s="15" t="s">
        <v>32</v>
      </c>
      <c r="AX1862" s="15" t="s">
        <v>77</v>
      </c>
      <c r="AY1862" s="283" t="s">
        <v>168</v>
      </c>
    </row>
    <row r="1863" spans="1:51" s="13" customFormat="1" ht="12">
      <c r="A1863" s="13"/>
      <c r="B1863" s="252"/>
      <c r="C1863" s="253"/>
      <c r="D1863" s="241" t="s">
        <v>291</v>
      </c>
      <c r="E1863" s="254" t="s">
        <v>1</v>
      </c>
      <c r="F1863" s="255" t="s">
        <v>3286</v>
      </c>
      <c r="G1863" s="253"/>
      <c r="H1863" s="256">
        <v>35.86</v>
      </c>
      <c r="I1863" s="257"/>
      <c r="J1863" s="253"/>
      <c r="K1863" s="253"/>
      <c r="L1863" s="258"/>
      <c r="M1863" s="259"/>
      <c r="N1863" s="260"/>
      <c r="O1863" s="260"/>
      <c r="P1863" s="260"/>
      <c r="Q1863" s="260"/>
      <c r="R1863" s="260"/>
      <c r="S1863" s="260"/>
      <c r="T1863" s="261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T1863" s="262" t="s">
        <v>291</v>
      </c>
      <c r="AU1863" s="262" t="s">
        <v>86</v>
      </c>
      <c r="AV1863" s="13" t="s">
        <v>86</v>
      </c>
      <c r="AW1863" s="13" t="s">
        <v>32</v>
      </c>
      <c r="AX1863" s="13" t="s">
        <v>84</v>
      </c>
      <c r="AY1863" s="262" t="s">
        <v>168</v>
      </c>
    </row>
    <row r="1864" spans="1:65" s="2" customFormat="1" ht="16.5" customHeight="1">
      <c r="A1864" s="39"/>
      <c r="B1864" s="40"/>
      <c r="C1864" s="228" t="s">
        <v>3287</v>
      </c>
      <c r="D1864" s="228" t="s">
        <v>171</v>
      </c>
      <c r="E1864" s="229" t="s">
        <v>3288</v>
      </c>
      <c r="F1864" s="230" t="s">
        <v>3289</v>
      </c>
      <c r="G1864" s="231" t="s">
        <v>416</v>
      </c>
      <c r="H1864" s="232">
        <v>100.76</v>
      </c>
      <c r="I1864" s="233"/>
      <c r="J1864" s="234">
        <f>ROUND(I1864*H1864,2)</f>
        <v>0</v>
      </c>
      <c r="K1864" s="230" t="s">
        <v>1</v>
      </c>
      <c r="L1864" s="45"/>
      <c r="M1864" s="235" t="s">
        <v>1</v>
      </c>
      <c r="N1864" s="236" t="s">
        <v>42</v>
      </c>
      <c r="O1864" s="92"/>
      <c r="P1864" s="237">
        <f>O1864*H1864</f>
        <v>0</v>
      </c>
      <c r="Q1864" s="237">
        <v>0</v>
      </c>
      <c r="R1864" s="237">
        <f>Q1864*H1864</f>
        <v>0</v>
      </c>
      <c r="S1864" s="237">
        <v>0</v>
      </c>
      <c r="T1864" s="238">
        <f>S1864*H1864</f>
        <v>0</v>
      </c>
      <c r="U1864" s="39"/>
      <c r="V1864" s="39"/>
      <c r="W1864" s="39"/>
      <c r="X1864" s="39"/>
      <c r="Y1864" s="39"/>
      <c r="Z1864" s="39"/>
      <c r="AA1864" s="39"/>
      <c r="AB1864" s="39"/>
      <c r="AC1864" s="39"/>
      <c r="AD1864" s="39"/>
      <c r="AE1864" s="39"/>
      <c r="AR1864" s="239" t="s">
        <v>437</v>
      </c>
      <c r="AT1864" s="239" t="s">
        <v>171</v>
      </c>
      <c r="AU1864" s="239" t="s">
        <v>86</v>
      </c>
      <c r="AY1864" s="18" t="s">
        <v>168</v>
      </c>
      <c r="BE1864" s="240">
        <f>IF(N1864="základní",J1864,0)</f>
        <v>0</v>
      </c>
      <c r="BF1864" s="240">
        <f>IF(N1864="snížená",J1864,0)</f>
        <v>0</v>
      </c>
      <c r="BG1864" s="240">
        <f>IF(N1864="zákl. přenesená",J1864,0)</f>
        <v>0</v>
      </c>
      <c r="BH1864" s="240">
        <f>IF(N1864="sníž. přenesená",J1864,0)</f>
        <v>0</v>
      </c>
      <c r="BI1864" s="240">
        <f>IF(N1864="nulová",J1864,0)</f>
        <v>0</v>
      </c>
      <c r="BJ1864" s="18" t="s">
        <v>84</v>
      </c>
      <c r="BK1864" s="240">
        <f>ROUND(I1864*H1864,2)</f>
        <v>0</v>
      </c>
      <c r="BL1864" s="18" t="s">
        <v>437</v>
      </c>
      <c r="BM1864" s="239" t="s">
        <v>3290</v>
      </c>
    </row>
    <row r="1865" spans="1:47" s="2" customFormat="1" ht="12">
      <c r="A1865" s="39"/>
      <c r="B1865" s="40"/>
      <c r="C1865" s="41"/>
      <c r="D1865" s="241" t="s">
        <v>178</v>
      </c>
      <c r="E1865" s="41"/>
      <c r="F1865" s="242" t="s">
        <v>3291</v>
      </c>
      <c r="G1865" s="41"/>
      <c r="H1865" s="41"/>
      <c r="I1865" s="243"/>
      <c r="J1865" s="41"/>
      <c r="K1865" s="41"/>
      <c r="L1865" s="45"/>
      <c r="M1865" s="244"/>
      <c r="N1865" s="245"/>
      <c r="O1865" s="92"/>
      <c r="P1865" s="92"/>
      <c r="Q1865" s="92"/>
      <c r="R1865" s="92"/>
      <c r="S1865" s="92"/>
      <c r="T1865" s="93"/>
      <c r="U1865" s="39"/>
      <c r="V1865" s="39"/>
      <c r="W1865" s="39"/>
      <c r="X1865" s="39"/>
      <c r="Y1865" s="39"/>
      <c r="Z1865" s="39"/>
      <c r="AA1865" s="39"/>
      <c r="AB1865" s="39"/>
      <c r="AC1865" s="39"/>
      <c r="AD1865" s="39"/>
      <c r="AE1865" s="39"/>
      <c r="AT1865" s="18" t="s">
        <v>178</v>
      </c>
      <c r="AU1865" s="18" t="s">
        <v>86</v>
      </c>
    </row>
    <row r="1866" spans="1:51" s="15" customFormat="1" ht="12">
      <c r="A1866" s="15"/>
      <c r="B1866" s="274"/>
      <c r="C1866" s="275"/>
      <c r="D1866" s="241" t="s">
        <v>291</v>
      </c>
      <c r="E1866" s="276" t="s">
        <v>1</v>
      </c>
      <c r="F1866" s="277" t="s">
        <v>1179</v>
      </c>
      <c r="G1866" s="275"/>
      <c r="H1866" s="276" t="s">
        <v>1</v>
      </c>
      <c r="I1866" s="278"/>
      <c r="J1866" s="275"/>
      <c r="K1866" s="275"/>
      <c r="L1866" s="279"/>
      <c r="M1866" s="280"/>
      <c r="N1866" s="281"/>
      <c r="O1866" s="281"/>
      <c r="P1866" s="281"/>
      <c r="Q1866" s="281"/>
      <c r="R1866" s="281"/>
      <c r="S1866" s="281"/>
      <c r="T1866" s="282"/>
      <c r="U1866" s="15"/>
      <c r="V1866" s="15"/>
      <c r="W1866" s="15"/>
      <c r="X1866" s="15"/>
      <c r="Y1866" s="15"/>
      <c r="Z1866" s="15"/>
      <c r="AA1866" s="15"/>
      <c r="AB1866" s="15"/>
      <c r="AC1866" s="15"/>
      <c r="AD1866" s="15"/>
      <c r="AE1866" s="15"/>
      <c r="AT1866" s="283" t="s">
        <v>291</v>
      </c>
      <c r="AU1866" s="283" t="s">
        <v>86</v>
      </c>
      <c r="AV1866" s="15" t="s">
        <v>84</v>
      </c>
      <c r="AW1866" s="15" t="s">
        <v>32</v>
      </c>
      <c r="AX1866" s="15" t="s">
        <v>77</v>
      </c>
      <c r="AY1866" s="283" t="s">
        <v>168</v>
      </c>
    </row>
    <row r="1867" spans="1:51" s="13" customFormat="1" ht="12">
      <c r="A1867" s="13"/>
      <c r="B1867" s="252"/>
      <c r="C1867" s="253"/>
      <c r="D1867" s="241" t="s">
        <v>291</v>
      </c>
      <c r="E1867" s="254" t="s">
        <v>1</v>
      </c>
      <c r="F1867" s="255" t="s">
        <v>3292</v>
      </c>
      <c r="G1867" s="253"/>
      <c r="H1867" s="256">
        <v>100.76</v>
      </c>
      <c r="I1867" s="257"/>
      <c r="J1867" s="253"/>
      <c r="K1867" s="253"/>
      <c r="L1867" s="258"/>
      <c r="M1867" s="259"/>
      <c r="N1867" s="260"/>
      <c r="O1867" s="260"/>
      <c r="P1867" s="260"/>
      <c r="Q1867" s="260"/>
      <c r="R1867" s="260"/>
      <c r="S1867" s="260"/>
      <c r="T1867" s="261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T1867" s="262" t="s">
        <v>291</v>
      </c>
      <c r="AU1867" s="262" t="s">
        <v>86</v>
      </c>
      <c r="AV1867" s="13" t="s">
        <v>86</v>
      </c>
      <c r="AW1867" s="13" t="s">
        <v>32</v>
      </c>
      <c r="AX1867" s="13" t="s">
        <v>84</v>
      </c>
      <c r="AY1867" s="262" t="s">
        <v>168</v>
      </c>
    </row>
    <row r="1868" spans="1:65" s="2" customFormat="1" ht="16.5" customHeight="1">
      <c r="A1868" s="39"/>
      <c r="B1868" s="40"/>
      <c r="C1868" s="228" t="s">
        <v>3293</v>
      </c>
      <c r="D1868" s="228" t="s">
        <v>171</v>
      </c>
      <c r="E1868" s="229" t="s">
        <v>3294</v>
      </c>
      <c r="F1868" s="230" t="s">
        <v>3295</v>
      </c>
      <c r="G1868" s="231" t="s">
        <v>416</v>
      </c>
      <c r="H1868" s="232">
        <v>389.84</v>
      </c>
      <c r="I1868" s="233"/>
      <c r="J1868" s="234">
        <f>ROUND(I1868*H1868,2)</f>
        <v>0</v>
      </c>
      <c r="K1868" s="230" t="s">
        <v>1</v>
      </c>
      <c r="L1868" s="45"/>
      <c r="M1868" s="235" t="s">
        <v>1</v>
      </c>
      <c r="N1868" s="236" t="s">
        <v>42</v>
      </c>
      <c r="O1868" s="92"/>
      <c r="P1868" s="237">
        <f>O1868*H1868</f>
        <v>0</v>
      </c>
      <c r="Q1868" s="237">
        <v>0</v>
      </c>
      <c r="R1868" s="237">
        <f>Q1868*H1868</f>
        <v>0</v>
      </c>
      <c r="S1868" s="237">
        <v>0</v>
      </c>
      <c r="T1868" s="238">
        <f>S1868*H1868</f>
        <v>0</v>
      </c>
      <c r="U1868" s="39"/>
      <c r="V1868" s="39"/>
      <c r="W1868" s="39"/>
      <c r="X1868" s="39"/>
      <c r="Y1868" s="39"/>
      <c r="Z1868" s="39"/>
      <c r="AA1868" s="39"/>
      <c r="AB1868" s="39"/>
      <c r="AC1868" s="39"/>
      <c r="AD1868" s="39"/>
      <c r="AE1868" s="39"/>
      <c r="AR1868" s="239" t="s">
        <v>437</v>
      </c>
      <c r="AT1868" s="239" t="s">
        <v>171</v>
      </c>
      <c r="AU1868" s="239" t="s">
        <v>86</v>
      </c>
      <c r="AY1868" s="18" t="s">
        <v>168</v>
      </c>
      <c r="BE1868" s="240">
        <f>IF(N1868="základní",J1868,0)</f>
        <v>0</v>
      </c>
      <c r="BF1868" s="240">
        <f>IF(N1868="snížená",J1868,0)</f>
        <v>0</v>
      </c>
      <c r="BG1868" s="240">
        <f>IF(N1868="zákl. přenesená",J1868,0)</f>
        <v>0</v>
      </c>
      <c r="BH1868" s="240">
        <f>IF(N1868="sníž. přenesená",J1868,0)</f>
        <v>0</v>
      </c>
      <c r="BI1868" s="240">
        <f>IF(N1868="nulová",J1868,0)</f>
        <v>0</v>
      </c>
      <c r="BJ1868" s="18" t="s">
        <v>84</v>
      </c>
      <c r="BK1868" s="240">
        <f>ROUND(I1868*H1868,2)</f>
        <v>0</v>
      </c>
      <c r="BL1868" s="18" t="s">
        <v>437</v>
      </c>
      <c r="BM1868" s="239" t="s">
        <v>3296</v>
      </c>
    </row>
    <row r="1869" spans="1:47" s="2" customFormat="1" ht="12">
      <c r="A1869" s="39"/>
      <c r="B1869" s="40"/>
      <c r="C1869" s="41"/>
      <c r="D1869" s="241" t="s">
        <v>178</v>
      </c>
      <c r="E1869" s="41"/>
      <c r="F1869" s="242" t="s">
        <v>3285</v>
      </c>
      <c r="G1869" s="41"/>
      <c r="H1869" s="41"/>
      <c r="I1869" s="243"/>
      <c r="J1869" s="41"/>
      <c r="K1869" s="41"/>
      <c r="L1869" s="45"/>
      <c r="M1869" s="244"/>
      <c r="N1869" s="245"/>
      <c r="O1869" s="92"/>
      <c r="P1869" s="92"/>
      <c r="Q1869" s="92"/>
      <c r="R1869" s="92"/>
      <c r="S1869" s="92"/>
      <c r="T1869" s="93"/>
      <c r="U1869" s="39"/>
      <c r="V1869" s="39"/>
      <c r="W1869" s="39"/>
      <c r="X1869" s="39"/>
      <c r="Y1869" s="39"/>
      <c r="Z1869" s="39"/>
      <c r="AA1869" s="39"/>
      <c r="AB1869" s="39"/>
      <c r="AC1869" s="39"/>
      <c r="AD1869" s="39"/>
      <c r="AE1869" s="39"/>
      <c r="AT1869" s="18" t="s">
        <v>178</v>
      </c>
      <c r="AU1869" s="18" t="s">
        <v>86</v>
      </c>
    </row>
    <row r="1870" spans="1:51" s="15" customFormat="1" ht="12">
      <c r="A1870" s="15"/>
      <c r="B1870" s="274"/>
      <c r="C1870" s="275"/>
      <c r="D1870" s="241" t="s">
        <v>291</v>
      </c>
      <c r="E1870" s="276" t="s">
        <v>1</v>
      </c>
      <c r="F1870" s="277" t="s">
        <v>1179</v>
      </c>
      <c r="G1870" s="275"/>
      <c r="H1870" s="276" t="s">
        <v>1</v>
      </c>
      <c r="I1870" s="278"/>
      <c r="J1870" s="275"/>
      <c r="K1870" s="275"/>
      <c r="L1870" s="279"/>
      <c r="M1870" s="280"/>
      <c r="N1870" s="281"/>
      <c r="O1870" s="281"/>
      <c r="P1870" s="281"/>
      <c r="Q1870" s="281"/>
      <c r="R1870" s="281"/>
      <c r="S1870" s="281"/>
      <c r="T1870" s="282"/>
      <c r="U1870" s="15"/>
      <c r="V1870" s="15"/>
      <c r="W1870" s="15"/>
      <c r="X1870" s="15"/>
      <c r="Y1870" s="15"/>
      <c r="Z1870" s="15"/>
      <c r="AA1870" s="15"/>
      <c r="AB1870" s="15"/>
      <c r="AC1870" s="15"/>
      <c r="AD1870" s="15"/>
      <c r="AE1870" s="15"/>
      <c r="AT1870" s="283" t="s">
        <v>291</v>
      </c>
      <c r="AU1870" s="283" t="s">
        <v>86</v>
      </c>
      <c r="AV1870" s="15" t="s">
        <v>84</v>
      </c>
      <c r="AW1870" s="15" t="s">
        <v>32</v>
      </c>
      <c r="AX1870" s="15" t="s">
        <v>77</v>
      </c>
      <c r="AY1870" s="283" t="s">
        <v>168</v>
      </c>
    </row>
    <row r="1871" spans="1:51" s="13" customFormat="1" ht="12">
      <c r="A1871" s="13"/>
      <c r="B1871" s="252"/>
      <c r="C1871" s="253"/>
      <c r="D1871" s="241" t="s">
        <v>291</v>
      </c>
      <c r="E1871" s="254" t="s">
        <v>1</v>
      </c>
      <c r="F1871" s="255" t="s">
        <v>3297</v>
      </c>
      <c r="G1871" s="253"/>
      <c r="H1871" s="256">
        <v>389.84</v>
      </c>
      <c r="I1871" s="257"/>
      <c r="J1871" s="253"/>
      <c r="K1871" s="253"/>
      <c r="L1871" s="258"/>
      <c r="M1871" s="259"/>
      <c r="N1871" s="260"/>
      <c r="O1871" s="260"/>
      <c r="P1871" s="260"/>
      <c r="Q1871" s="260"/>
      <c r="R1871" s="260"/>
      <c r="S1871" s="260"/>
      <c r="T1871" s="261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T1871" s="262" t="s">
        <v>291</v>
      </c>
      <c r="AU1871" s="262" t="s">
        <v>86</v>
      </c>
      <c r="AV1871" s="13" t="s">
        <v>86</v>
      </c>
      <c r="AW1871" s="13" t="s">
        <v>32</v>
      </c>
      <c r="AX1871" s="13" t="s">
        <v>84</v>
      </c>
      <c r="AY1871" s="262" t="s">
        <v>168</v>
      </c>
    </row>
    <row r="1872" spans="1:65" s="2" customFormat="1" ht="16.5" customHeight="1">
      <c r="A1872" s="39"/>
      <c r="B1872" s="40"/>
      <c r="C1872" s="228" t="s">
        <v>3298</v>
      </c>
      <c r="D1872" s="228" t="s">
        <v>171</v>
      </c>
      <c r="E1872" s="229" t="s">
        <v>3299</v>
      </c>
      <c r="F1872" s="230" t="s">
        <v>3300</v>
      </c>
      <c r="G1872" s="231" t="s">
        <v>416</v>
      </c>
      <c r="H1872" s="232">
        <v>11.22</v>
      </c>
      <c r="I1872" s="233"/>
      <c r="J1872" s="234">
        <f>ROUND(I1872*H1872,2)</f>
        <v>0</v>
      </c>
      <c r="K1872" s="230" t="s">
        <v>1</v>
      </c>
      <c r="L1872" s="45"/>
      <c r="M1872" s="235" t="s">
        <v>1</v>
      </c>
      <c r="N1872" s="236" t="s">
        <v>42</v>
      </c>
      <c r="O1872" s="92"/>
      <c r="P1872" s="237">
        <f>O1872*H1872</f>
        <v>0</v>
      </c>
      <c r="Q1872" s="237">
        <v>0</v>
      </c>
      <c r="R1872" s="237">
        <f>Q1872*H1872</f>
        <v>0</v>
      </c>
      <c r="S1872" s="237">
        <v>0</v>
      </c>
      <c r="T1872" s="238">
        <f>S1872*H1872</f>
        <v>0</v>
      </c>
      <c r="U1872" s="39"/>
      <c r="V1872" s="39"/>
      <c r="W1872" s="39"/>
      <c r="X1872" s="39"/>
      <c r="Y1872" s="39"/>
      <c r="Z1872" s="39"/>
      <c r="AA1872" s="39"/>
      <c r="AB1872" s="39"/>
      <c r="AC1872" s="39"/>
      <c r="AD1872" s="39"/>
      <c r="AE1872" s="39"/>
      <c r="AR1872" s="239" t="s">
        <v>437</v>
      </c>
      <c r="AT1872" s="239" t="s">
        <v>171</v>
      </c>
      <c r="AU1872" s="239" t="s">
        <v>86</v>
      </c>
      <c r="AY1872" s="18" t="s">
        <v>168</v>
      </c>
      <c r="BE1872" s="240">
        <f>IF(N1872="základní",J1872,0)</f>
        <v>0</v>
      </c>
      <c r="BF1872" s="240">
        <f>IF(N1872="snížená",J1872,0)</f>
        <v>0</v>
      </c>
      <c r="BG1872" s="240">
        <f>IF(N1872="zákl. přenesená",J1872,0)</f>
        <v>0</v>
      </c>
      <c r="BH1872" s="240">
        <f>IF(N1872="sníž. přenesená",J1872,0)</f>
        <v>0</v>
      </c>
      <c r="BI1872" s="240">
        <f>IF(N1872="nulová",J1872,0)</f>
        <v>0</v>
      </c>
      <c r="BJ1872" s="18" t="s">
        <v>84</v>
      </c>
      <c r="BK1872" s="240">
        <f>ROUND(I1872*H1872,2)</f>
        <v>0</v>
      </c>
      <c r="BL1872" s="18" t="s">
        <v>437</v>
      </c>
      <c r="BM1872" s="239" t="s">
        <v>3301</v>
      </c>
    </row>
    <row r="1873" spans="1:47" s="2" customFormat="1" ht="12">
      <c r="A1873" s="39"/>
      <c r="B1873" s="40"/>
      <c r="C1873" s="41"/>
      <c r="D1873" s="241" t="s">
        <v>178</v>
      </c>
      <c r="E1873" s="41"/>
      <c r="F1873" s="242" t="s">
        <v>3291</v>
      </c>
      <c r="G1873" s="41"/>
      <c r="H1873" s="41"/>
      <c r="I1873" s="243"/>
      <c r="J1873" s="41"/>
      <c r="K1873" s="41"/>
      <c r="L1873" s="45"/>
      <c r="M1873" s="244"/>
      <c r="N1873" s="245"/>
      <c r="O1873" s="92"/>
      <c r="P1873" s="92"/>
      <c r="Q1873" s="92"/>
      <c r="R1873" s="92"/>
      <c r="S1873" s="92"/>
      <c r="T1873" s="93"/>
      <c r="U1873" s="39"/>
      <c r="V1873" s="39"/>
      <c r="W1873" s="39"/>
      <c r="X1873" s="39"/>
      <c r="Y1873" s="39"/>
      <c r="Z1873" s="39"/>
      <c r="AA1873" s="39"/>
      <c r="AB1873" s="39"/>
      <c r="AC1873" s="39"/>
      <c r="AD1873" s="39"/>
      <c r="AE1873" s="39"/>
      <c r="AT1873" s="18" t="s">
        <v>178</v>
      </c>
      <c r="AU1873" s="18" t="s">
        <v>86</v>
      </c>
    </row>
    <row r="1874" spans="1:51" s="15" customFormat="1" ht="12">
      <c r="A1874" s="15"/>
      <c r="B1874" s="274"/>
      <c r="C1874" s="275"/>
      <c r="D1874" s="241" t="s">
        <v>291</v>
      </c>
      <c r="E1874" s="276" t="s">
        <v>1</v>
      </c>
      <c r="F1874" s="277" t="s">
        <v>1179</v>
      </c>
      <c r="G1874" s="275"/>
      <c r="H1874" s="276" t="s">
        <v>1</v>
      </c>
      <c r="I1874" s="278"/>
      <c r="J1874" s="275"/>
      <c r="K1874" s="275"/>
      <c r="L1874" s="279"/>
      <c r="M1874" s="280"/>
      <c r="N1874" s="281"/>
      <c r="O1874" s="281"/>
      <c r="P1874" s="281"/>
      <c r="Q1874" s="281"/>
      <c r="R1874" s="281"/>
      <c r="S1874" s="281"/>
      <c r="T1874" s="282"/>
      <c r="U1874" s="15"/>
      <c r="V1874" s="15"/>
      <c r="W1874" s="15"/>
      <c r="X1874" s="15"/>
      <c r="Y1874" s="15"/>
      <c r="Z1874" s="15"/>
      <c r="AA1874" s="15"/>
      <c r="AB1874" s="15"/>
      <c r="AC1874" s="15"/>
      <c r="AD1874" s="15"/>
      <c r="AE1874" s="15"/>
      <c r="AT1874" s="283" t="s">
        <v>291</v>
      </c>
      <c r="AU1874" s="283" t="s">
        <v>86</v>
      </c>
      <c r="AV1874" s="15" t="s">
        <v>84</v>
      </c>
      <c r="AW1874" s="15" t="s">
        <v>32</v>
      </c>
      <c r="AX1874" s="15" t="s">
        <v>77</v>
      </c>
      <c r="AY1874" s="283" t="s">
        <v>168</v>
      </c>
    </row>
    <row r="1875" spans="1:51" s="13" customFormat="1" ht="12">
      <c r="A1875" s="13"/>
      <c r="B1875" s="252"/>
      <c r="C1875" s="253"/>
      <c r="D1875" s="241" t="s">
        <v>291</v>
      </c>
      <c r="E1875" s="254" t="s">
        <v>1</v>
      </c>
      <c r="F1875" s="255" t="s">
        <v>3302</v>
      </c>
      <c r="G1875" s="253"/>
      <c r="H1875" s="256">
        <v>11.22</v>
      </c>
      <c r="I1875" s="257"/>
      <c r="J1875" s="253"/>
      <c r="K1875" s="253"/>
      <c r="L1875" s="258"/>
      <c r="M1875" s="259"/>
      <c r="N1875" s="260"/>
      <c r="O1875" s="260"/>
      <c r="P1875" s="260"/>
      <c r="Q1875" s="260"/>
      <c r="R1875" s="260"/>
      <c r="S1875" s="260"/>
      <c r="T1875" s="261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T1875" s="262" t="s">
        <v>291</v>
      </c>
      <c r="AU1875" s="262" t="s">
        <v>86</v>
      </c>
      <c r="AV1875" s="13" t="s">
        <v>86</v>
      </c>
      <c r="AW1875" s="13" t="s">
        <v>32</v>
      </c>
      <c r="AX1875" s="13" t="s">
        <v>84</v>
      </c>
      <c r="AY1875" s="262" t="s">
        <v>168</v>
      </c>
    </row>
    <row r="1876" spans="1:65" s="2" customFormat="1" ht="16.5" customHeight="1">
      <c r="A1876" s="39"/>
      <c r="B1876" s="40"/>
      <c r="C1876" s="228" t="s">
        <v>3303</v>
      </c>
      <c r="D1876" s="228" t="s">
        <v>171</v>
      </c>
      <c r="E1876" s="229" t="s">
        <v>3304</v>
      </c>
      <c r="F1876" s="230" t="s">
        <v>3305</v>
      </c>
      <c r="G1876" s="231" t="s">
        <v>203</v>
      </c>
      <c r="H1876" s="232">
        <v>20.13</v>
      </c>
      <c r="I1876" s="233"/>
      <c r="J1876" s="234">
        <f>ROUND(I1876*H1876,2)</f>
        <v>0</v>
      </c>
      <c r="K1876" s="230" t="s">
        <v>1</v>
      </c>
      <c r="L1876" s="45"/>
      <c r="M1876" s="235" t="s">
        <v>1</v>
      </c>
      <c r="N1876" s="236" t="s">
        <v>42</v>
      </c>
      <c r="O1876" s="92"/>
      <c r="P1876" s="237">
        <f>O1876*H1876</f>
        <v>0</v>
      </c>
      <c r="Q1876" s="237">
        <v>0</v>
      </c>
      <c r="R1876" s="237">
        <f>Q1876*H1876</f>
        <v>0</v>
      </c>
      <c r="S1876" s="237">
        <v>0</v>
      </c>
      <c r="T1876" s="238">
        <f>S1876*H1876</f>
        <v>0</v>
      </c>
      <c r="U1876" s="39"/>
      <c r="V1876" s="39"/>
      <c r="W1876" s="39"/>
      <c r="X1876" s="39"/>
      <c r="Y1876" s="39"/>
      <c r="Z1876" s="39"/>
      <c r="AA1876" s="39"/>
      <c r="AB1876" s="39"/>
      <c r="AC1876" s="39"/>
      <c r="AD1876" s="39"/>
      <c r="AE1876" s="39"/>
      <c r="AR1876" s="239" t="s">
        <v>437</v>
      </c>
      <c r="AT1876" s="239" t="s">
        <v>171</v>
      </c>
      <c r="AU1876" s="239" t="s">
        <v>86</v>
      </c>
      <c r="AY1876" s="18" t="s">
        <v>168</v>
      </c>
      <c r="BE1876" s="240">
        <f>IF(N1876="základní",J1876,0)</f>
        <v>0</v>
      </c>
      <c r="BF1876" s="240">
        <f>IF(N1876="snížená",J1876,0)</f>
        <v>0</v>
      </c>
      <c r="BG1876" s="240">
        <f>IF(N1876="zákl. přenesená",J1876,0)</f>
        <v>0</v>
      </c>
      <c r="BH1876" s="240">
        <f>IF(N1876="sníž. přenesená",J1876,0)</f>
        <v>0</v>
      </c>
      <c r="BI1876" s="240">
        <f>IF(N1876="nulová",J1876,0)</f>
        <v>0</v>
      </c>
      <c r="BJ1876" s="18" t="s">
        <v>84</v>
      </c>
      <c r="BK1876" s="240">
        <f>ROUND(I1876*H1876,2)</f>
        <v>0</v>
      </c>
      <c r="BL1876" s="18" t="s">
        <v>437</v>
      </c>
      <c r="BM1876" s="239" t="s">
        <v>3306</v>
      </c>
    </row>
    <row r="1877" spans="1:47" s="2" customFormat="1" ht="12">
      <c r="A1877" s="39"/>
      <c r="B1877" s="40"/>
      <c r="C1877" s="41"/>
      <c r="D1877" s="241" t="s">
        <v>178</v>
      </c>
      <c r="E1877" s="41"/>
      <c r="F1877" s="242" t="s">
        <v>3307</v>
      </c>
      <c r="G1877" s="41"/>
      <c r="H1877" s="41"/>
      <c r="I1877" s="243"/>
      <c r="J1877" s="41"/>
      <c r="K1877" s="41"/>
      <c r="L1877" s="45"/>
      <c r="M1877" s="244"/>
      <c r="N1877" s="245"/>
      <c r="O1877" s="92"/>
      <c r="P1877" s="92"/>
      <c r="Q1877" s="92"/>
      <c r="R1877" s="92"/>
      <c r="S1877" s="92"/>
      <c r="T1877" s="93"/>
      <c r="U1877" s="39"/>
      <c r="V1877" s="39"/>
      <c r="W1877" s="39"/>
      <c r="X1877" s="39"/>
      <c r="Y1877" s="39"/>
      <c r="Z1877" s="39"/>
      <c r="AA1877" s="39"/>
      <c r="AB1877" s="39"/>
      <c r="AC1877" s="39"/>
      <c r="AD1877" s="39"/>
      <c r="AE1877" s="39"/>
      <c r="AT1877" s="18" t="s">
        <v>178</v>
      </c>
      <c r="AU1877" s="18" t="s">
        <v>86</v>
      </c>
    </row>
    <row r="1878" spans="1:51" s="15" customFormat="1" ht="12">
      <c r="A1878" s="15"/>
      <c r="B1878" s="274"/>
      <c r="C1878" s="275"/>
      <c r="D1878" s="241" t="s">
        <v>291</v>
      </c>
      <c r="E1878" s="276" t="s">
        <v>1</v>
      </c>
      <c r="F1878" s="277" t="s">
        <v>1179</v>
      </c>
      <c r="G1878" s="275"/>
      <c r="H1878" s="276" t="s">
        <v>1</v>
      </c>
      <c r="I1878" s="278"/>
      <c r="J1878" s="275"/>
      <c r="K1878" s="275"/>
      <c r="L1878" s="279"/>
      <c r="M1878" s="280"/>
      <c r="N1878" s="281"/>
      <c r="O1878" s="281"/>
      <c r="P1878" s="281"/>
      <c r="Q1878" s="281"/>
      <c r="R1878" s="281"/>
      <c r="S1878" s="281"/>
      <c r="T1878" s="282"/>
      <c r="U1878" s="15"/>
      <c r="V1878" s="15"/>
      <c r="W1878" s="15"/>
      <c r="X1878" s="15"/>
      <c r="Y1878" s="15"/>
      <c r="Z1878" s="15"/>
      <c r="AA1878" s="15"/>
      <c r="AB1878" s="15"/>
      <c r="AC1878" s="15"/>
      <c r="AD1878" s="15"/>
      <c r="AE1878" s="15"/>
      <c r="AT1878" s="283" t="s">
        <v>291</v>
      </c>
      <c r="AU1878" s="283" t="s">
        <v>86</v>
      </c>
      <c r="AV1878" s="15" t="s">
        <v>84</v>
      </c>
      <c r="AW1878" s="15" t="s">
        <v>32</v>
      </c>
      <c r="AX1878" s="15" t="s">
        <v>77</v>
      </c>
      <c r="AY1878" s="283" t="s">
        <v>168</v>
      </c>
    </row>
    <row r="1879" spans="1:51" s="13" customFormat="1" ht="12">
      <c r="A1879" s="13"/>
      <c r="B1879" s="252"/>
      <c r="C1879" s="253"/>
      <c r="D1879" s="241" t="s">
        <v>291</v>
      </c>
      <c r="E1879" s="254" t="s">
        <v>1</v>
      </c>
      <c r="F1879" s="255" t="s">
        <v>3308</v>
      </c>
      <c r="G1879" s="253"/>
      <c r="H1879" s="256">
        <v>20.13</v>
      </c>
      <c r="I1879" s="257"/>
      <c r="J1879" s="253"/>
      <c r="K1879" s="253"/>
      <c r="L1879" s="258"/>
      <c r="M1879" s="259"/>
      <c r="N1879" s="260"/>
      <c r="O1879" s="260"/>
      <c r="P1879" s="260"/>
      <c r="Q1879" s="260"/>
      <c r="R1879" s="260"/>
      <c r="S1879" s="260"/>
      <c r="T1879" s="261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T1879" s="262" t="s">
        <v>291</v>
      </c>
      <c r="AU1879" s="262" t="s">
        <v>86</v>
      </c>
      <c r="AV1879" s="13" t="s">
        <v>86</v>
      </c>
      <c r="AW1879" s="13" t="s">
        <v>32</v>
      </c>
      <c r="AX1879" s="13" t="s">
        <v>84</v>
      </c>
      <c r="AY1879" s="262" t="s">
        <v>168</v>
      </c>
    </row>
    <row r="1880" spans="1:65" s="2" customFormat="1" ht="24.15" customHeight="1">
      <c r="A1880" s="39"/>
      <c r="B1880" s="40"/>
      <c r="C1880" s="228" t="s">
        <v>3309</v>
      </c>
      <c r="D1880" s="228" t="s">
        <v>171</v>
      </c>
      <c r="E1880" s="229" t="s">
        <v>3310</v>
      </c>
      <c r="F1880" s="230" t="s">
        <v>3311</v>
      </c>
      <c r="G1880" s="231" t="s">
        <v>2104</v>
      </c>
      <c r="H1880" s="308"/>
      <c r="I1880" s="233"/>
      <c r="J1880" s="234">
        <f>ROUND(I1880*H1880,2)</f>
        <v>0</v>
      </c>
      <c r="K1880" s="230" t="s">
        <v>175</v>
      </c>
      <c r="L1880" s="45"/>
      <c r="M1880" s="235" t="s">
        <v>1</v>
      </c>
      <c r="N1880" s="236" t="s">
        <v>42</v>
      </c>
      <c r="O1880" s="92"/>
      <c r="P1880" s="237">
        <f>O1880*H1880</f>
        <v>0</v>
      </c>
      <c r="Q1880" s="237">
        <v>0</v>
      </c>
      <c r="R1880" s="237">
        <f>Q1880*H1880</f>
        <v>0</v>
      </c>
      <c r="S1880" s="237">
        <v>0</v>
      </c>
      <c r="T1880" s="238">
        <f>S1880*H1880</f>
        <v>0</v>
      </c>
      <c r="U1880" s="39"/>
      <c r="V1880" s="39"/>
      <c r="W1880" s="39"/>
      <c r="X1880" s="39"/>
      <c r="Y1880" s="39"/>
      <c r="Z1880" s="39"/>
      <c r="AA1880" s="39"/>
      <c r="AB1880" s="39"/>
      <c r="AC1880" s="39"/>
      <c r="AD1880" s="39"/>
      <c r="AE1880" s="39"/>
      <c r="AR1880" s="239" t="s">
        <v>437</v>
      </c>
      <c r="AT1880" s="239" t="s">
        <v>171</v>
      </c>
      <c r="AU1880" s="239" t="s">
        <v>86</v>
      </c>
      <c r="AY1880" s="18" t="s">
        <v>168</v>
      </c>
      <c r="BE1880" s="240">
        <f>IF(N1880="základní",J1880,0)</f>
        <v>0</v>
      </c>
      <c r="BF1880" s="240">
        <f>IF(N1880="snížená",J1880,0)</f>
        <v>0</v>
      </c>
      <c r="BG1880" s="240">
        <f>IF(N1880="zákl. přenesená",J1880,0)</f>
        <v>0</v>
      </c>
      <c r="BH1880" s="240">
        <f>IF(N1880="sníž. přenesená",J1880,0)</f>
        <v>0</v>
      </c>
      <c r="BI1880" s="240">
        <f>IF(N1880="nulová",J1880,0)</f>
        <v>0</v>
      </c>
      <c r="BJ1880" s="18" t="s">
        <v>84</v>
      </c>
      <c r="BK1880" s="240">
        <f>ROUND(I1880*H1880,2)</f>
        <v>0</v>
      </c>
      <c r="BL1880" s="18" t="s">
        <v>437</v>
      </c>
      <c r="BM1880" s="239" t="s">
        <v>3312</v>
      </c>
    </row>
    <row r="1881" spans="1:63" s="12" customFormat="1" ht="22.8" customHeight="1">
      <c r="A1881" s="12"/>
      <c r="B1881" s="212"/>
      <c r="C1881" s="213"/>
      <c r="D1881" s="214" t="s">
        <v>76</v>
      </c>
      <c r="E1881" s="226" t="s">
        <v>3313</v>
      </c>
      <c r="F1881" s="226" t="s">
        <v>3314</v>
      </c>
      <c r="G1881" s="213"/>
      <c r="H1881" s="213"/>
      <c r="I1881" s="216"/>
      <c r="J1881" s="227">
        <f>BK1881</f>
        <v>0</v>
      </c>
      <c r="K1881" s="213"/>
      <c r="L1881" s="218"/>
      <c r="M1881" s="219"/>
      <c r="N1881" s="220"/>
      <c r="O1881" s="220"/>
      <c r="P1881" s="221">
        <f>SUM(P1882:P1890)</f>
        <v>0</v>
      </c>
      <c r="Q1881" s="220"/>
      <c r="R1881" s="221">
        <f>SUM(R1882:R1890)</f>
        <v>1.2217919999999998</v>
      </c>
      <c r="S1881" s="220"/>
      <c r="T1881" s="222">
        <f>SUM(T1882:T1890)</f>
        <v>0</v>
      </c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R1881" s="223" t="s">
        <v>86</v>
      </c>
      <c r="AT1881" s="224" t="s">
        <v>76</v>
      </c>
      <c r="AU1881" s="224" t="s">
        <v>84</v>
      </c>
      <c r="AY1881" s="223" t="s">
        <v>168</v>
      </c>
      <c r="BK1881" s="225">
        <f>SUM(BK1882:BK1890)</f>
        <v>0</v>
      </c>
    </row>
    <row r="1882" spans="1:65" s="2" customFormat="1" ht="16.5" customHeight="1">
      <c r="A1882" s="39"/>
      <c r="B1882" s="40"/>
      <c r="C1882" s="228" t="s">
        <v>3315</v>
      </c>
      <c r="D1882" s="228" t="s">
        <v>171</v>
      </c>
      <c r="E1882" s="229" t="s">
        <v>3316</v>
      </c>
      <c r="F1882" s="230" t="s">
        <v>3317</v>
      </c>
      <c r="G1882" s="231" t="s">
        <v>203</v>
      </c>
      <c r="H1882" s="232">
        <v>118.47</v>
      </c>
      <c r="I1882" s="233"/>
      <c r="J1882" s="234">
        <f>ROUND(I1882*H1882,2)</f>
        <v>0</v>
      </c>
      <c r="K1882" s="230" t="s">
        <v>1</v>
      </c>
      <c r="L1882" s="45"/>
      <c r="M1882" s="235" t="s">
        <v>1</v>
      </c>
      <c r="N1882" s="236" t="s">
        <v>42</v>
      </c>
      <c r="O1882" s="92"/>
      <c r="P1882" s="237">
        <f>O1882*H1882</f>
        <v>0</v>
      </c>
      <c r="Q1882" s="237">
        <v>0.0048</v>
      </c>
      <c r="R1882" s="237">
        <f>Q1882*H1882</f>
        <v>0.5686559999999999</v>
      </c>
      <c r="S1882" s="237">
        <v>0</v>
      </c>
      <c r="T1882" s="238">
        <f>S1882*H1882</f>
        <v>0</v>
      </c>
      <c r="U1882" s="39"/>
      <c r="V1882" s="39"/>
      <c r="W1882" s="39"/>
      <c r="X1882" s="39"/>
      <c r="Y1882" s="39"/>
      <c r="Z1882" s="39"/>
      <c r="AA1882" s="39"/>
      <c r="AB1882" s="39"/>
      <c r="AC1882" s="39"/>
      <c r="AD1882" s="39"/>
      <c r="AE1882" s="39"/>
      <c r="AR1882" s="239" t="s">
        <v>437</v>
      </c>
      <c r="AT1882" s="239" t="s">
        <v>171</v>
      </c>
      <c r="AU1882" s="239" t="s">
        <v>86</v>
      </c>
      <c r="AY1882" s="18" t="s">
        <v>168</v>
      </c>
      <c r="BE1882" s="240">
        <f>IF(N1882="základní",J1882,0)</f>
        <v>0</v>
      </c>
      <c r="BF1882" s="240">
        <f>IF(N1882="snížená",J1882,0)</f>
        <v>0</v>
      </c>
      <c r="BG1882" s="240">
        <f>IF(N1882="zákl. přenesená",J1882,0)</f>
        <v>0</v>
      </c>
      <c r="BH1882" s="240">
        <f>IF(N1882="sníž. přenesená",J1882,0)</f>
        <v>0</v>
      </c>
      <c r="BI1882" s="240">
        <f>IF(N1882="nulová",J1882,0)</f>
        <v>0</v>
      </c>
      <c r="BJ1882" s="18" t="s">
        <v>84</v>
      </c>
      <c r="BK1882" s="240">
        <f>ROUND(I1882*H1882,2)</f>
        <v>0</v>
      </c>
      <c r="BL1882" s="18" t="s">
        <v>437</v>
      </c>
      <c r="BM1882" s="239" t="s">
        <v>3318</v>
      </c>
    </row>
    <row r="1883" spans="1:47" s="2" customFormat="1" ht="12">
      <c r="A1883" s="39"/>
      <c r="B1883" s="40"/>
      <c r="C1883" s="41"/>
      <c r="D1883" s="241" t="s">
        <v>178</v>
      </c>
      <c r="E1883" s="41"/>
      <c r="F1883" s="242" t="s">
        <v>3319</v>
      </c>
      <c r="G1883" s="41"/>
      <c r="H1883" s="41"/>
      <c r="I1883" s="243"/>
      <c r="J1883" s="41"/>
      <c r="K1883" s="41"/>
      <c r="L1883" s="45"/>
      <c r="M1883" s="244"/>
      <c r="N1883" s="245"/>
      <c r="O1883" s="92"/>
      <c r="P1883" s="92"/>
      <c r="Q1883" s="92"/>
      <c r="R1883" s="92"/>
      <c r="S1883" s="92"/>
      <c r="T1883" s="93"/>
      <c r="U1883" s="39"/>
      <c r="V1883" s="39"/>
      <c r="W1883" s="39"/>
      <c r="X1883" s="39"/>
      <c r="Y1883" s="39"/>
      <c r="Z1883" s="39"/>
      <c r="AA1883" s="39"/>
      <c r="AB1883" s="39"/>
      <c r="AC1883" s="39"/>
      <c r="AD1883" s="39"/>
      <c r="AE1883" s="39"/>
      <c r="AT1883" s="18" t="s">
        <v>178</v>
      </c>
      <c r="AU1883" s="18" t="s">
        <v>86</v>
      </c>
    </row>
    <row r="1884" spans="1:51" s="15" customFormat="1" ht="12">
      <c r="A1884" s="15"/>
      <c r="B1884" s="274"/>
      <c r="C1884" s="275"/>
      <c r="D1884" s="241" t="s">
        <v>291</v>
      </c>
      <c r="E1884" s="276" t="s">
        <v>1</v>
      </c>
      <c r="F1884" s="277" t="s">
        <v>3320</v>
      </c>
      <c r="G1884" s="275"/>
      <c r="H1884" s="276" t="s">
        <v>1</v>
      </c>
      <c r="I1884" s="278"/>
      <c r="J1884" s="275"/>
      <c r="K1884" s="275"/>
      <c r="L1884" s="279"/>
      <c r="M1884" s="280"/>
      <c r="N1884" s="281"/>
      <c r="O1884" s="281"/>
      <c r="P1884" s="281"/>
      <c r="Q1884" s="281"/>
      <c r="R1884" s="281"/>
      <c r="S1884" s="281"/>
      <c r="T1884" s="282"/>
      <c r="U1884" s="15"/>
      <c r="V1884" s="15"/>
      <c r="W1884" s="15"/>
      <c r="X1884" s="15"/>
      <c r="Y1884" s="15"/>
      <c r="Z1884" s="15"/>
      <c r="AA1884" s="15"/>
      <c r="AB1884" s="15"/>
      <c r="AC1884" s="15"/>
      <c r="AD1884" s="15"/>
      <c r="AE1884" s="15"/>
      <c r="AT1884" s="283" t="s">
        <v>291</v>
      </c>
      <c r="AU1884" s="283" t="s">
        <v>86</v>
      </c>
      <c r="AV1884" s="15" t="s">
        <v>84</v>
      </c>
      <c r="AW1884" s="15" t="s">
        <v>32</v>
      </c>
      <c r="AX1884" s="15" t="s">
        <v>77</v>
      </c>
      <c r="AY1884" s="283" t="s">
        <v>168</v>
      </c>
    </row>
    <row r="1885" spans="1:51" s="13" customFormat="1" ht="12">
      <c r="A1885" s="13"/>
      <c r="B1885" s="252"/>
      <c r="C1885" s="253"/>
      <c r="D1885" s="241" t="s">
        <v>291</v>
      </c>
      <c r="E1885" s="254" t="s">
        <v>1</v>
      </c>
      <c r="F1885" s="255" t="s">
        <v>3321</v>
      </c>
      <c r="G1885" s="253"/>
      <c r="H1885" s="256">
        <v>118.47</v>
      </c>
      <c r="I1885" s="257"/>
      <c r="J1885" s="253"/>
      <c r="K1885" s="253"/>
      <c r="L1885" s="258"/>
      <c r="M1885" s="259"/>
      <c r="N1885" s="260"/>
      <c r="O1885" s="260"/>
      <c r="P1885" s="260"/>
      <c r="Q1885" s="260"/>
      <c r="R1885" s="260"/>
      <c r="S1885" s="260"/>
      <c r="T1885" s="261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T1885" s="262" t="s">
        <v>291</v>
      </c>
      <c r="AU1885" s="262" t="s">
        <v>86</v>
      </c>
      <c r="AV1885" s="13" t="s">
        <v>86</v>
      </c>
      <c r="AW1885" s="13" t="s">
        <v>32</v>
      </c>
      <c r="AX1885" s="13" t="s">
        <v>84</v>
      </c>
      <c r="AY1885" s="262" t="s">
        <v>168</v>
      </c>
    </row>
    <row r="1886" spans="1:65" s="2" customFormat="1" ht="16.5" customHeight="1">
      <c r="A1886" s="39"/>
      <c r="B1886" s="40"/>
      <c r="C1886" s="228" t="s">
        <v>3322</v>
      </c>
      <c r="D1886" s="228" t="s">
        <v>171</v>
      </c>
      <c r="E1886" s="229" t="s">
        <v>3323</v>
      </c>
      <c r="F1886" s="230" t="s">
        <v>3324</v>
      </c>
      <c r="G1886" s="231" t="s">
        <v>416</v>
      </c>
      <c r="H1886" s="232">
        <v>136.07</v>
      </c>
      <c r="I1886" s="233"/>
      <c r="J1886" s="234">
        <f>ROUND(I1886*H1886,2)</f>
        <v>0</v>
      </c>
      <c r="K1886" s="230" t="s">
        <v>1</v>
      </c>
      <c r="L1886" s="45"/>
      <c r="M1886" s="235" t="s">
        <v>1</v>
      </c>
      <c r="N1886" s="236" t="s">
        <v>42</v>
      </c>
      <c r="O1886" s="92"/>
      <c r="P1886" s="237">
        <f>O1886*H1886</f>
        <v>0</v>
      </c>
      <c r="Q1886" s="237">
        <v>0.0048</v>
      </c>
      <c r="R1886" s="237">
        <f>Q1886*H1886</f>
        <v>0.6531359999999999</v>
      </c>
      <c r="S1886" s="237">
        <v>0</v>
      </c>
      <c r="T1886" s="238">
        <f>S1886*H1886</f>
        <v>0</v>
      </c>
      <c r="U1886" s="39"/>
      <c r="V1886" s="39"/>
      <c r="W1886" s="39"/>
      <c r="X1886" s="39"/>
      <c r="Y1886" s="39"/>
      <c r="Z1886" s="39"/>
      <c r="AA1886" s="39"/>
      <c r="AB1886" s="39"/>
      <c r="AC1886" s="39"/>
      <c r="AD1886" s="39"/>
      <c r="AE1886" s="39"/>
      <c r="AR1886" s="239" t="s">
        <v>437</v>
      </c>
      <c r="AT1886" s="239" t="s">
        <v>171</v>
      </c>
      <c r="AU1886" s="239" t="s">
        <v>86</v>
      </c>
      <c r="AY1886" s="18" t="s">
        <v>168</v>
      </c>
      <c r="BE1886" s="240">
        <f>IF(N1886="základní",J1886,0)</f>
        <v>0</v>
      </c>
      <c r="BF1886" s="240">
        <f>IF(N1886="snížená",J1886,0)</f>
        <v>0</v>
      </c>
      <c r="BG1886" s="240">
        <f>IF(N1886="zákl. přenesená",J1886,0)</f>
        <v>0</v>
      </c>
      <c r="BH1886" s="240">
        <f>IF(N1886="sníž. přenesená",J1886,0)</f>
        <v>0</v>
      </c>
      <c r="BI1886" s="240">
        <f>IF(N1886="nulová",J1886,0)</f>
        <v>0</v>
      </c>
      <c r="BJ1886" s="18" t="s">
        <v>84</v>
      </c>
      <c r="BK1886" s="240">
        <f>ROUND(I1886*H1886,2)</f>
        <v>0</v>
      </c>
      <c r="BL1886" s="18" t="s">
        <v>437</v>
      </c>
      <c r="BM1886" s="239" t="s">
        <v>3325</v>
      </c>
    </row>
    <row r="1887" spans="1:47" s="2" customFormat="1" ht="12">
      <c r="A1887" s="39"/>
      <c r="B1887" s="40"/>
      <c r="C1887" s="41"/>
      <c r="D1887" s="241" t="s">
        <v>178</v>
      </c>
      <c r="E1887" s="41"/>
      <c r="F1887" s="242" t="s">
        <v>3326</v>
      </c>
      <c r="G1887" s="41"/>
      <c r="H1887" s="41"/>
      <c r="I1887" s="243"/>
      <c r="J1887" s="41"/>
      <c r="K1887" s="41"/>
      <c r="L1887" s="45"/>
      <c r="M1887" s="244"/>
      <c r="N1887" s="245"/>
      <c r="O1887" s="92"/>
      <c r="P1887" s="92"/>
      <c r="Q1887" s="92"/>
      <c r="R1887" s="92"/>
      <c r="S1887" s="92"/>
      <c r="T1887" s="93"/>
      <c r="U1887" s="39"/>
      <c r="V1887" s="39"/>
      <c r="W1887" s="39"/>
      <c r="X1887" s="39"/>
      <c r="Y1887" s="39"/>
      <c r="Z1887" s="39"/>
      <c r="AA1887" s="39"/>
      <c r="AB1887" s="39"/>
      <c r="AC1887" s="39"/>
      <c r="AD1887" s="39"/>
      <c r="AE1887" s="39"/>
      <c r="AT1887" s="18" t="s">
        <v>178</v>
      </c>
      <c r="AU1887" s="18" t="s">
        <v>86</v>
      </c>
    </row>
    <row r="1888" spans="1:51" s="15" customFormat="1" ht="12">
      <c r="A1888" s="15"/>
      <c r="B1888" s="274"/>
      <c r="C1888" s="275"/>
      <c r="D1888" s="241" t="s">
        <v>291</v>
      </c>
      <c r="E1888" s="276" t="s">
        <v>1</v>
      </c>
      <c r="F1888" s="277" t="s">
        <v>3327</v>
      </c>
      <c r="G1888" s="275"/>
      <c r="H1888" s="276" t="s">
        <v>1</v>
      </c>
      <c r="I1888" s="278"/>
      <c r="J1888" s="275"/>
      <c r="K1888" s="275"/>
      <c r="L1888" s="279"/>
      <c r="M1888" s="280"/>
      <c r="N1888" s="281"/>
      <c r="O1888" s="281"/>
      <c r="P1888" s="281"/>
      <c r="Q1888" s="281"/>
      <c r="R1888" s="281"/>
      <c r="S1888" s="281"/>
      <c r="T1888" s="282"/>
      <c r="U1888" s="15"/>
      <c r="V1888" s="15"/>
      <c r="W1888" s="15"/>
      <c r="X1888" s="15"/>
      <c r="Y1888" s="15"/>
      <c r="Z1888" s="15"/>
      <c r="AA1888" s="15"/>
      <c r="AB1888" s="15"/>
      <c r="AC1888" s="15"/>
      <c r="AD1888" s="15"/>
      <c r="AE1888" s="15"/>
      <c r="AT1888" s="283" t="s">
        <v>291</v>
      </c>
      <c r="AU1888" s="283" t="s">
        <v>86</v>
      </c>
      <c r="AV1888" s="15" t="s">
        <v>84</v>
      </c>
      <c r="AW1888" s="15" t="s">
        <v>32</v>
      </c>
      <c r="AX1888" s="15" t="s">
        <v>77</v>
      </c>
      <c r="AY1888" s="283" t="s">
        <v>168</v>
      </c>
    </row>
    <row r="1889" spans="1:51" s="13" customFormat="1" ht="12">
      <c r="A1889" s="13"/>
      <c r="B1889" s="252"/>
      <c r="C1889" s="253"/>
      <c r="D1889" s="241" t="s">
        <v>291</v>
      </c>
      <c r="E1889" s="254" t="s">
        <v>1</v>
      </c>
      <c r="F1889" s="255" t="s">
        <v>3328</v>
      </c>
      <c r="G1889" s="253"/>
      <c r="H1889" s="256">
        <v>136.07</v>
      </c>
      <c r="I1889" s="257"/>
      <c r="J1889" s="253"/>
      <c r="K1889" s="253"/>
      <c r="L1889" s="258"/>
      <c r="M1889" s="259"/>
      <c r="N1889" s="260"/>
      <c r="O1889" s="260"/>
      <c r="P1889" s="260"/>
      <c r="Q1889" s="260"/>
      <c r="R1889" s="260"/>
      <c r="S1889" s="260"/>
      <c r="T1889" s="261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T1889" s="262" t="s">
        <v>291</v>
      </c>
      <c r="AU1889" s="262" t="s">
        <v>86</v>
      </c>
      <c r="AV1889" s="13" t="s">
        <v>86</v>
      </c>
      <c r="AW1889" s="13" t="s">
        <v>32</v>
      </c>
      <c r="AX1889" s="13" t="s">
        <v>84</v>
      </c>
      <c r="AY1889" s="262" t="s">
        <v>168</v>
      </c>
    </row>
    <row r="1890" spans="1:65" s="2" customFormat="1" ht="24.15" customHeight="1">
      <c r="A1890" s="39"/>
      <c r="B1890" s="40"/>
      <c r="C1890" s="228" t="s">
        <v>3329</v>
      </c>
      <c r="D1890" s="228" t="s">
        <v>171</v>
      </c>
      <c r="E1890" s="229" t="s">
        <v>3330</v>
      </c>
      <c r="F1890" s="230" t="s">
        <v>3331</v>
      </c>
      <c r="G1890" s="231" t="s">
        <v>2104</v>
      </c>
      <c r="H1890" s="308"/>
      <c r="I1890" s="233"/>
      <c r="J1890" s="234">
        <f>ROUND(I1890*H1890,2)</f>
        <v>0</v>
      </c>
      <c r="K1890" s="230" t="s">
        <v>175</v>
      </c>
      <c r="L1890" s="45"/>
      <c r="M1890" s="235" t="s">
        <v>1</v>
      </c>
      <c r="N1890" s="236" t="s">
        <v>42</v>
      </c>
      <c r="O1890" s="92"/>
      <c r="P1890" s="237">
        <f>O1890*H1890</f>
        <v>0</v>
      </c>
      <c r="Q1890" s="237">
        <v>0</v>
      </c>
      <c r="R1890" s="237">
        <f>Q1890*H1890</f>
        <v>0</v>
      </c>
      <c r="S1890" s="237">
        <v>0</v>
      </c>
      <c r="T1890" s="238">
        <f>S1890*H1890</f>
        <v>0</v>
      </c>
      <c r="U1890" s="39"/>
      <c r="V1890" s="39"/>
      <c r="W1890" s="39"/>
      <c r="X1890" s="39"/>
      <c r="Y1890" s="39"/>
      <c r="Z1890" s="39"/>
      <c r="AA1890" s="39"/>
      <c r="AB1890" s="39"/>
      <c r="AC1890" s="39"/>
      <c r="AD1890" s="39"/>
      <c r="AE1890" s="39"/>
      <c r="AR1890" s="239" t="s">
        <v>3332</v>
      </c>
      <c r="AT1890" s="239" t="s">
        <v>171</v>
      </c>
      <c r="AU1890" s="239" t="s">
        <v>86</v>
      </c>
      <c r="AY1890" s="18" t="s">
        <v>168</v>
      </c>
      <c r="BE1890" s="240">
        <f>IF(N1890="základní",J1890,0)</f>
        <v>0</v>
      </c>
      <c r="BF1890" s="240">
        <f>IF(N1890="snížená",J1890,0)</f>
        <v>0</v>
      </c>
      <c r="BG1890" s="240">
        <f>IF(N1890="zákl. přenesená",J1890,0)</f>
        <v>0</v>
      </c>
      <c r="BH1890" s="240">
        <f>IF(N1890="sníž. přenesená",J1890,0)</f>
        <v>0</v>
      </c>
      <c r="BI1890" s="240">
        <f>IF(N1890="nulová",J1890,0)</f>
        <v>0</v>
      </c>
      <c r="BJ1890" s="18" t="s">
        <v>84</v>
      </c>
      <c r="BK1890" s="240">
        <f>ROUND(I1890*H1890,2)</f>
        <v>0</v>
      </c>
      <c r="BL1890" s="18" t="s">
        <v>3332</v>
      </c>
      <c r="BM1890" s="239" t="s">
        <v>3333</v>
      </c>
    </row>
    <row r="1891" spans="1:63" s="12" customFormat="1" ht="22.8" customHeight="1">
      <c r="A1891" s="12"/>
      <c r="B1891" s="212"/>
      <c r="C1891" s="213"/>
      <c r="D1891" s="214" t="s">
        <v>76</v>
      </c>
      <c r="E1891" s="226" t="s">
        <v>3334</v>
      </c>
      <c r="F1891" s="226" t="s">
        <v>3335</v>
      </c>
      <c r="G1891" s="213"/>
      <c r="H1891" s="213"/>
      <c r="I1891" s="216"/>
      <c r="J1891" s="227">
        <f>BK1891</f>
        <v>0</v>
      </c>
      <c r="K1891" s="213"/>
      <c r="L1891" s="218"/>
      <c r="M1891" s="219"/>
      <c r="N1891" s="220"/>
      <c r="O1891" s="220"/>
      <c r="P1891" s="221">
        <f>SUM(P1892:P1933)</f>
        <v>0</v>
      </c>
      <c r="Q1891" s="220"/>
      <c r="R1891" s="221">
        <f>SUM(R1892:R1933)</f>
        <v>5.875806</v>
      </c>
      <c r="S1891" s="220"/>
      <c r="T1891" s="222">
        <f>SUM(T1892:T1933)</f>
        <v>0</v>
      </c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R1891" s="223" t="s">
        <v>86</v>
      </c>
      <c r="AT1891" s="224" t="s">
        <v>76</v>
      </c>
      <c r="AU1891" s="224" t="s">
        <v>84</v>
      </c>
      <c r="AY1891" s="223" t="s">
        <v>168</v>
      </c>
      <c r="BK1891" s="225">
        <f>SUM(BK1892:BK1933)</f>
        <v>0</v>
      </c>
    </row>
    <row r="1892" spans="1:65" s="2" customFormat="1" ht="16.5" customHeight="1">
      <c r="A1892" s="39"/>
      <c r="B1892" s="40"/>
      <c r="C1892" s="228" t="s">
        <v>3336</v>
      </c>
      <c r="D1892" s="228" t="s">
        <v>171</v>
      </c>
      <c r="E1892" s="229" t="s">
        <v>3337</v>
      </c>
      <c r="F1892" s="230" t="s">
        <v>3338</v>
      </c>
      <c r="G1892" s="231" t="s">
        <v>203</v>
      </c>
      <c r="H1892" s="232">
        <v>552.42</v>
      </c>
      <c r="I1892" s="233"/>
      <c r="J1892" s="234">
        <f>ROUND(I1892*H1892,2)</f>
        <v>0</v>
      </c>
      <c r="K1892" s="230" t="s">
        <v>175</v>
      </c>
      <c r="L1892" s="45"/>
      <c r="M1892" s="235" t="s">
        <v>1</v>
      </c>
      <c r="N1892" s="236" t="s">
        <v>42</v>
      </c>
      <c r="O1892" s="92"/>
      <c r="P1892" s="237">
        <f>O1892*H1892</f>
        <v>0</v>
      </c>
      <c r="Q1892" s="237">
        <v>0.0003</v>
      </c>
      <c r="R1892" s="237">
        <f>Q1892*H1892</f>
        <v>0.16572599999999998</v>
      </c>
      <c r="S1892" s="237">
        <v>0</v>
      </c>
      <c r="T1892" s="238">
        <f>S1892*H1892</f>
        <v>0</v>
      </c>
      <c r="U1892" s="39"/>
      <c r="V1892" s="39"/>
      <c r="W1892" s="39"/>
      <c r="X1892" s="39"/>
      <c r="Y1892" s="39"/>
      <c r="Z1892" s="39"/>
      <c r="AA1892" s="39"/>
      <c r="AB1892" s="39"/>
      <c r="AC1892" s="39"/>
      <c r="AD1892" s="39"/>
      <c r="AE1892" s="39"/>
      <c r="AR1892" s="239" t="s">
        <v>437</v>
      </c>
      <c r="AT1892" s="239" t="s">
        <v>171</v>
      </c>
      <c r="AU1892" s="239" t="s">
        <v>86</v>
      </c>
      <c r="AY1892" s="18" t="s">
        <v>168</v>
      </c>
      <c r="BE1892" s="240">
        <f>IF(N1892="základní",J1892,0)</f>
        <v>0</v>
      </c>
      <c r="BF1892" s="240">
        <f>IF(N1892="snížená",J1892,0)</f>
        <v>0</v>
      </c>
      <c r="BG1892" s="240">
        <f>IF(N1892="zákl. přenesená",J1892,0)</f>
        <v>0</v>
      </c>
      <c r="BH1892" s="240">
        <f>IF(N1892="sníž. přenesená",J1892,0)</f>
        <v>0</v>
      </c>
      <c r="BI1892" s="240">
        <f>IF(N1892="nulová",J1892,0)</f>
        <v>0</v>
      </c>
      <c r="BJ1892" s="18" t="s">
        <v>84</v>
      </c>
      <c r="BK1892" s="240">
        <f>ROUND(I1892*H1892,2)</f>
        <v>0</v>
      </c>
      <c r="BL1892" s="18" t="s">
        <v>437</v>
      </c>
      <c r="BM1892" s="239" t="s">
        <v>3339</v>
      </c>
    </row>
    <row r="1893" spans="1:65" s="2" customFormat="1" ht="16.5" customHeight="1">
      <c r="A1893" s="39"/>
      <c r="B1893" s="40"/>
      <c r="C1893" s="228" t="s">
        <v>3340</v>
      </c>
      <c r="D1893" s="228" t="s">
        <v>171</v>
      </c>
      <c r="E1893" s="229" t="s">
        <v>3341</v>
      </c>
      <c r="F1893" s="230" t="s">
        <v>3342</v>
      </c>
      <c r="G1893" s="231" t="s">
        <v>203</v>
      </c>
      <c r="H1893" s="232">
        <v>486.2</v>
      </c>
      <c r="I1893" s="233"/>
      <c r="J1893" s="234">
        <f>ROUND(I1893*H1893,2)</f>
        <v>0</v>
      </c>
      <c r="K1893" s="230" t="s">
        <v>1</v>
      </c>
      <c r="L1893" s="45"/>
      <c r="M1893" s="235" t="s">
        <v>1</v>
      </c>
      <c r="N1893" s="236" t="s">
        <v>42</v>
      </c>
      <c r="O1893" s="92"/>
      <c r="P1893" s="237">
        <f>O1893*H1893</f>
        <v>0</v>
      </c>
      <c r="Q1893" s="237">
        <v>0.0015</v>
      </c>
      <c r="R1893" s="237">
        <f>Q1893*H1893</f>
        <v>0.7293</v>
      </c>
      <c r="S1893" s="237">
        <v>0</v>
      </c>
      <c r="T1893" s="238">
        <f>S1893*H1893</f>
        <v>0</v>
      </c>
      <c r="U1893" s="39"/>
      <c r="V1893" s="39"/>
      <c r="W1893" s="39"/>
      <c r="X1893" s="39"/>
      <c r="Y1893" s="39"/>
      <c r="Z1893" s="39"/>
      <c r="AA1893" s="39"/>
      <c r="AB1893" s="39"/>
      <c r="AC1893" s="39"/>
      <c r="AD1893" s="39"/>
      <c r="AE1893" s="39"/>
      <c r="AR1893" s="239" t="s">
        <v>437</v>
      </c>
      <c r="AT1893" s="239" t="s">
        <v>171</v>
      </c>
      <c r="AU1893" s="239" t="s">
        <v>86</v>
      </c>
      <c r="AY1893" s="18" t="s">
        <v>168</v>
      </c>
      <c r="BE1893" s="240">
        <f>IF(N1893="základní",J1893,0)</f>
        <v>0</v>
      </c>
      <c r="BF1893" s="240">
        <f>IF(N1893="snížená",J1893,0)</f>
        <v>0</v>
      </c>
      <c r="BG1893" s="240">
        <f>IF(N1893="zákl. přenesená",J1893,0)</f>
        <v>0</v>
      </c>
      <c r="BH1893" s="240">
        <f>IF(N1893="sníž. přenesená",J1893,0)</f>
        <v>0</v>
      </c>
      <c r="BI1893" s="240">
        <f>IF(N1893="nulová",J1893,0)</f>
        <v>0</v>
      </c>
      <c r="BJ1893" s="18" t="s">
        <v>84</v>
      </c>
      <c r="BK1893" s="240">
        <f>ROUND(I1893*H1893,2)</f>
        <v>0</v>
      </c>
      <c r="BL1893" s="18" t="s">
        <v>437</v>
      </c>
      <c r="BM1893" s="239" t="s">
        <v>3343</v>
      </c>
    </row>
    <row r="1894" spans="1:47" s="2" customFormat="1" ht="12">
      <c r="A1894" s="39"/>
      <c r="B1894" s="40"/>
      <c r="C1894" s="41"/>
      <c r="D1894" s="241" t="s">
        <v>178</v>
      </c>
      <c r="E1894" s="41"/>
      <c r="F1894" s="242" t="s">
        <v>3201</v>
      </c>
      <c r="G1894" s="41"/>
      <c r="H1894" s="41"/>
      <c r="I1894" s="243"/>
      <c r="J1894" s="41"/>
      <c r="K1894" s="41"/>
      <c r="L1894" s="45"/>
      <c r="M1894" s="244"/>
      <c r="N1894" s="245"/>
      <c r="O1894" s="92"/>
      <c r="P1894" s="92"/>
      <c r="Q1894" s="92"/>
      <c r="R1894" s="92"/>
      <c r="S1894" s="92"/>
      <c r="T1894" s="93"/>
      <c r="U1894" s="39"/>
      <c r="V1894" s="39"/>
      <c r="W1894" s="39"/>
      <c r="X1894" s="39"/>
      <c r="Y1894" s="39"/>
      <c r="Z1894" s="39"/>
      <c r="AA1894" s="39"/>
      <c r="AB1894" s="39"/>
      <c r="AC1894" s="39"/>
      <c r="AD1894" s="39"/>
      <c r="AE1894" s="39"/>
      <c r="AT1894" s="18" t="s">
        <v>178</v>
      </c>
      <c r="AU1894" s="18" t="s">
        <v>86</v>
      </c>
    </row>
    <row r="1895" spans="1:51" s="15" customFormat="1" ht="12">
      <c r="A1895" s="15"/>
      <c r="B1895" s="274"/>
      <c r="C1895" s="275"/>
      <c r="D1895" s="241" t="s">
        <v>291</v>
      </c>
      <c r="E1895" s="276" t="s">
        <v>1</v>
      </c>
      <c r="F1895" s="277" t="s">
        <v>1179</v>
      </c>
      <c r="G1895" s="275"/>
      <c r="H1895" s="276" t="s">
        <v>1</v>
      </c>
      <c r="I1895" s="278"/>
      <c r="J1895" s="275"/>
      <c r="K1895" s="275"/>
      <c r="L1895" s="279"/>
      <c r="M1895" s="280"/>
      <c r="N1895" s="281"/>
      <c r="O1895" s="281"/>
      <c r="P1895" s="281"/>
      <c r="Q1895" s="281"/>
      <c r="R1895" s="281"/>
      <c r="S1895" s="281"/>
      <c r="T1895" s="282"/>
      <c r="U1895" s="15"/>
      <c r="V1895" s="15"/>
      <c r="W1895" s="15"/>
      <c r="X1895" s="15"/>
      <c r="Y1895" s="15"/>
      <c r="Z1895" s="15"/>
      <c r="AA1895" s="15"/>
      <c r="AB1895" s="15"/>
      <c r="AC1895" s="15"/>
      <c r="AD1895" s="15"/>
      <c r="AE1895" s="15"/>
      <c r="AT1895" s="283" t="s">
        <v>291</v>
      </c>
      <c r="AU1895" s="283" t="s">
        <v>86</v>
      </c>
      <c r="AV1895" s="15" t="s">
        <v>84</v>
      </c>
      <c r="AW1895" s="15" t="s">
        <v>32</v>
      </c>
      <c r="AX1895" s="15" t="s">
        <v>77</v>
      </c>
      <c r="AY1895" s="283" t="s">
        <v>168</v>
      </c>
    </row>
    <row r="1896" spans="1:51" s="13" customFormat="1" ht="12">
      <c r="A1896" s="13"/>
      <c r="B1896" s="252"/>
      <c r="C1896" s="253"/>
      <c r="D1896" s="241" t="s">
        <v>291</v>
      </c>
      <c r="E1896" s="254" t="s">
        <v>1</v>
      </c>
      <c r="F1896" s="255" t="s">
        <v>3344</v>
      </c>
      <c r="G1896" s="253"/>
      <c r="H1896" s="256">
        <v>486.2</v>
      </c>
      <c r="I1896" s="257"/>
      <c r="J1896" s="253"/>
      <c r="K1896" s="253"/>
      <c r="L1896" s="258"/>
      <c r="M1896" s="259"/>
      <c r="N1896" s="260"/>
      <c r="O1896" s="260"/>
      <c r="P1896" s="260"/>
      <c r="Q1896" s="260"/>
      <c r="R1896" s="260"/>
      <c r="S1896" s="260"/>
      <c r="T1896" s="261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T1896" s="262" t="s">
        <v>291</v>
      </c>
      <c r="AU1896" s="262" t="s">
        <v>86</v>
      </c>
      <c r="AV1896" s="13" t="s">
        <v>86</v>
      </c>
      <c r="AW1896" s="13" t="s">
        <v>32</v>
      </c>
      <c r="AX1896" s="13" t="s">
        <v>84</v>
      </c>
      <c r="AY1896" s="262" t="s">
        <v>168</v>
      </c>
    </row>
    <row r="1897" spans="1:65" s="2" customFormat="1" ht="37.8" customHeight="1">
      <c r="A1897" s="39"/>
      <c r="B1897" s="40"/>
      <c r="C1897" s="228" t="s">
        <v>3345</v>
      </c>
      <c r="D1897" s="228" t="s">
        <v>171</v>
      </c>
      <c r="E1897" s="229" t="s">
        <v>3346</v>
      </c>
      <c r="F1897" s="230" t="s">
        <v>3347</v>
      </c>
      <c r="G1897" s="231" t="s">
        <v>203</v>
      </c>
      <c r="H1897" s="232">
        <v>552.42</v>
      </c>
      <c r="I1897" s="233"/>
      <c r="J1897" s="234">
        <f>ROUND(I1897*H1897,2)</f>
        <v>0</v>
      </c>
      <c r="K1897" s="230" t="s">
        <v>175</v>
      </c>
      <c r="L1897" s="45"/>
      <c r="M1897" s="235" t="s">
        <v>1</v>
      </c>
      <c r="N1897" s="236" t="s">
        <v>42</v>
      </c>
      <c r="O1897" s="92"/>
      <c r="P1897" s="237">
        <f>O1897*H1897</f>
        <v>0</v>
      </c>
      <c r="Q1897" s="237">
        <v>0.009</v>
      </c>
      <c r="R1897" s="237">
        <f>Q1897*H1897</f>
        <v>4.971779999999999</v>
      </c>
      <c r="S1897" s="237">
        <v>0</v>
      </c>
      <c r="T1897" s="238">
        <f>S1897*H1897</f>
        <v>0</v>
      </c>
      <c r="U1897" s="39"/>
      <c r="V1897" s="39"/>
      <c r="W1897" s="39"/>
      <c r="X1897" s="39"/>
      <c r="Y1897" s="39"/>
      <c r="Z1897" s="39"/>
      <c r="AA1897" s="39"/>
      <c r="AB1897" s="39"/>
      <c r="AC1897" s="39"/>
      <c r="AD1897" s="39"/>
      <c r="AE1897" s="39"/>
      <c r="AR1897" s="239" t="s">
        <v>189</v>
      </c>
      <c r="AT1897" s="239" t="s">
        <v>171</v>
      </c>
      <c r="AU1897" s="239" t="s">
        <v>86</v>
      </c>
      <c r="AY1897" s="18" t="s">
        <v>168</v>
      </c>
      <c r="BE1897" s="240">
        <f>IF(N1897="základní",J1897,0)</f>
        <v>0</v>
      </c>
      <c r="BF1897" s="240">
        <f>IF(N1897="snížená",J1897,0)</f>
        <v>0</v>
      </c>
      <c r="BG1897" s="240">
        <f>IF(N1897="zákl. přenesená",J1897,0)</f>
        <v>0</v>
      </c>
      <c r="BH1897" s="240">
        <f>IF(N1897="sníž. přenesená",J1897,0)</f>
        <v>0</v>
      </c>
      <c r="BI1897" s="240">
        <f>IF(N1897="nulová",J1897,0)</f>
        <v>0</v>
      </c>
      <c r="BJ1897" s="18" t="s">
        <v>84</v>
      </c>
      <c r="BK1897" s="240">
        <f>ROUND(I1897*H1897,2)</f>
        <v>0</v>
      </c>
      <c r="BL1897" s="18" t="s">
        <v>189</v>
      </c>
      <c r="BM1897" s="239" t="s">
        <v>3348</v>
      </c>
    </row>
    <row r="1898" spans="1:51" s="15" customFormat="1" ht="12">
      <c r="A1898" s="15"/>
      <c r="B1898" s="274"/>
      <c r="C1898" s="275"/>
      <c r="D1898" s="241" t="s">
        <v>291</v>
      </c>
      <c r="E1898" s="276" t="s">
        <v>1</v>
      </c>
      <c r="F1898" s="277" t="s">
        <v>1179</v>
      </c>
      <c r="G1898" s="275"/>
      <c r="H1898" s="276" t="s">
        <v>1</v>
      </c>
      <c r="I1898" s="278"/>
      <c r="J1898" s="275"/>
      <c r="K1898" s="275"/>
      <c r="L1898" s="279"/>
      <c r="M1898" s="280"/>
      <c r="N1898" s="281"/>
      <c r="O1898" s="281"/>
      <c r="P1898" s="281"/>
      <c r="Q1898" s="281"/>
      <c r="R1898" s="281"/>
      <c r="S1898" s="281"/>
      <c r="T1898" s="282"/>
      <c r="U1898" s="15"/>
      <c r="V1898" s="15"/>
      <c r="W1898" s="15"/>
      <c r="X1898" s="15"/>
      <c r="Y1898" s="15"/>
      <c r="Z1898" s="15"/>
      <c r="AA1898" s="15"/>
      <c r="AB1898" s="15"/>
      <c r="AC1898" s="15"/>
      <c r="AD1898" s="15"/>
      <c r="AE1898" s="15"/>
      <c r="AT1898" s="283" t="s">
        <v>291</v>
      </c>
      <c r="AU1898" s="283" t="s">
        <v>86</v>
      </c>
      <c r="AV1898" s="15" t="s">
        <v>84</v>
      </c>
      <c r="AW1898" s="15" t="s">
        <v>32</v>
      </c>
      <c r="AX1898" s="15" t="s">
        <v>77</v>
      </c>
      <c r="AY1898" s="283" t="s">
        <v>168</v>
      </c>
    </row>
    <row r="1899" spans="1:51" s="13" customFormat="1" ht="12">
      <c r="A1899" s="13"/>
      <c r="B1899" s="252"/>
      <c r="C1899" s="253"/>
      <c r="D1899" s="241" t="s">
        <v>291</v>
      </c>
      <c r="E1899" s="254" t="s">
        <v>1</v>
      </c>
      <c r="F1899" s="255" t="s">
        <v>3349</v>
      </c>
      <c r="G1899" s="253"/>
      <c r="H1899" s="256">
        <v>69.52</v>
      </c>
      <c r="I1899" s="257"/>
      <c r="J1899" s="253"/>
      <c r="K1899" s="253"/>
      <c r="L1899" s="258"/>
      <c r="M1899" s="259"/>
      <c r="N1899" s="260"/>
      <c r="O1899" s="260"/>
      <c r="P1899" s="260"/>
      <c r="Q1899" s="260"/>
      <c r="R1899" s="260"/>
      <c r="S1899" s="260"/>
      <c r="T1899" s="261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T1899" s="262" t="s">
        <v>291</v>
      </c>
      <c r="AU1899" s="262" t="s">
        <v>86</v>
      </c>
      <c r="AV1899" s="13" t="s">
        <v>86</v>
      </c>
      <c r="AW1899" s="13" t="s">
        <v>32</v>
      </c>
      <c r="AX1899" s="13" t="s">
        <v>77</v>
      </c>
      <c r="AY1899" s="262" t="s">
        <v>168</v>
      </c>
    </row>
    <row r="1900" spans="1:51" s="13" customFormat="1" ht="12">
      <c r="A1900" s="13"/>
      <c r="B1900" s="252"/>
      <c r="C1900" s="253"/>
      <c r="D1900" s="241" t="s">
        <v>291</v>
      </c>
      <c r="E1900" s="254" t="s">
        <v>1</v>
      </c>
      <c r="F1900" s="255" t="s">
        <v>3350</v>
      </c>
      <c r="G1900" s="253"/>
      <c r="H1900" s="256">
        <v>26.51</v>
      </c>
      <c r="I1900" s="257"/>
      <c r="J1900" s="253"/>
      <c r="K1900" s="253"/>
      <c r="L1900" s="258"/>
      <c r="M1900" s="259"/>
      <c r="N1900" s="260"/>
      <c r="O1900" s="260"/>
      <c r="P1900" s="260"/>
      <c r="Q1900" s="260"/>
      <c r="R1900" s="260"/>
      <c r="S1900" s="260"/>
      <c r="T1900" s="261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T1900" s="262" t="s">
        <v>291</v>
      </c>
      <c r="AU1900" s="262" t="s">
        <v>86</v>
      </c>
      <c r="AV1900" s="13" t="s">
        <v>86</v>
      </c>
      <c r="AW1900" s="13" t="s">
        <v>32</v>
      </c>
      <c r="AX1900" s="13" t="s">
        <v>77</v>
      </c>
      <c r="AY1900" s="262" t="s">
        <v>168</v>
      </c>
    </row>
    <row r="1901" spans="1:51" s="13" customFormat="1" ht="12">
      <c r="A1901" s="13"/>
      <c r="B1901" s="252"/>
      <c r="C1901" s="253"/>
      <c r="D1901" s="241" t="s">
        <v>291</v>
      </c>
      <c r="E1901" s="254" t="s">
        <v>1</v>
      </c>
      <c r="F1901" s="255" t="s">
        <v>3351</v>
      </c>
      <c r="G1901" s="253"/>
      <c r="H1901" s="256">
        <v>25.85</v>
      </c>
      <c r="I1901" s="257"/>
      <c r="J1901" s="253"/>
      <c r="K1901" s="253"/>
      <c r="L1901" s="258"/>
      <c r="M1901" s="259"/>
      <c r="N1901" s="260"/>
      <c r="O1901" s="260"/>
      <c r="P1901" s="260"/>
      <c r="Q1901" s="260"/>
      <c r="R1901" s="260"/>
      <c r="S1901" s="260"/>
      <c r="T1901" s="261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T1901" s="262" t="s">
        <v>291</v>
      </c>
      <c r="AU1901" s="262" t="s">
        <v>86</v>
      </c>
      <c r="AV1901" s="13" t="s">
        <v>86</v>
      </c>
      <c r="AW1901" s="13" t="s">
        <v>32</v>
      </c>
      <c r="AX1901" s="13" t="s">
        <v>77</v>
      </c>
      <c r="AY1901" s="262" t="s">
        <v>168</v>
      </c>
    </row>
    <row r="1902" spans="1:51" s="13" customFormat="1" ht="12">
      <c r="A1902" s="13"/>
      <c r="B1902" s="252"/>
      <c r="C1902" s="253"/>
      <c r="D1902" s="241" t="s">
        <v>291</v>
      </c>
      <c r="E1902" s="254" t="s">
        <v>1</v>
      </c>
      <c r="F1902" s="255" t="s">
        <v>3352</v>
      </c>
      <c r="G1902" s="253"/>
      <c r="H1902" s="256">
        <v>160.27</v>
      </c>
      <c r="I1902" s="257"/>
      <c r="J1902" s="253"/>
      <c r="K1902" s="253"/>
      <c r="L1902" s="258"/>
      <c r="M1902" s="259"/>
      <c r="N1902" s="260"/>
      <c r="O1902" s="260"/>
      <c r="P1902" s="260"/>
      <c r="Q1902" s="260"/>
      <c r="R1902" s="260"/>
      <c r="S1902" s="260"/>
      <c r="T1902" s="261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T1902" s="262" t="s">
        <v>291</v>
      </c>
      <c r="AU1902" s="262" t="s">
        <v>86</v>
      </c>
      <c r="AV1902" s="13" t="s">
        <v>86</v>
      </c>
      <c r="AW1902" s="13" t="s">
        <v>32</v>
      </c>
      <c r="AX1902" s="13" t="s">
        <v>77</v>
      </c>
      <c r="AY1902" s="262" t="s">
        <v>168</v>
      </c>
    </row>
    <row r="1903" spans="1:51" s="13" customFormat="1" ht="12">
      <c r="A1903" s="13"/>
      <c r="B1903" s="252"/>
      <c r="C1903" s="253"/>
      <c r="D1903" s="241" t="s">
        <v>291</v>
      </c>
      <c r="E1903" s="254" t="s">
        <v>1</v>
      </c>
      <c r="F1903" s="255" t="s">
        <v>3353</v>
      </c>
      <c r="G1903" s="253"/>
      <c r="H1903" s="256">
        <v>250.03</v>
      </c>
      <c r="I1903" s="257"/>
      <c r="J1903" s="253"/>
      <c r="K1903" s="253"/>
      <c r="L1903" s="258"/>
      <c r="M1903" s="259"/>
      <c r="N1903" s="260"/>
      <c r="O1903" s="260"/>
      <c r="P1903" s="260"/>
      <c r="Q1903" s="260"/>
      <c r="R1903" s="260"/>
      <c r="S1903" s="260"/>
      <c r="T1903" s="261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T1903" s="262" t="s">
        <v>291</v>
      </c>
      <c r="AU1903" s="262" t="s">
        <v>86</v>
      </c>
      <c r="AV1903" s="13" t="s">
        <v>86</v>
      </c>
      <c r="AW1903" s="13" t="s">
        <v>32</v>
      </c>
      <c r="AX1903" s="13" t="s">
        <v>77</v>
      </c>
      <c r="AY1903" s="262" t="s">
        <v>168</v>
      </c>
    </row>
    <row r="1904" spans="1:51" s="13" customFormat="1" ht="12">
      <c r="A1904" s="13"/>
      <c r="B1904" s="252"/>
      <c r="C1904" s="253"/>
      <c r="D1904" s="241" t="s">
        <v>291</v>
      </c>
      <c r="E1904" s="254" t="s">
        <v>1</v>
      </c>
      <c r="F1904" s="255" t="s">
        <v>3354</v>
      </c>
      <c r="G1904" s="253"/>
      <c r="H1904" s="256">
        <v>20.24</v>
      </c>
      <c r="I1904" s="257"/>
      <c r="J1904" s="253"/>
      <c r="K1904" s="253"/>
      <c r="L1904" s="258"/>
      <c r="M1904" s="259"/>
      <c r="N1904" s="260"/>
      <c r="O1904" s="260"/>
      <c r="P1904" s="260"/>
      <c r="Q1904" s="260"/>
      <c r="R1904" s="260"/>
      <c r="S1904" s="260"/>
      <c r="T1904" s="261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T1904" s="262" t="s">
        <v>291</v>
      </c>
      <c r="AU1904" s="262" t="s">
        <v>86</v>
      </c>
      <c r="AV1904" s="13" t="s">
        <v>86</v>
      </c>
      <c r="AW1904" s="13" t="s">
        <v>32</v>
      </c>
      <c r="AX1904" s="13" t="s">
        <v>77</v>
      </c>
      <c r="AY1904" s="262" t="s">
        <v>168</v>
      </c>
    </row>
    <row r="1905" spans="1:51" s="14" customFormat="1" ht="12">
      <c r="A1905" s="14"/>
      <c r="B1905" s="263"/>
      <c r="C1905" s="264"/>
      <c r="D1905" s="241" t="s">
        <v>291</v>
      </c>
      <c r="E1905" s="265" t="s">
        <v>1</v>
      </c>
      <c r="F1905" s="266" t="s">
        <v>295</v>
      </c>
      <c r="G1905" s="264"/>
      <c r="H1905" s="267">
        <v>552.42</v>
      </c>
      <c r="I1905" s="268"/>
      <c r="J1905" s="264"/>
      <c r="K1905" s="264"/>
      <c r="L1905" s="269"/>
      <c r="M1905" s="270"/>
      <c r="N1905" s="271"/>
      <c r="O1905" s="271"/>
      <c r="P1905" s="271"/>
      <c r="Q1905" s="271"/>
      <c r="R1905" s="271"/>
      <c r="S1905" s="271"/>
      <c r="T1905" s="272"/>
      <c r="U1905" s="14"/>
      <c r="V1905" s="14"/>
      <c r="W1905" s="14"/>
      <c r="X1905" s="14"/>
      <c r="Y1905" s="14"/>
      <c r="Z1905" s="14"/>
      <c r="AA1905" s="14"/>
      <c r="AB1905" s="14"/>
      <c r="AC1905" s="14"/>
      <c r="AD1905" s="14"/>
      <c r="AE1905" s="14"/>
      <c r="AT1905" s="273" t="s">
        <v>291</v>
      </c>
      <c r="AU1905" s="273" t="s">
        <v>86</v>
      </c>
      <c r="AV1905" s="14" t="s">
        <v>189</v>
      </c>
      <c r="AW1905" s="14" t="s">
        <v>32</v>
      </c>
      <c r="AX1905" s="14" t="s">
        <v>84</v>
      </c>
      <c r="AY1905" s="273" t="s">
        <v>168</v>
      </c>
    </row>
    <row r="1906" spans="1:65" s="2" customFormat="1" ht="16.5" customHeight="1">
      <c r="A1906" s="39"/>
      <c r="B1906" s="40"/>
      <c r="C1906" s="298" t="s">
        <v>3355</v>
      </c>
      <c r="D1906" s="298" t="s">
        <v>1306</v>
      </c>
      <c r="E1906" s="299" t="s">
        <v>3356</v>
      </c>
      <c r="F1906" s="300" t="s">
        <v>3357</v>
      </c>
      <c r="G1906" s="301" t="s">
        <v>203</v>
      </c>
      <c r="H1906" s="302">
        <v>79.948</v>
      </c>
      <c r="I1906" s="303"/>
      <c r="J1906" s="304">
        <f>ROUND(I1906*H1906,2)</f>
        <v>0</v>
      </c>
      <c r="K1906" s="300" t="s">
        <v>1</v>
      </c>
      <c r="L1906" s="305"/>
      <c r="M1906" s="306" t="s">
        <v>1</v>
      </c>
      <c r="N1906" s="307" t="s">
        <v>42</v>
      </c>
      <c r="O1906" s="92"/>
      <c r="P1906" s="237">
        <f>O1906*H1906</f>
        <v>0</v>
      </c>
      <c r="Q1906" s="237">
        <v>0</v>
      </c>
      <c r="R1906" s="237">
        <f>Q1906*H1906</f>
        <v>0</v>
      </c>
      <c r="S1906" s="237">
        <v>0</v>
      </c>
      <c r="T1906" s="238">
        <f>S1906*H1906</f>
        <v>0</v>
      </c>
      <c r="U1906" s="39"/>
      <c r="V1906" s="39"/>
      <c r="W1906" s="39"/>
      <c r="X1906" s="39"/>
      <c r="Y1906" s="39"/>
      <c r="Z1906" s="39"/>
      <c r="AA1906" s="39"/>
      <c r="AB1906" s="39"/>
      <c r="AC1906" s="39"/>
      <c r="AD1906" s="39"/>
      <c r="AE1906" s="39"/>
      <c r="AR1906" s="239" t="s">
        <v>326</v>
      </c>
      <c r="AT1906" s="239" t="s">
        <v>1306</v>
      </c>
      <c r="AU1906" s="239" t="s">
        <v>86</v>
      </c>
      <c r="AY1906" s="18" t="s">
        <v>168</v>
      </c>
      <c r="BE1906" s="240">
        <f>IF(N1906="základní",J1906,0)</f>
        <v>0</v>
      </c>
      <c r="BF1906" s="240">
        <f>IF(N1906="snížená",J1906,0)</f>
        <v>0</v>
      </c>
      <c r="BG1906" s="240">
        <f>IF(N1906="zákl. přenesená",J1906,0)</f>
        <v>0</v>
      </c>
      <c r="BH1906" s="240">
        <f>IF(N1906="sníž. přenesená",J1906,0)</f>
        <v>0</v>
      </c>
      <c r="BI1906" s="240">
        <f>IF(N1906="nulová",J1906,0)</f>
        <v>0</v>
      </c>
      <c r="BJ1906" s="18" t="s">
        <v>84</v>
      </c>
      <c r="BK1906" s="240">
        <f>ROUND(I1906*H1906,2)</f>
        <v>0</v>
      </c>
      <c r="BL1906" s="18" t="s">
        <v>189</v>
      </c>
      <c r="BM1906" s="239" t="s">
        <v>3358</v>
      </c>
    </row>
    <row r="1907" spans="1:47" s="2" customFormat="1" ht="12">
      <c r="A1907" s="39"/>
      <c r="B1907" s="40"/>
      <c r="C1907" s="41"/>
      <c r="D1907" s="241" t="s">
        <v>178</v>
      </c>
      <c r="E1907" s="41"/>
      <c r="F1907" s="242" t="s">
        <v>3359</v>
      </c>
      <c r="G1907" s="41"/>
      <c r="H1907" s="41"/>
      <c r="I1907" s="243"/>
      <c r="J1907" s="41"/>
      <c r="K1907" s="41"/>
      <c r="L1907" s="45"/>
      <c r="M1907" s="244"/>
      <c r="N1907" s="245"/>
      <c r="O1907" s="92"/>
      <c r="P1907" s="92"/>
      <c r="Q1907" s="92"/>
      <c r="R1907" s="92"/>
      <c r="S1907" s="92"/>
      <c r="T1907" s="93"/>
      <c r="U1907" s="39"/>
      <c r="V1907" s="39"/>
      <c r="W1907" s="39"/>
      <c r="X1907" s="39"/>
      <c r="Y1907" s="39"/>
      <c r="Z1907" s="39"/>
      <c r="AA1907" s="39"/>
      <c r="AB1907" s="39"/>
      <c r="AC1907" s="39"/>
      <c r="AD1907" s="39"/>
      <c r="AE1907" s="39"/>
      <c r="AT1907" s="18" t="s">
        <v>178</v>
      </c>
      <c r="AU1907" s="18" t="s">
        <v>86</v>
      </c>
    </row>
    <row r="1908" spans="1:51" s="13" customFormat="1" ht="12">
      <c r="A1908" s="13"/>
      <c r="B1908" s="252"/>
      <c r="C1908" s="253"/>
      <c r="D1908" s="241" t="s">
        <v>291</v>
      </c>
      <c r="E1908" s="254" t="s">
        <v>1</v>
      </c>
      <c r="F1908" s="255" t="s">
        <v>3360</v>
      </c>
      <c r="G1908" s="253"/>
      <c r="H1908" s="256">
        <v>69.52</v>
      </c>
      <c r="I1908" s="257"/>
      <c r="J1908" s="253"/>
      <c r="K1908" s="253"/>
      <c r="L1908" s="258"/>
      <c r="M1908" s="259"/>
      <c r="N1908" s="260"/>
      <c r="O1908" s="260"/>
      <c r="P1908" s="260"/>
      <c r="Q1908" s="260"/>
      <c r="R1908" s="260"/>
      <c r="S1908" s="260"/>
      <c r="T1908" s="261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T1908" s="262" t="s">
        <v>291</v>
      </c>
      <c r="AU1908" s="262" t="s">
        <v>86</v>
      </c>
      <c r="AV1908" s="13" t="s">
        <v>86</v>
      </c>
      <c r="AW1908" s="13" t="s">
        <v>32</v>
      </c>
      <c r="AX1908" s="13" t="s">
        <v>84</v>
      </c>
      <c r="AY1908" s="262" t="s">
        <v>168</v>
      </c>
    </row>
    <row r="1909" spans="1:51" s="13" customFormat="1" ht="12">
      <c r="A1909" s="13"/>
      <c r="B1909" s="252"/>
      <c r="C1909" s="253"/>
      <c r="D1909" s="241" t="s">
        <v>291</v>
      </c>
      <c r="E1909" s="253"/>
      <c r="F1909" s="255" t="s">
        <v>3361</v>
      </c>
      <c r="G1909" s="253"/>
      <c r="H1909" s="256">
        <v>79.948</v>
      </c>
      <c r="I1909" s="257"/>
      <c r="J1909" s="253"/>
      <c r="K1909" s="253"/>
      <c r="L1909" s="258"/>
      <c r="M1909" s="259"/>
      <c r="N1909" s="260"/>
      <c r="O1909" s="260"/>
      <c r="P1909" s="260"/>
      <c r="Q1909" s="260"/>
      <c r="R1909" s="260"/>
      <c r="S1909" s="260"/>
      <c r="T1909" s="261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T1909" s="262" t="s">
        <v>291</v>
      </c>
      <c r="AU1909" s="262" t="s">
        <v>86</v>
      </c>
      <c r="AV1909" s="13" t="s">
        <v>86</v>
      </c>
      <c r="AW1909" s="13" t="s">
        <v>4</v>
      </c>
      <c r="AX1909" s="13" t="s">
        <v>84</v>
      </c>
      <c r="AY1909" s="262" t="s">
        <v>168</v>
      </c>
    </row>
    <row r="1910" spans="1:65" s="2" customFormat="1" ht="16.5" customHeight="1">
      <c r="A1910" s="39"/>
      <c r="B1910" s="40"/>
      <c r="C1910" s="298" t="s">
        <v>3362</v>
      </c>
      <c r="D1910" s="298" t="s">
        <v>1306</v>
      </c>
      <c r="E1910" s="299" t="s">
        <v>3363</v>
      </c>
      <c r="F1910" s="300" t="s">
        <v>3364</v>
      </c>
      <c r="G1910" s="301" t="s">
        <v>203</v>
      </c>
      <c r="H1910" s="302">
        <v>30.487</v>
      </c>
      <c r="I1910" s="303"/>
      <c r="J1910" s="304">
        <f>ROUND(I1910*H1910,2)</f>
        <v>0</v>
      </c>
      <c r="K1910" s="300" t="s">
        <v>1</v>
      </c>
      <c r="L1910" s="305"/>
      <c r="M1910" s="306" t="s">
        <v>1</v>
      </c>
      <c r="N1910" s="307" t="s">
        <v>42</v>
      </c>
      <c r="O1910" s="92"/>
      <c r="P1910" s="237">
        <f>O1910*H1910</f>
        <v>0</v>
      </c>
      <c r="Q1910" s="237">
        <v>0</v>
      </c>
      <c r="R1910" s="237">
        <f>Q1910*H1910</f>
        <v>0</v>
      </c>
      <c r="S1910" s="237">
        <v>0</v>
      </c>
      <c r="T1910" s="238">
        <f>S1910*H1910</f>
        <v>0</v>
      </c>
      <c r="U1910" s="39"/>
      <c r="V1910" s="39"/>
      <c r="W1910" s="39"/>
      <c r="X1910" s="39"/>
      <c r="Y1910" s="39"/>
      <c r="Z1910" s="39"/>
      <c r="AA1910" s="39"/>
      <c r="AB1910" s="39"/>
      <c r="AC1910" s="39"/>
      <c r="AD1910" s="39"/>
      <c r="AE1910" s="39"/>
      <c r="AR1910" s="239" t="s">
        <v>326</v>
      </c>
      <c r="AT1910" s="239" t="s">
        <v>1306</v>
      </c>
      <c r="AU1910" s="239" t="s">
        <v>86</v>
      </c>
      <c r="AY1910" s="18" t="s">
        <v>168</v>
      </c>
      <c r="BE1910" s="240">
        <f>IF(N1910="základní",J1910,0)</f>
        <v>0</v>
      </c>
      <c r="BF1910" s="240">
        <f>IF(N1910="snížená",J1910,0)</f>
        <v>0</v>
      </c>
      <c r="BG1910" s="240">
        <f>IF(N1910="zákl. přenesená",J1910,0)</f>
        <v>0</v>
      </c>
      <c r="BH1910" s="240">
        <f>IF(N1910="sníž. přenesená",J1910,0)</f>
        <v>0</v>
      </c>
      <c r="BI1910" s="240">
        <f>IF(N1910="nulová",J1910,0)</f>
        <v>0</v>
      </c>
      <c r="BJ1910" s="18" t="s">
        <v>84</v>
      </c>
      <c r="BK1910" s="240">
        <f>ROUND(I1910*H1910,2)</f>
        <v>0</v>
      </c>
      <c r="BL1910" s="18" t="s">
        <v>189</v>
      </c>
      <c r="BM1910" s="239" t="s">
        <v>3365</v>
      </c>
    </row>
    <row r="1911" spans="1:47" s="2" customFormat="1" ht="12">
      <c r="A1911" s="39"/>
      <c r="B1911" s="40"/>
      <c r="C1911" s="41"/>
      <c r="D1911" s="241" t="s">
        <v>178</v>
      </c>
      <c r="E1911" s="41"/>
      <c r="F1911" s="242" t="s">
        <v>3359</v>
      </c>
      <c r="G1911" s="41"/>
      <c r="H1911" s="41"/>
      <c r="I1911" s="243"/>
      <c r="J1911" s="41"/>
      <c r="K1911" s="41"/>
      <c r="L1911" s="45"/>
      <c r="M1911" s="244"/>
      <c r="N1911" s="245"/>
      <c r="O1911" s="92"/>
      <c r="P1911" s="92"/>
      <c r="Q1911" s="92"/>
      <c r="R1911" s="92"/>
      <c r="S1911" s="92"/>
      <c r="T1911" s="93"/>
      <c r="U1911" s="39"/>
      <c r="V1911" s="39"/>
      <c r="W1911" s="39"/>
      <c r="X1911" s="39"/>
      <c r="Y1911" s="39"/>
      <c r="Z1911" s="39"/>
      <c r="AA1911" s="39"/>
      <c r="AB1911" s="39"/>
      <c r="AC1911" s="39"/>
      <c r="AD1911" s="39"/>
      <c r="AE1911" s="39"/>
      <c r="AT1911" s="18" t="s">
        <v>178</v>
      </c>
      <c r="AU1911" s="18" t="s">
        <v>86</v>
      </c>
    </row>
    <row r="1912" spans="1:51" s="13" customFormat="1" ht="12">
      <c r="A1912" s="13"/>
      <c r="B1912" s="252"/>
      <c r="C1912" s="253"/>
      <c r="D1912" s="241" t="s">
        <v>291</v>
      </c>
      <c r="E1912" s="254" t="s">
        <v>1</v>
      </c>
      <c r="F1912" s="255" t="s">
        <v>3366</v>
      </c>
      <c r="G1912" s="253"/>
      <c r="H1912" s="256">
        <v>26.51</v>
      </c>
      <c r="I1912" s="257"/>
      <c r="J1912" s="253"/>
      <c r="K1912" s="253"/>
      <c r="L1912" s="258"/>
      <c r="M1912" s="259"/>
      <c r="N1912" s="260"/>
      <c r="O1912" s="260"/>
      <c r="P1912" s="260"/>
      <c r="Q1912" s="260"/>
      <c r="R1912" s="260"/>
      <c r="S1912" s="260"/>
      <c r="T1912" s="261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T1912" s="262" t="s">
        <v>291</v>
      </c>
      <c r="AU1912" s="262" t="s">
        <v>86</v>
      </c>
      <c r="AV1912" s="13" t="s">
        <v>86</v>
      </c>
      <c r="AW1912" s="13" t="s">
        <v>32</v>
      </c>
      <c r="AX1912" s="13" t="s">
        <v>84</v>
      </c>
      <c r="AY1912" s="262" t="s">
        <v>168</v>
      </c>
    </row>
    <row r="1913" spans="1:51" s="13" customFormat="1" ht="12">
      <c r="A1913" s="13"/>
      <c r="B1913" s="252"/>
      <c r="C1913" s="253"/>
      <c r="D1913" s="241" t="s">
        <v>291</v>
      </c>
      <c r="E1913" s="253"/>
      <c r="F1913" s="255" t="s">
        <v>3367</v>
      </c>
      <c r="G1913" s="253"/>
      <c r="H1913" s="256">
        <v>30.487</v>
      </c>
      <c r="I1913" s="257"/>
      <c r="J1913" s="253"/>
      <c r="K1913" s="253"/>
      <c r="L1913" s="258"/>
      <c r="M1913" s="259"/>
      <c r="N1913" s="260"/>
      <c r="O1913" s="260"/>
      <c r="P1913" s="260"/>
      <c r="Q1913" s="260"/>
      <c r="R1913" s="260"/>
      <c r="S1913" s="260"/>
      <c r="T1913" s="261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T1913" s="262" t="s">
        <v>291</v>
      </c>
      <c r="AU1913" s="262" t="s">
        <v>86</v>
      </c>
      <c r="AV1913" s="13" t="s">
        <v>86</v>
      </c>
      <c r="AW1913" s="13" t="s">
        <v>4</v>
      </c>
      <c r="AX1913" s="13" t="s">
        <v>84</v>
      </c>
      <c r="AY1913" s="262" t="s">
        <v>168</v>
      </c>
    </row>
    <row r="1914" spans="1:65" s="2" customFormat="1" ht="16.5" customHeight="1">
      <c r="A1914" s="39"/>
      <c r="B1914" s="40"/>
      <c r="C1914" s="298" t="s">
        <v>3368</v>
      </c>
      <c r="D1914" s="298" t="s">
        <v>1306</v>
      </c>
      <c r="E1914" s="299" t="s">
        <v>3369</v>
      </c>
      <c r="F1914" s="300" t="s">
        <v>3370</v>
      </c>
      <c r="G1914" s="301" t="s">
        <v>203</v>
      </c>
      <c r="H1914" s="302">
        <v>29.728</v>
      </c>
      <c r="I1914" s="303"/>
      <c r="J1914" s="304">
        <f>ROUND(I1914*H1914,2)</f>
        <v>0</v>
      </c>
      <c r="K1914" s="300" t="s">
        <v>1</v>
      </c>
      <c r="L1914" s="305"/>
      <c r="M1914" s="306" t="s">
        <v>1</v>
      </c>
      <c r="N1914" s="307" t="s">
        <v>42</v>
      </c>
      <c r="O1914" s="92"/>
      <c r="P1914" s="237">
        <f>O1914*H1914</f>
        <v>0</v>
      </c>
      <c r="Q1914" s="237">
        <v>0</v>
      </c>
      <c r="R1914" s="237">
        <f>Q1914*H1914</f>
        <v>0</v>
      </c>
      <c r="S1914" s="237">
        <v>0</v>
      </c>
      <c r="T1914" s="238">
        <f>S1914*H1914</f>
        <v>0</v>
      </c>
      <c r="U1914" s="39"/>
      <c r="V1914" s="39"/>
      <c r="W1914" s="39"/>
      <c r="X1914" s="39"/>
      <c r="Y1914" s="39"/>
      <c r="Z1914" s="39"/>
      <c r="AA1914" s="39"/>
      <c r="AB1914" s="39"/>
      <c r="AC1914" s="39"/>
      <c r="AD1914" s="39"/>
      <c r="AE1914" s="39"/>
      <c r="AR1914" s="239" t="s">
        <v>326</v>
      </c>
      <c r="AT1914" s="239" t="s">
        <v>1306</v>
      </c>
      <c r="AU1914" s="239" t="s">
        <v>86</v>
      </c>
      <c r="AY1914" s="18" t="s">
        <v>168</v>
      </c>
      <c r="BE1914" s="240">
        <f>IF(N1914="základní",J1914,0)</f>
        <v>0</v>
      </c>
      <c r="BF1914" s="240">
        <f>IF(N1914="snížená",J1914,0)</f>
        <v>0</v>
      </c>
      <c r="BG1914" s="240">
        <f>IF(N1914="zákl. přenesená",J1914,0)</f>
        <v>0</v>
      </c>
      <c r="BH1914" s="240">
        <f>IF(N1914="sníž. přenesená",J1914,0)</f>
        <v>0</v>
      </c>
      <c r="BI1914" s="240">
        <f>IF(N1914="nulová",J1914,0)</f>
        <v>0</v>
      </c>
      <c r="BJ1914" s="18" t="s">
        <v>84</v>
      </c>
      <c r="BK1914" s="240">
        <f>ROUND(I1914*H1914,2)</f>
        <v>0</v>
      </c>
      <c r="BL1914" s="18" t="s">
        <v>189</v>
      </c>
      <c r="BM1914" s="239" t="s">
        <v>3371</v>
      </c>
    </row>
    <row r="1915" spans="1:47" s="2" customFormat="1" ht="12">
      <c r="A1915" s="39"/>
      <c r="B1915" s="40"/>
      <c r="C1915" s="41"/>
      <c r="D1915" s="241" t="s">
        <v>178</v>
      </c>
      <c r="E1915" s="41"/>
      <c r="F1915" s="242" t="s">
        <v>3359</v>
      </c>
      <c r="G1915" s="41"/>
      <c r="H1915" s="41"/>
      <c r="I1915" s="243"/>
      <c r="J1915" s="41"/>
      <c r="K1915" s="41"/>
      <c r="L1915" s="45"/>
      <c r="M1915" s="244"/>
      <c r="N1915" s="245"/>
      <c r="O1915" s="92"/>
      <c r="P1915" s="92"/>
      <c r="Q1915" s="92"/>
      <c r="R1915" s="92"/>
      <c r="S1915" s="92"/>
      <c r="T1915" s="93"/>
      <c r="U1915" s="39"/>
      <c r="V1915" s="39"/>
      <c r="W1915" s="39"/>
      <c r="X1915" s="39"/>
      <c r="Y1915" s="39"/>
      <c r="Z1915" s="39"/>
      <c r="AA1915" s="39"/>
      <c r="AB1915" s="39"/>
      <c r="AC1915" s="39"/>
      <c r="AD1915" s="39"/>
      <c r="AE1915" s="39"/>
      <c r="AT1915" s="18" t="s">
        <v>178</v>
      </c>
      <c r="AU1915" s="18" t="s">
        <v>86</v>
      </c>
    </row>
    <row r="1916" spans="1:51" s="13" customFormat="1" ht="12">
      <c r="A1916" s="13"/>
      <c r="B1916" s="252"/>
      <c r="C1916" s="253"/>
      <c r="D1916" s="241" t="s">
        <v>291</v>
      </c>
      <c r="E1916" s="254" t="s">
        <v>1</v>
      </c>
      <c r="F1916" s="255" t="s">
        <v>3372</v>
      </c>
      <c r="G1916" s="253"/>
      <c r="H1916" s="256">
        <v>25.85</v>
      </c>
      <c r="I1916" s="257"/>
      <c r="J1916" s="253"/>
      <c r="K1916" s="253"/>
      <c r="L1916" s="258"/>
      <c r="M1916" s="259"/>
      <c r="N1916" s="260"/>
      <c r="O1916" s="260"/>
      <c r="P1916" s="260"/>
      <c r="Q1916" s="260"/>
      <c r="R1916" s="260"/>
      <c r="S1916" s="260"/>
      <c r="T1916" s="261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T1916" s="262" t="s">
        <v>291</v>
      </c>
      <c r="AU1916" s="262" t="s">
        <v>86</v>
      </c>
      <c r="AV1916" s="13" t="s">
        <v>86</v>
      </c>
      <c r="AW1916" s="13" t="s">
        <v>32</v>
      </c>
      <c r="AX1916" s="13" t="s">
        <v>84</v>
      </c>
      <c r="AY1916" s="262" t="s">
        <v>168</v>
      </c>
    </row>
    <row r="1917" spans="1:51" s="13" customFormat="1" ht="12">
      <c r="A1917" s="13"/>
      <c r="B1917" s="252"/>
      <c r="C1917" s="253"/>
      <c r="D1917" s="241" t="s">
        <v>291</v>
      </c>
      <c r="E1917" s="253"/>
      <c r="F1917" s="255" t="s">
        <v>3373</v>
      </c>
      <c r="G1917" s="253"/>
      <c r="H1917" s="256">
        <v>29.728</v>
      </c>
      <c r="I1917" s="257"/>
      <c r="J1917" s="253"/>
      <c r="K1917" s="253"/>
      <c r="L1917" s="258"/>
      <c r="M1917" s="259"/>
      <c r="N1917" s="260"/>
      <c r="O1917" s="260"/>
      <c r="P1917" s="260"/>
      <c r="Q1917" s="260"/>
      <c r="R1917" s="260"/>
      <c r="S1917" s="260"/>
      <c r="T1917" s="261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T1917" s="262" t="s">
        <v>291</v>
      </c>
      <c r="AU1917" s="262" t="s">
        <v>86</v>
      </c>
      <c r="AV1917" s="13" t="s">
        <v>86</v>
      </c>
      <c r="AW1917" s="13" t="s">
        <v>4</v>
      </c>
      <c r="AX1917" s="13" t="s">
        <v>84</v>
      </c>
      <c r="AY1917" s="262" t="s">
        <v>168</v>
      </c>
    </row>
    <row r="1918" spans="1:65" s="2" customFormat="1" ht="16.5" customHeight="1">
      <c r="A1918" s="39"/>
      <c r="B1918" s="40"/>
      <c r="C1918" s="298" t="s">
        <v>3374</v>
      </c>
      <c r="D1918" s="298" t="s">
        <v>1306</v>
      </c>
      <c r="E1918" s="299" t="s">
        <v>3375</v>
      </c>
      <c r="F1918" s="300" t="s">
        <v>3376</v>
      </c>
      <c r="G1918" s="301" t="s">
        <v>203</v>
      </c>
      <c r="H1918" s="302">
        <v>184.311</v>
      </c>
      <c r="I1918" s="303"/>
      <c r="J1918" s="304">
        <f>ROUND(I1918*H1918,2)</f>
        <v>0</v>
      </c>
      <c r="K1918" s="300" t="s">
        <v>1</v>
      </c>
      <c r="L1918" s="305"/>
      <c r="M1918" s="306" t="s">
        <v>1</v>
      </c>
      <c r="N1918" s="307" t="s">
        <v>42</v>
      </c>
      <c r="O1918" s="92"/>
      <c r="P1918" s="237">
        <f>O1918*H1918</f>
        <v>0</v>
      </c>
      <c r="Q1918" s="237">
        <v>0</v>
      </c>
      <c r="R1918" s="237">
        <f>Q1918*H1918</f>
        <v>0</v>
      </c>
      <c r="S1918" s="237">
        <v>0</v>
      </c>
      <c r="T1918" s="238">
        <f>S1918*H1918</f>
        <v>0</v>
      </c>
      <c r="U1918" s="39"/>
      <c r="V1918" s="39"/>
      <c r="W1918" s="39"/>
      <c r="X1918" s="39"/>
      <c r="Y1918" s="39"/>
      <c r="Z1918" s="39"/>
      <c r="AA1918" s="39"/>
      <c r="AB1918" s="39"/>
      <c r="AC1918" s="39"/>
      <c r="AD1918" s="39"/>
      <c r="AE1918" s="39"/>
      <c r="AR1918" s="239" t="s">
        <v>326</v>
      </c>
      <c r="AT1918" s="239" t="s">
        <v>1306</v>
      </c>
      <c r="AU1918" s="239" t="s">
        <v>86</v>
      </c>
      <c r="AY1918" s="18" t="s">
        <v>168</v>
      </c>
      <c r="BE1918" s="240">
        <f>IF(N1918="základní",J1918,0)</f>
        <v>0</v>
      </c>
      <c r="BF1918" s="240">
        <f>IF(N1918="snížená",J1918,0)</f>
        <v>0</v>
      </c>
      <c r="BG1918" s="240">
        <f>IF(N1918="zákl. přenesená",J1918,0)</f>
        <v>0</v>
      </c>
      <c r="BH1918" s="240">
        <f>IF(N1918="sníž. přenesená",J1918,0)</f>
        <v>0</v>
      </c>
      <c r="BI1918" s="240">
        <f>IF(N1918="nulová",J1918,0)</f>
        <v>0</v>
      </c>
      <c r="BJ1918" s="18" t="s">
        <v>84</v>
      </c>
      <c r="BK1918" s="240">
        <f>ROUND(I1918*H1918,2)</f>
        <v>0</v>
      </c>
      <c r="BL1918" s="18" t="s">
        <v>189</v>
      </c>
      <c r="BM1918" s="239" t="s">
        <v>3377</v>
      </c>
    </row>
    <row r="1919" spans="1:47" s="2" customFormat="1" ht="12">
      <c r="A1919" s="39"/>
      <c r="B1919" s="40"/>
      <c r="C1919" s="41"/>
      <c r="D1919" s="241" t="s">
        <v>178</v>
      </c>
      <c r="E1919" s="41"/>
      <c r="F1919" s="242" t="s">
        <v>3359</v>
      </c>
      <c r="G1919" s="41"/>
      <c r="H1919" s="41"/>
      <c r="I1919" s="243"/>
      <c r="J1919" s="41"/>
      <c r="K1919" s="41"/>
      <c r="L1919" s="45"/>
      <c r="M1919" s="244"/>
      <c r="N1919" s="245"/>
      <c r="O1919" s="92"/>
      <c r="P1919" s="92"/>
      <c r="Q1919" s="92"/>
      <c r="R1919" s="92"/>
      <c r="S1919" s="92"/>
      <c r="T1919" s="93"/>
      <c r="U1919" s="39"/>
      <c r="V1919" s="39"/>
      <c r="W1919" s="39"/>
      <c r="X1919" s="39"/>
      <c r="Y1919" s="39"/>
      <c r="Z1919" s="39"/>
      <c r="AA1919" s="39"/>
      <c r="AB1919" s="39"/>
      <c r="AC1919" s="39"/>
      <c r="AD1919" s="39"/>
      <c r="AE1919" s="39"/>
      <c r="AT1919" s="18" t="s">
        <v>178</v>
      </c>
      <c r="AU1919" s="18" t="s">
        <v>86</v>
      </c>
    </row>
    <row r="1920" spans="1:51" s="13" customFormat="1" ht="12">
      <c r="A1920" s="13"/>
      <c r="B1920" s="252"/>
      <c r="C1920" s="253"/>
      <c r="D1920" s="241" t="s">
        <v>291</v>
      </c>
      <c r="E1920" s="254" t="s">
        <v>1</v>
      </c>
      <c r="F1920" s="255" t="s">
        <v>3378</v>
      </c>
      <c r="G1920" s="253"/>
      <c r="H1920" s="256">
        <v>160.27</v>
      </c>
      <c r="I1920" s="257"/>
      <c r="J1920" s="253"/>
      <c r="K1920" s="253"/>
      <c r="L1920" s="258"/>
      <c r="M1920" s="259"/>
      <c r="N1920" s="260"/>
      <c r="O1920" s="260"/>
      <c r="P1920" s="260"/>
      <c r="Q1920" s="260"/>
      <c r="R1920" s="260"/>
      <c r="S1920" s="260"/>
      <c r="T1920" s="261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T1920" s="262" t="s">
        <v>291</v>
      </c>
      <c r="AU1920" s="262" t="s">
        <v>86</v>
      </c>
      <c r="AV1920" s="13" t="s">
        <v>86</v>
      </c>
      <c r="AW1920" s="13" t="s">
        <v>32</v>
      </c>
      <c r="AX1920" s="13" t="s">
        <v>84</v>
      </c>
      <c r="AY1920" s="262" t="s">
        <v>168</v>
      </c>
    </row>
    <row r="1921" spans="1:51" s="13" customFormat="1" ht="12">
      <c r="A1921" s="13"/>
      <c r="B1921" s="252"/>
      <c r="C1921" s="253"/>
      <c r="D1921" s="241" t="s">
        <v>291</v>
      </c>
      <c r="E1921" s="253"/>
      <c r="F1921" s="255" t="s">
        <v>3379</v>
      </c>
      <c r="G1921" s="253"/>
      <c r="H1921" s="256">
        <v>184.311</v>
      </c>
      <c r="I1921" s="257"/>
      <c r="J1921" s="253"/>
      <c r="K1921" s="253"/>
      <c r="L1921" s="258"/>
      <c r="M1921" s="259"/>
      <c r="N1921" s="260"/>
      <c r="O1921" s="260"/>
      <c r="P1921" s="260"/>
      <c r="Q1921" s="260"/>
      <c r="R1921" s="260"/>
      <c r="S1921" s="260"/>
      <c r="T1921" s="261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T1921" s="262" t="s">
        <v>291</v>
      </c>
      <c r="AU1921" s="262" t="s">
        <v>86</v>
      </c>
      <c r="AV1921" s="13" t="s">
        <v>86</v>
      </c>
      <c r="AW1921" s="13" t="s">
        <v>4</v>
      </c>
      <c r="AX1921" s="13" t="s">
        <v>84</v>
      </c>
      <c r="AY1921" s="262" t="s">
        <v>168</v>
      </c>
    </row>
    <row r="1922" spans="1:65" s="2" customFormat="1" ht="16.5" customHeight="1">
      <c r="A1922" s="39"/>
      <c r="B1922" s="40"/>
      <c r="C1922" s="298" t="s">
        <v>3380</v>
      </c>
      <c r="D1922" s="298" t="s">
        <v>1306</v>
      </c>
      <c r="E1922" s="299" t="s">
        <v>3381</v>
      </c>
      <c r="F1922" s="300" t="s">
        <v>3382</v>
      </c>
      <c r="G1922" s="301" t="s">
        <v>203</v>
      </c>
      <c r="H1922" s="302">
        <v>287.535</v>
      </c>
      <c r="I1922" s="303"/>
      <c r="J1922" s="304">
        <f>ROUND(I1922*H1922,2)</f>
        <v>0</v>
      </c>
      <c r="K1922" s="300" t="s">
        <v>1</v>
      </c>
      <c r="L1922" s="305"/>
      <c r="M1922" s="306" t="s">
        <v>1</v>
      </c>
      <c r="N1922" s="307" t="s">
        <v>42</v>
      </c>
      <c r="O1922" s="92"/>
      <c r="P1922" s="237">
        <f>O1922*H1922</f>
        <v>0</v>
      </c>
      <c r="Q1922" s="237">
        <v>0</v>
      </c>
      <c r="R1922" s="237">
        <f>Q1922*H1922</f>
        <v>0</v>
      </c>
      <c r="S1922" s="237">
        <v>0</v>
      </c>
      <c r="T1922" s="238">
        <f>S1922*H1922</f>
        <v>0</v>
      </c>
      <c r="U1922" s="39"/>
      <c r="V1922" s="39"/>
      <c r="W1922" s="39"/>
      <c r="X1922" s="39"/>
      <c r="Y1922" s="39"/>
      <c r="Z1922" s="39"/>
      <c r="AA1922" s="39"/>
      <c r="AB1922" s="39"/>
      <c r="AC1922" s="39"/>
      <c r="AD1922" s="39"/>
      <c r="AE1922" s="39"/>
      <c r="AR1922" s="239" t="s">
        <v>326</v>
      </c>
      <c r="AT1922" s="239" t="s">
        <v>1306</v>
      </c>
      <c r="AU1922" s="239" t="s">
        <v>86</v>
      </c>
      <c r="AY1922" s="18" t="s">
        <v>168</v>
      </c>
      <c r="BE1922" s="240">
        <f>IF(N1922="základní",J1922,0)</f>
        <v>0</v>
      </c>
      <c r="BF1922" s="240">
        <f>IF(N1922="snížená",J1922,0)</f>
        <v>0</v>
      </c>
      <c r="BG1922" s="240">
        <f>IF(N1922="zákl. přenesená",J1922,0)</f>
        <v>0</v>
      </c>
      <c r="BH1922" s="240">
        <f>IF(N1922="sníž. přenesená",J1922,0)</f>
        <v>0</v>
      </c>
      <c r="BI1922" s="240">
        <f>IF(N1922="nulová",J1922,0)</f>
        <v>0</v>
      </c>
      <c r="BJ1922" s="18" t="s">
        <v>84</v>
      </c>
      <c r="BK1922" s="240">
        <f>ROUND(I1922*H1922,2)</f>
        <v>0</v>
      </c>
      <c r="BL1922" s="18" t="s">
        <v>189</v>
      </c>
      <c r="BM1922" s="239" t="s">
        <v>3383</v>
      </c>
    </row>
    <row r="1923" spans="1:47" s="2" customFormat="1" ht="12">
      <c r="A1923" s="39"/>
      <c r="B1923" s="40"/>
      <c r="C1923" s="41"/>
      <c r="D1923" s="241" t="s">
        <v>178</v>
      </c>
      <c r="E1923" s="41"/>
      <c r="F1923" s="242" t="s">
        <v>3384</v>
      </c>
      <c r="G1923" s="41"/>
      <c r="H1923" s="41"/>
      <c r="I1923" s="243"/>
      <c r="J1923" s="41"/>
      <c r="K1923" s="41"/>
      <c r="L1923" s="45"/>
      <c r="M1923" s="244"/>
      <c r="N1923" s="245"/>
      <c r="O1923" s="92"/>
      <c r="P1923" s="92"/>
      <c r="Q1923" s="92"/>
      <c r="R1923" s="92"/>
      <c r="S1923" s="92"/>
      <c r="T1923" s="93"/>
      <c r="U1923" s="39"/>
      <c r="V1923" s="39"/>
      <c r="W1923" s="39"/>
      <c r="X1923" s="39"/>
      <c r="Y1923" s="39"/>
      <c r="Z1923" s="39"/>
      <c r="AA1923" s="39"/>
      <c r="AB1923" s="39"/>
      <c r="AC1923" s="39"/>
      <c r="AD1923" s="39"/>
      <c r="AE1923" s="39"/>
      <c r="AT1923" s="18" t="s">
        <v>178</v>
      </c>
      <c r="AU1923" s="18" t="s">
        <v>86</v>
      </c>
    </row>
    <row r="1924" spans="1:51" s="13" customFormat="1" ht="12">
      <c r="A1924" s="13"/>
      <c r="B1924" s="252"/>
      <c r="C1924" s="253"/>
      <c r="D1924" s="241" t="s">
        <v>291</v>
      </c>
      <c r="E1924" s="254" t="s">
        <v>1</v>
      </c>
      <c r="F1924" s="255" t="s">
        <v>3385</v>
      </c>
      <c r="G1924" s="253"/>
      <c r="H1924" s="256">
        <v>250.03</v>
      </c>
      <c r="I1924" s="257"/>
      <c r="J1924" s="253"/>
      <c r="K1924" s="253"/>
      <c r="L1924" s="258"/>
      <c r="M1924" s="259"/>
      <c r="N1924" s="260"/>
      <c r="O1924" s="260"/>
      <c r="P1924" s="260"/>
      <c r="Q1924" s="260"/>
      <c r="R1924" s="260"/>
      <c r="S1924" s="260"/>
      <c r="T1924" s="261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T1924" s="262" t="s">
        <v>291</v>
      </c>
      <c r="AU1924" s="262" t="s">
        <v>86</v>
      </c>
      <c r="AV1924" s="13" t="s">
        <v>86</v>
      </c>
      <c r="AW1924" s="13" t="s">
        <v>32</v>
      </c>
      <c r="AX1924" s="13" t="s">
        <v>84</v>
      </c>
      <c r="AY1924" s="262" t="s">
        <v>168</v>
      </c>
    </row>
    <row r="1925" spans="1:51" s="13" customFormat="1" ht="12">
      <c r="A1925" s="13"/>
      <c r="B1925" s="252"/>
      <c r="C1925" s="253"/>
      <c r="D1925" s="241" t="s">
        <v>291</v>
      </c>
      <c r="E1925" s="253"/>
      <c r="F1925" s="255" t="s">
        <v>3386</v>
      </c>
      <c r="G1925" s="253"/>
      <c r="H1925" s="256">
        <v>287.535</v>
      </c>
      <c r="I1925" s="257"/>
      <c r="J1925" s="253"/>
      <c r="K1925" s="253"/>
      <c r="L1925" s="258"/>
      <c r="M1925" s="259"/>
      <c r="N1925" s="260"/>
      <c r="O1925" s="260"/>
      <c r="P1925" s="260"/>
      <c r="Q1925" s="260"/>
      <c r="R1925" s="260"/>
      <c r="S1925" s="260"/>
      <c r="T1925" s="261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T1925" s="262" t="s">
        <v>291</v>
      </c>
      <c r="AU1925" s="262" t="s">
        <v>86</v>
      </c>
      <c r="AV1925" s="13" t="s">
        <v>86</v>
      </c>
      <c r="AW1925" s="13" t="s">
        <v>4</v>
      </c>
      <c r="AX1925" s="13" t="s">
        <v>84</v>
      </c>
      <c r="AY1925" s="262" t="s">
        <v>168</v>
      </c>
    </row>
    <row r="1926" spans="1:65" s="2" customFormat="1" ht="16.5" customHeight="1">
      <c r="A1926" s="39"/>
      <c r="B1926" s="40"/>
      <c r="C1926" s="298" t="s">
        <v>3387</v>
      </c>
      <c r="D1926" s="298" t="s">
        <v>1306</v>
      </c>
      <c r="E1926" s="299" t="s">
        <v>3388</v>
      </c>
      <c r="F1926" s="300" t="s">
        <v>3389</v>
      </c>
      <c r="G1926" s="301" t="s">
        <v>203</v>
      </c>
      <c r="H1926" s="302">
        <v>23.276</v>
      </c>
      <c r="I1926" s="303"/>
      <c r="J1926" s="304">
        <f>ROUND(I1926*H1926,2)</f>
        <v>0</v>
      </c>
      <c r="K1926" s="300" t="s">
        <v>1</v>
      </c>
      <c r="L1926" s="305"/>
      <c r="M1926" s="306" t="s">
        <v>1</v>
      </c>
      <c r="N1926" s="307" t="s">
        <v>42</v>
      </c>
      <c r="O1926" s="92"/>
      <c r="P1926" s="237">
        <f>O1926*H1926</f>
        <v>0</v>
      </c>
      <c r="Q1926" s="237">
        <v>0</v>
      </c>
      <c r="R1926" s="237">
        <f>Q1926*H1926</f>
        <v>0</v>
      </c>
      <c r="S1926" s="237">
        <v>0</v>
      </c>
      <c r="T1926" s="238">
        <f>S1926*H1926</f>
        <v>0</v>
      </c>
      <c r="U1926" s="39"/>
      <c r="V1926" s="39"/>
      <c r="W1926" s="39"/>
      <c r="X1926" s="39"/>
      <c r="Y1926" s="39"/>
      <c r="Z1926" s="39"/>
      <c r="AA1926" s="39"/>
      <c r="AB1926" s="39"/>
      <c r="AC1926" s="39"/>
      <c r="AD1926" s="39"/>
      <c r="AE1926" s="39"/>
      <c r="AR1926" s="239" t="s">
        <v>326</v>
      </c>
      <c r="AT1926" s="239" t="s">
        <v>1306</v>
      </c>
      <c r="AU1926" s="239" t="s">
        <v>86</v>
      </c>
      <c r="AY1926" s="18" t="s">
        <v>168</v>
      </c>
      <c r="BE1926" s="240">
        <f>IF(N1926="základní",J1926,0)</f>
        <v>0</v>
      </c>
      <c r="BF1926" s="240">
        <f>IF(N1926="snížená",J1926,0)</f>
        <v>0</v>
      </c>
      <c r="BG1926" s="240">
        <f>IF(N1926="zákl. přenesená",J1926,0)</f>
        <v>0</v>
      </c>
      <c r="BH1926" s="240">
        <f>IF(N1926="sníž. přenesená",J1926,0)</f>
        <v>0</v>
      </c>
      <c r="BI1926" s="240">
        <f>IF(N1926="nulová",J1926,0)</f>
        <v>0</v>
      </c>
      <c r="BJ1926" s="18" t="s">
        <v>84</v>
      </c>
      <c r="BK1926" s="240">
        <f>ROUND(I1926*H1926,2)</f>
        <v>0</v>
      </c>
      <c r="BL1926" s="18" t="s">
        <v>189</v>
      </c>
      <c r="BM1926" s="239" t="s">
        <v>3390</v>
      </c>
    </row>
    <row r="1927" spans="1:47" s="2" customFormat="1" ht="12">
      <c r="A1927" s="39"/>
      <c r="B1927" s="40"/>
      <c r="C1927" s="41"/>
      <c r="D1927" s="241" t="s">
        <v>178</v>
      </c>
      <c r="E1927" s="41"/>
      <c r="F1927" s="242" t="s">
        <v>3359</v>
      </c>
      <c r="G1927" s="41"/>
      <c r="H1927" s="41"/>
      <c r="I1927" s="243"/>
      <c r="J1927" s="41"/>
      <c r="K1927" s="41"/>
      <c r="L1927" s="45"/>
      <c r="M1927" s="244"/>
      <c r="N1927" s="245"/>
      <c r="O1927" s="92"/>
      <c r="P1927" s="92"/>
      <c r="Q1927" s="92"/>
      <c r="R1927" s="92"/>
      <c r="S1927" s="92"/>
      <c r="T1927" s="93"/>
      <c r="U1927" s="39"/>
      <c r="V1927" s="39"/>
      <c r="W1927" s="39"/>
      <c r="X1927" s="39"/>
      <c r="Y1927" s="39"/>
      <c r="Z1927" s="39"/>
      <c r="AA1927" s="39"/>
      <c r="AB1927" s="39"/>
      <c r="AC1927" s="39"/>
      <c r="AD1927" s="39"/>
      <c r="AE1927" s="39"/>
      <c r="AT1927" s="18" t="s">
        <v>178</v>
      </c>
      <c r="AU1927" s="18" t="s">
        <v>86</v>
      </c>
    </row>
    <row r="1928" spans="1:51" s="13" customFormat="1" ht="12">
      <c r="A1928" s="13"/>
      <c r="B1928" s="252"/>
      <c r="C1928" s="253"/>
      <c r="D1928" s="241" t="s">
        <v>291</v>
      </c>
      <c r="E1928" s="254" t="s">
        <v>1</v>
      </c>
      <c r="F1928" s="255" t="s">
        <v>3391</v>
      </c>
      <c r="G1928" s="253"/>
      <c r="H1928" s="256">
        <v>20.24</v>
      </c>
      <c r="I1928" s="257"/>
      <c r="J1928" s="253"/>
      <c r="K1928" s="253"/>
      <c r="L1928" s="258"/>
      <c r="M1928" s="259"/>
      <c r="N1928" s="260"/>
      <c r="O1928" s="260"/>
      <c r="P1928" s="260"/>
      <c r="Q1928" s="260"/>
      <c r="R1928" s="260"/>
      <c r="S1928" s="260"/>
      <c r="T1928" s="261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T1928" s="262" t="s">
        <v>291</v>
      </c>
      <c r="AU1928" s="262" t="s">
        <v>86</v>
      </c>
      <c r="AV1928" s="13" t="s">
        <v>86</v>
      </c>
      <c r="AW1928" s="13" t="s">
        <v>32</v>
      </c>
      <c r="AX1928" s="13" t="s">
        <v>84</v>
      </c>
      <c r="AY1928" s="262" t="s">
        <v>168</v>
      </c>
    </row>
    <row r="1929" spans="1:51" s="13" customFormat="1" ht="12">
      <c r="A1929" s="13"/>
      <c r="B1929" s="252"/>
      <c r="C1929" s="253"/>
      <c r="D1929" s="241" t="s">
        <v>291</v>
      </c>
      <c r="E1929" s="253"/>
      <c r="F1929" s="255" t="s">
        <v>3392</v>
      </c>
      <c r="G1929" s="253"/>
      <c r="H1929" s="256">
        <v>23.276</v>
      </c>
      <c r="I1929" s="257"/>
      <c r="J1929" s="253"/>
      <c r="K1929" s="253"/>
      <c r="L1929" s="258"/>
      <c r="M1929" s="259"/>
      <c r="N1929" s="260"/>
      <c r="O1929" s="260"/>
      <c r="P1929" s="260"/>
      <c r="Q1929" s="260"/>
      <c r="R1929" s="260"/>
      <c r="S1929" s="260"/>
      <c r="T1929" s="261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T1929" s="262" t="s">
        <v>291</v>
      </c>
      <c r="AU1929" s="262" t="s">
        <v>86</v>
      </c>
      <c r="AV1929" s="13" t="s">
        <v>86</v>
      </c>
      <c r="AW1929" s="13" t="s">
        <v>4</v>
      </c>
      <c r="AX1929" s="13" t="s">
        <v>84</v>
      </c>
      <c r="AY1929" s="262" t="s">
        <v>168</v>
      </c>
    </row>
    <row r="1930" spans="1:65" s="2" customFormat="1" ht="16.5" customHeight="1">
      <c r="A1930" s="39"/>
      <c r="B1930" s="40"/>
      <c r="C1930" s="228" t="s">
        <v>3393</v>
      </c>
      <c r="D1930" s="228" t="s">
        <v>171</v>
      </c>
      <c r="E1930" s="229" t="s">
        <v>3394</v>
      </c>
      <c r="F1930" s="230" t="s">
        <v>3395</v>
      </c>
      <c r="G1930" s="231" t="s">
        <v>416</v>
      </c>
      <c r="H1930" s="232">
        <v>300</v>
      </c>
      <c r="I1930" s="233"/>
      <c r="J1930" s="234">
        <f>ROUND(I1930*H1930,2)</f>
        <v>0</v>
      </c>
      <c r="K1930" s="230" t="s">
        <v>175</v>
      </c>
      <c r="L1930" s="45"/>
      <c r="M1930" s="235" t="s">
        <v>1</v>
      </c>
      <c r="N1930" s="236" t="s">
        <v>42</v>
      </c>
      <c r="O1930" s="92"/>
      <c r="P1930" s="237">
        <f>O1930*H1930</f>
        <v>0</v>
      </c>
      <c r="Q1930" s="237">
        <v>3E-05</v>
      </c>
      <c r="R1930" s="237">
        <f>Q1930*H1930</f>
        <v>0.009000000000000001</v>
      </c>
      <c r="S1930" s="237">
        <v>0</v>
      </c>
      <c r="T1930" s="238">
        <f>S1930*H1930</f>
        <v>0</v>
      </c>
      <c r="U1930" s="39"/>
      <c r="V1930" s="39"/>
      <c r="W1930" s="39"/>
      <c r="X1930" s="39"/>
      <c r="Y1930" s="39"/>
      <c r="Z1930" s="39"/>
      <c r="AA1930" s="39"/>
      <c r="AB1930" s="39"/>
      <c r="AC1930" s="39"/>
      <c r="AD1930" s="39"/>
      <c r="AE1930" s="39"/>
      <c r="AR1930" s="239" t="s">
        <v>437</v>
      </c>
      <c r="AT1930" s="239" t="s">
        <v>171</v>
      </c>
      <c r="AU1930" s="239" t="s">
        <v>86</v>
      </c>
      <c r="AY1930" s="18" t="s">
        <v>168</v>
      </c>
      <c r="BE1930" s="240">
        <f>IF(N1930="základní",J1930,0)</f>
        <v>0</v>
      </c>
      <c r="BF1930" s="240">
        <f>IF(N1930="snížená",J1930,0)</f>
        <v>0</v>
      </c>
      <c r="BG1930" s="240">
        <f>IF(N1930="zákl. přenesená",J1930,0)</f>
        <v>0</v>
      </c>
      <c r="BH1930" s="240">
        <f>IF(N1930="sníž. přenesená",J1930,0)</f>
        <v>0</v>
      </c>
      <c r="BI1930" s="240">
        <f>IF(N1930="nulová",J1930,0)</f>
        <v>0</v>
      </c>
      <c r="BJ1930" s="18" t="s">
        <v>84</v>
      </c>
      <c r="BK1930" s="240">
        <f>ROUND(I1930*H1930,2)</f>
        <v>0</v>
      </c>
      <c r="BL1930" s="18" t="s">
        <v>437</v>
      </c>
      <c r="BM1930" s="239" t="s">
        <v>3396</v>
      </c>
    </row>
    <row r="1931" spans="1:65" s="2" customFormat="1" ht="16.5" customHeight="1">
      <c r="A1931" s="39"/>
      <c r="B1931" s="40"/>
      <c r="C1931" s="228" t="s">
        <v>3397</v>
      </c>
      <c r="D1931" s="228" t="s">
        <v>171</v>
      </c>
      <c r="E1931" s="229" t="s">
        <v>3398</v>
      </c>
      <c r="F1931" s="230" t="s">
        <v>3399</v>
      </c>
      <c r="G1931" s="231" t="s">
        <v>798</v>
      </c>
      <c r="H1931" s="232">
        <v>150</v>
      </c>
      <c r="I1931" s="233"/>
      <c r="J1931" s="234">
        <f>ROUND(I1931*H1931,2)</f>
        <v>0</v>
      </c>
      <c r="K1931" s="230" t="s">
        <v>175</v>
      </c>
      <c r="L1931" s="45"/>
      <c r="M1931" s="235" t="s">
        <v>1</v>
      </c>
      <c r="N1931" s="236" t="s">
        <v>42</v>
      </c>
      <c r="O1931" s="92"/>
      <c r="P1931" s="237">
        <f>O1931*H1931</f>
        <v>0</v>
      </c>
      <c r="Q1931" s="237">
        <v>0</v>
      </c>
      <c r="R1931" s="237">
        <f>Q1931*H1931</f>
        <v>0</v>
      </c>
      <c r="S1931" s="237">
        <v>0</v>
      </c>
      <c r="T1931" s="238">
        <f>S1931*H1931</f>
        <v>0</v>
      </c>
      <c r="U1931" s="39"/>
      <c r="V1931" s="39"/>
      <c r="W1931" s="39"/>
      <c r="X1931" s="39"/>
      <c r="Y1931" s="39"/>
      <c r="Z1931" s="39"/>
      <c r="AA1931" s="39"/>
      <c r="AB1931" s="39"/>
      <c r="AC1931" s="39"/>
      <c r="AD1931" s="39"/>
      <c r="AE1931" s="39"/>
      <c r="AR1931" s="239" t="s">
        <v>437</v>
      </c>
      <c r="AT1931" s="239" t="s">
        <v>171</v>
      </c>
      <c r="AU1931" s="239" t="s">
        <v>86</v>
      </c>
      <c r="AY1931" s="18" t="s">
        <v>168</v>
      </c>
      <c r="BE1931" s="240">
        <f>IF(N1931="základní",J1931,0)</f>
        <v>0</v>
      </c>
      <c r="BF1931" s="240">
        <f>IF(N1931="snížená",J1931,0)</f>
        <v>0</v>
      </c>
      <c r="BG1931" s="240">
        <f>IF(N1931="zákl. přenesená",J1931,0)</f>
        <v>0</v>
      </c>
      <c r="BH1931" s="240">
        <f>IF(N1931="sníž. přenesená",J1931,0)</f>
        <v>0</v>
      </c>
      <c r="BI1931" s="240">
        <f>IF(N1931="nulová",J1931,0)</f>
        <v>0</v>
      </c>
      <c r="BJ1931" s="18" t="s">
        <v>84</v>
      </c>
      <c r="BK1931" s="240">
        <f>ROUND(I1931*H1931,2)</f>
        <v>0</v>
      </c>
      <c r="BL1931" s="18" t="s">
        <v>437</v>
      </c>
      <c r="BM1931" s="239" t="s">
        <v>3400</v>
      </c>
    </row>
    <row r="1932" spans="1:65" s="2" customFormat="1" ht="21.75" customHeight="1">
      <c r="A1932" s="39"/>
      <c r="B1932" s="40"/>
      <c r="C1932" s="228" t="s">
        <v>3401</v>
      </c>
      <c r="D1932" s="228" t="s">
        <v>171</v>
      </c>
      <c r="E1932" s="229" t="s">
        <v>3402</v>
      </c>
      <c r="F1932" s="230" t="s">
        <v>3403</v>
      </c>
      <c r="G1932" s="231" t="s">
        <v>798</v>
      </c>
      <c r="H1932" s="232">
        <v>100</v>
      </c>
      <c r="I1932" s="233"/>
      <c r="J1932" s="234">
        <f>ROUND(I1932*H1932,2)</f>
        <v>0</v>
      </c>
      <c r="K1932" s="230" t="s">
        <v>175</v>
      </c>
      <c r="L1932" s="45"/>
      <c r="M1932" s="235" t="s">
        <v>1</v>
      </c>
      <c r="N1932" s="236" t="s">
        <v>42</v>
      </c>
      <c r="O1932" s="92"/>
      <c r="P1932" s="237">
        <f>O1932*H1932</f>
        <v>0</v>
      </c>
      <c r="Q1932" s="237">
        <v>0</v>
      </c>
      <c r="R1932" s="237">
        <f>Q1932*H1932</f>
        <v>0</v>
      </c>
      <c r="S1932" s="237">
        <v>0</v>
      </c>
      <c r="T1932" s="238">
        <f>S1932*H1932</f>
        <v>0</v>
      </c>
      <c r="U1932" s="39"/>
      <c r="V1932" s="39"/>
      <c r="W1932" s="39"/>
      <c r="X1932" s="39"/>
      <c r="Y1932" s="39"/>
      <c r="Z1932" s="39"/>
      <c r="AA1932" s="39"/>
      <c r="AB1932" s="39"/>
      <c r="AC1932" s="39"/>
      <c r="AD1932" s="39"/>
      <c r="AE1932" s="39"/>
      <c r="AR1932" s="239" t="s">
        <v>437</v>
      </c>
      <c r="AT1932" s="239" t="s">
        <v>171</v>
      </c>
      <c r="AU1932" s="239" t="s">
        <v>86</v>
      </c>
      <c r="AY1932" s="18" t="s">
        <v>168</v>
      </c>
      <c r="BE1932" s="240">
        <f>IF(N1932="základní",J1932,0)</f>
        <v>0</v>
      </c>
      <c r="BF1932" s="240">
        <f>IF(N1932="snížená",J1932,0)</f>
        <v>0</v>
      </c>
      <c r="BG1932" s="240">
        <f>IF(N1932="zákl. přenesená",J1932,0)</f>
        <v>0</v>
      </c>
      <c r="BH1932" s="240">
        <f>IF(N1932="sníž. přenesená",J1932,0)</f>
        <v>0</v>
      </c>
      <c r="BI1932" s="240">
        <f>IF(N1932="nulová",J1932,0)</f>
        <v>0</v>
      </c>
      <c r="BJ1932" s="18" t="s">
        <v>84</v>
      </c>
      <c r="BK1932" s="240">
        <f>ROUND(I1932*H1932,2)</f>
        <v>0</v>
      </c>
      <c r="BL1932" s="18" t="s">
        <v>437</v>
      </c>
      <c r="BM1932" s="239" t="s">
        <v>3404</v>
      </c>
    </row>
    <row r="1933" spans="1:65" s="2" customFormat="1" ht="24.15" customHeight="1">
      <c r="A1933" s="39"/>
      <c r="B1933" s="40"/>
      <c r="C1933" s="228" t="s">
        <v>3405</v>
      </c>
      <c r="D1933" s="228" t="s">
        <v>171</v>
      </c>
      <c r="E1933" s="229" t="s">
        <v>3406</v>
      </c>
      <c r="F1933" s="230" t="s">
        <v>3407</v>
      </c>
      <c r="G1933" s="231" t="s">
        <v>2104</v>
      </c>
      <c r="H1933" s="308"/>
      <c r="I1933" s="233"/>
      <c r="J1933" s="234">
        <f>ROUND(I1933*H1933,2)</f>
        <v>0</v>
      </c>
      <c r="K1933" s="230" t="s">
        <v>175</v>
      </c>
      <c r="L1933" s="45"/>
      <c r="M1933" s="235" t="s">
        <v>1</v>
      </c>
      <c r="N1933" s="236" t="s">
        <v>42</v>
      </c>
      <c r="O1933" s="92"/>
      <c r="P1933" s="237">
        <f>O1933*H1933</f>
        <v>0</v>
      </c>
      <c r="Q1933" s="237">
        <v>0</v>
      </c>
      <c r="R1933" s="237">
        <f>Q1933*H1933</f>
        <v>0</v>
      </c>
      <c r="S1933" s="237">
        <v>0</v>
      </c>
      <c r="T1933" s="238">
        <f>S1933*H1933</f>
        <v>0</v>
      </c>
      <c r="U1933" s="39"/>
      <c r="V1933" s="39"/>
      <c r="W1933" s="39"/>
      <c r="X1933" s="39"/>
      <c r="Y1933" s="39"/>
      <c r="Z1933" s="39"/>
      <c r="AA1933" s="39"/>
      <c r="AB1933" s="39"/>
      <c r="AC1933" s="39"/>
      <c r="AD1933" s="39"/>
      <c r="AE1933" s="39"/>
      <c r="AR1933" s="239" t="s">
        <v>437</v>
      </c>
      <c r="AT1933" s="239" t="s">
        <v>171</v>
      </c>
      <c r="AU1933" s="239" t="s">
        <v>86</v>
      </c>
      <c r="AY1933" s="18" t="s">
        <v>168</v>
      </c>
      <c r="BE1933" s="240">
        <f>IF(N1933="základní",J1933,0)</f>
        <v>0</v>
      </c>
      <c r="BF1933" s="240">
        <f>IF(N1933="snížená",J1933,0)</f>
        <v>0</v>
      </c>
      <c r="BG1933" s="240">
        <f>IF(N1933="zákl. přenesená",J1933,0)</f>
        <v>0</v>
      </c>
      <c r="BH1933" s="240">
        <f>IF(N1933="sníž. přenesená",J1933,0)</f>
        <v>0</v>
      </c>
      <c r="BI1933" s="240">
        <f>IF(N1933="nulová",J1933,0)</f>
        <v>0</v>
      </c>
      <c r="BJ1933" s="18" t="s">
        <v>84</v>
      </c>
      <c r="BK1933" s="240">
        <f>ROUND(I1933*H1933,2)</f>
        <v>0</v>
      </c>
      <c r="BL1933" s="18" t="s">
        <v>437</v>
      </c>
      <c r="BM1933" s="239" t="s">
        <v>3408</v>
      </c>
    </row>
    <row r="1934" spans="1:63" s="12" customFormat="1" ht="22.8" customHeight="1">
      <c r="A1934" s="12"/>
      <c r="B1934" s="212"/>
      <c r="C1934" s="213"/>
      <c r="D1934" s="214" t="s">
        <v>76</v>
      </c>
      <c r="E1934" s="226" t="s">
        <v>3409</v>
      </c>
      <c r="F1934" s="226" t="s">
        <v>3410</v>
      </c>
      <c r="G1934" s="213"/>
      <c r="H1934" s="213"/>
      <c r="I1934" s="216"/>
      <c r="J1934" s="227">
        <f>BK1934</f>
        <v>0</v>
      </c>
      <c r="K1934" s="213"/>
      <c r="L1934" s="218"/>
      <c r="M1934" s="219"/>
      <c r="N1934" s="220"/>
      <c r="O1934" s="220"/>
      <c r="P1934" s="221">
        <f>SUM(P1935:P2118)</f>
        <v>0</v>
      </c>
      <c r="Q1934" s="220"/>
      <c r="R1934" s="221">
        <f>SUM(R1935:R2118)</f>
        <v>1.8113862099999998</v>
      </c>
      <c r="S1934" s="220"/>
      <c r="T1934" s="222">
        <f>SUM(T1935:T2118)</f>
        <v>0</v>
      </c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R1934" s="223" t="s">
        <v>86</v>
      </c>
      <c r="AT1934" s="224" t="s">
        <v>76</v>
      </c>
      <c r="AU1934" s="224" t="s">
        <v>84</v>
      </c>
      <c r="AY1934" s="223" t="s">
        <v>168</v>
      </c>
      <c r="BK1934" s="225">
        <f>SUM(BK1935:BK2118)</f>
        <v>0</v>
      </c>
    </row>
    <row r="1935" spans="1:65" s="2" customFormat="1" ht="24.15" customHeight="1">
      <c r="A1935" s="39"/>
      <c r="B1935" s="40"/>
      <c r="C1935" s="228" t="s">
        <v>3411</v>
      </c>
      <c r="D1935" s="228" t="s">
        <v>171</v>
      </c>
      <c r="E1935" s="229" t="s">
        <v>3412</v>
      </c>
      <c r="F1935" s="230" t="s">
        <v>3413</v>
      </c>
      <c r="G1935" s="231" t="s">
        <v>203</v>
      </c>
      <c r="H1935" s="232">
        <v>97.078</v>
      </c>
      <c r="I1935" s="233"/>
      <c r="J1935" s="234">
        <f>ROUND(I1935*H1935,2)</f>
        <v>0</v>
      </c>
      <c r="K1935" s="230" t="s">
        <v>175</v>
      </c>
      <c r="L1935" s="45"/>
      <c r="M1935" s="235" t="s">
        <v>1</v>
      </c>
      <c r="N1935" s="236" t="s">
        <v>42</v>
      </c>
      <c r="O1935" s="92"/>
      <c r="P1935" s="237">
        <f>O1935*H1935</f>
        <v>0</v>
      </c>
      <c r="Q1935" s="237">
        <v>0.00014</v>
      </c>
      <c r="R1935" s="237">
        <f>Q1935*H1935</f>
        <v>0.01359092</v>
      </c>
      <c r="S1935" s="237">
        <v>0</v>
      </c>
      <c r="T1935" s="238">
        <f>S1935*H1935</f>
        <v>0</v>
      </c>
      <c r="U1935" s="39"/>
      <c r="V1935" s="39"/>
      <c r="W1935" s="39"/>
      <c r="X1935" s="39"/>
      <c r="Y1935" s="39"/>
      <c r="Z1935" s="39"/>
      <c r="AA1935" s="39"/>
      <c r="AB1935" s="39"/>
      <c r="AC1935" s="39"/>
      <c r="AD1935" s="39"/>
      <c r="AE1935" s="39"/>
      <c r="AR1935" s="239" t="s">
        <v>437</v>
      </c>
      <c r="AT1935" s="239" t="s">
        <v>171</v>
      </c>
      <c r="AU1935" s="239" t="s">
        <v>86</v>
      </c>
      <c r="AY1935" s="18" t="s">
        <v>168</v>
      </c>
      <c r="BE1935" s="240">
        <f>IF(N1935="základní",J1935,0)</f>
        <v>0</v>
      </c>
      <c r="BF1935" s="240">
        <f>IF(N1935="snížená",J1935,0)</f>
        <v>0</v>
      </c>
      <c r="BG1935" s="240">
        <f>IF(N1935="zákl. přenesená",J1935,0)</f>
        <v>0</v>
      </c>
      <c r="BH1935" s="240">
        <f>IF(N1935="sníž. přenesená",J1935,0)</f>
        <v>0</v>
      </c>
      <c r="BI1935" s="240">
        <f>IF(N1935="nulová",J1935,0)</f>
        <v>0</v>
      </c>
      <c r="BJ1935" s="18" t="s">
        <v>84</v>
      </c>
      <c r="BK1935" s="240">
        <f>ROUND(I1935*H1935,2)</f>
        <v>0</v>
      </c>
      <c r="BL1935" s="18" t="s">
        <v>437</v>
      </c>
      <c r="BM1935" s="239" t="s">
        <v>3414</v>
      </c>
    </row>
    <row r="1936" spans="1:51" s="13" customFormat="1" ht="12">
      <c r="A1936" s="13"/>
      <c r="B1936" s="252"/>
      <c r="C1936" s="253"/>
      <c r="D1936" s="241" t="s">
        <v>291</v>
      </c>
      <c r="E1936" s="254" t="s">
        <v>1</v>
      </c>
      <c r="F1936" s="255" t="s">
        <v>3415</v>
      </c>
      <c r="G1936" s="253"/>
      <c r="H1936" s="256">
        <v>77.4</v>
      </c>
      <c r="I1936" s="257"/>
      <c r="J1936" s="253"/>
      <c r="K1936" s="253"/>
      <c r="L1936" s="258"/>
      <c r="M1936" s="259"/>
      <c r="N1936" s="260"/>
      <c r="O1936" s="260"/>
      <c r="P1936" s="260"/>
      <c r="Q1936" s="260"/>
      <c r="R1936" s="260"/>
      <c r="S1936" s="260"/>
      <c r="T1936" s="261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T1936" s="262" t="s">
        <v>291</v>
      </c>
      <c r="AU1936" s="262" t="s">
        <v>86</v>
      </c>
      <c r="AV1936" s="13" t="s">
        <v>86</v>
      </c>
      <c r="AW1936" s="13" t="s">
        <v>32</v>
      </c>
      <c r="AX1936" s="13" t="s">
        <v>77</v>
      </c>
      <c r="AY1936" s="262" t="s">
        <v>168</v>
      </c>
    </row>
    <row r="1937" spans="1:51" s="13" customFormat="1" ht="12">
      <c r="A1937" s="13"/>
      <c r="B1937" s="252"/>
      <c r="C1937" s="253"/>
      <c r="D1937" s="241" t="s">
        <v>291</v>
      </c>
      <c r="E1937" s="254" t="s">
        <v>1</v>
      </c>
      <c r="F1937" s="255" t="s">
        <v>3416</v>
      </c>
      <c r="G1937" s="253"/>
      <c r="H1937" s="256">
        <v>6.89</v>
      </c>
      <c r="I1937" s="257"/>
      <c r="J1937" s="253"/>
      <c r="K1937" s="253"/>
      <c r="L1937" s="258"/>
      <c r="M1937" s="259"/>
      <c r="N1937" s="260"/>
      <c r="O1937" s="260"/>
      <c r="P1937" s="260"/>
      <c r="Q1937" s="260"/>
      <c r="R1937" s="260"/>
      <c r="S1937" s="260"/>
      <c r="T1937" s="261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T1937" s="262" t="s">
        <v>291</v>
      </c>
      <c r="AU1937" s="262" t="s">
        <v>86</v>
      </c>
      <c r="AV1937" s="13" t="s">
        <v>86</v>
      </c>
      <c r="AW1937" s="13" t="s">
        <v>32</v>
      </c>
      <c r="AX1937" s="13" t="s">
        <v>77</v>
      </c>
      <c r="AY1937" s="262" t="s">
        <v>168</v>
      </c>
    </row>
    <row r="1938" spans="1:51" s="13" customFormat="1" ht="12">
      <c r="A1938" s="13"/>
      <c r="B1938" s="252"/>
      <c r="C1938" s="253"/>
      <c r="D1938" s="241" t="s">
        <v>291</v>
      </c>
      <c r="E1938" s="254" t="s">
        <v>1</v>
      </c>
      <c r="F1938" s="255" t="s">
        <v>3417</v>
      </c>
      <c r="G1938" s="253"/>
      <c r="H1938" s="256">
        <v>6.3</v>
      </c>
      <c r="I1938" s="257"/>
      <c r="J1938" s="253"/>
      <c r="K1938" s="253"/>
      <c r="L1938" s="258"/>
      <c r="M1938" s="259"/>
      <c r="N1938" s="260"/>
      <c r="O1938" s="260"/>
      <c r="P1938" s="260"/>
      <c r="Q1938" s="260"/>
      <c r="R1938" s="260"/>
      <c r="S1938" s="260"/>
      <c r="T1938" s="261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T1938" s="262" t="s">
        <v>291</v>
      </c>
      <c r="AU1938" s="262" t="s">
        <v>86</v>
      </c>
      <c r="AV1938" s="13" t="s">
        <v>86</v>
      </c>
      <c r="AW1938" s="13" t="s">
        <v>32</v>
      </c>
      <c r="AX1938" s="13" t="s">
        <v>77</v>
      </c>
      <c r="AY1938" s="262" t="s">
        <v>168</v>
      </c>
    </row>
    <row r="1939" spans="1:51" s="13" customFormat="1" ht="12">
      <c r="A1939" s="13"/>
      <c r="B1939" s="252"/>
      <c r="C1939" s="253"/>
      <c r="D1939" s="241" t="s">
        <v>291</v>
      </c>
      <c r="E1939" s="254" t="s">
        <v>1</v>
      </c>
      <c r="F1939" s="255" t="s">
        <v>3418</v>
      </c>
      <c r="G1939" s="253"/>
      <c r="H1939" s="256">
        <v>4.2</v>
      </c>
      <c r="I1939" s="257"/>
      <c r="J1939" s="253"/>
      <c r="K1939" s="253"/>
      <c r="L1939" s="258"/>
      <c r="M1939" s="259"/>
      <c r="N1939" s="260"/>
      <c r="O1939" s="260"/>
      <c r="P1939" s="260"/>
      <c r="Q1939" s="260"/>
      <c r="R1939" s="260"/>
      <c r="S1939" s="260"/>
      <c r="T1939" s="261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T1939" s="262" t="s">
        <v>291</v>
      </c>
      <c r="AU1939" s="262" t="s">
        <v>86</v>
      </c>
      <c r="AV1939" s="13" t="s">
        <v>86</v>
      </c>
      <c r="AW1939" s="13" t="s">
        <v>32</v>
      </c>
      <c r="AX1939" s="13" t="s">
        <v>77</v>
      </c>
      <c r="AY1939" s="262" t="s">
        <v>168</v>
      </c>
    </row>
    <row r="1940" spans="1:51" s="13" customFormat="1" ht="12">
      <c r="A1940" s="13"/>
      <c r="B1940" s="252"/>
      <c r="C1940" s="253"/>
      <c r="D1940" s="241" t="s">
        <v>291</v>
      </c>
      <c r="E1940" s="254" t="s">
        <v>1</v>
      </c>
      <c r="F1940" s="255" t="s">
        <v>3419</v>
      </c>
      <c r="G1940" s="253"/>
      <c r="H1940" s="256">
        <v>2.288</v>
      </c>
      <c r="I1940" s="257"/>
      <c r="J1940" s="253"/>
      <c r="K1940" s="253"/>
      <c r="L1940" s="258"/>
      <c r="M1940" s="259"/>
      <c r="N1940" s="260"/>
      <c r="O1940" s="260"/>
      <c r="P1940" s="260"/>
      <c r="Q1940" s="260"/>
      <c r="R1940" s="260"/>
      <c r="S1940" s="260"/>
      <c r="T1940" s="261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T1940" s="262" t="s">
        <v>291</v>
      </c>
      <c r="AU1940" s="262" t="s">
        <v>86</v>
      </c>
      <c r="AV1940" s="13" t="s">
        <v>86</v>
      </c>
      <c r="AW1940" s="13" t="s">
        <v>32</v>
      </c>
      <c r="AX1940" s="13" t="s">
        <v>77</v>
      </c>
      <c r="AY1940" s="262" t="s">
        <v>168</v>
      </c>
    </row>
    <row r="1941" spans="1:51" s="14" customFormat="1" ht="12">
      <c r="A1941" s="14"/>
      <c r="B1941" s="263"/>
      <c r="C1941" s="264"/>
      <c r="D1941" s="241" t="s">
        <v>291</v>
      </c>
      <c r="E1941" s="265" t="s">
        <v>1</v>
      </c>
      <c r="F1941" s="266" t="s">
        <v>295</v>
      </c>
      <c r="G1941" s="264"/>
      <c r="H1941" s="267">
        <v>97.078</v>
      </c>
      <c r="I1941" s="268"/>
      <c r="J1941" s="264"/>
      <c r="K1941" s="264"/>
      <c r="L1941" s="269"/>
      <c r="M1941" s="270"/>
      <c r="N1941" s="271"/>
      <c r="O1941" s="271"/>
      <c r="P1941" s="271"/>
      <c r="Q1941" s="271"/>
      <c r="R1941" s="271"/>
      <c r="S1941" s="271"/>
      <c r="T1941" s="272"/>
      <c r="U1941" s="14"/>
      <c r="V1941" s="14"/>
      <c r="W1941" s="14"/>
      <c r="X1941" s="14"/>
      <c r="Y1941" s="14"/>
      <c r="Z1941" s="14"/>
      <c r="AA1941" s="14"/>
      <c r="AB1941" s="14"/>
      <c r="AC1941" s="14"/>
      <c r="AD1941" s="14"/>
      <c r="AE1941" s="14"/>
      <c r="AT1941" s="273" t="s">
        <v>291</v>
      </c>
      <c r="AU1941" s="273" t="s">
        <v>86</v>
      </c>
      <c r="AV1941" s="14" t="s">
        <v>189</v>
      </c>
      <c r="AW1941" s="14" t="s">
        <v>32</v>
      </c>
      <c r="AX1941" s="14" t="s">
        <v>84</v>
      </c>
      <c r="AY1941" s="273" t="s">
        <v>168</v>
      </c>
    </row>
    <row r="1942" spans="1:65" s="2" customFormat="1" ht="16.5" customHeight="1">
      <c r="A1942" s="39"/>
      <c r="B1942" s="40"/>
      <c r="C1942" s="228" t="s">
        <v>3420</v>
      </c>
      <c r="D1942" s="228" t="s">
        <v>171</v>
      </c>
      <c r="E1942" s="229" t="s">
        <v>3421</v>
      </c>
      <c r="F1942" s="230" t="s">
        <v>3422</v>
      </c>
      <c r="G1942" s="231" t="s">
        <v>203</v>
      </c>
      <c r="H1942" s="232">
        <v>75.2</v>
      </c>
      <c r="I1942" s="233"/>
      <c r="J1942" s="234">
        <f>ROUND(I1942*H1942,2)</f>
        <v>0</v>
      </c>
      <c r="K1942" s="230" t="s">
        <v>175</v>
      </c>
      <c r="L1942" s="45"/>
      <c r="M1942" s="235" t="s">
        <v>1</v>
      </c>
      <c r="N1942" s="236" t="s">
        <v>42</v>
      </c>
      <c r="O1942" s="92"/>
      <c r="P1942" s="237">
        <f>O1942*H1942</f>
        <v>0</v>
      </c>
      <c r="Q1942" s="237">
        <v>7E-05</v>
      </c>
      <c r="R1942" s="237">
        <f>Q1942*H1942</f>
        <v>0.005264</v>
      </c>
      <c r="S1942" s="237">
        <v>0</v>
      </c>
      <c r="T1942" s="238">
        <f>S1942*H1942</f>
        <v>0</v>
      </c>
      <c r="U1942" s="39"/>
      <c r="V1942" s="39"/>
      <c r="W1942" s="39"/>
      <c r="X1942" s="39"/>
      <c r="Y1942" s="39"/>
      <c r="Z1942" s="39"/>
      <c r="AA1942" s="39"/>
      <c r="AB1942" s="39"/>
      <c r="AC1942" s="39"/>
      <c r="AD1942" s="39"/>
      <c r="AE1942" s="39"/>
      <c r="AR1942" s="239" t="s">
        <v>437</v>
      </c>
      <c r="AT1942" s="239" t="s">
        <v>171</v>
      </c>
      <c r="AU1942" s="239" t="s">
        <v>86</v>
      </c>
      <c r="AY1942" s="18" t="s">
        <v>168</v>
      </c>
      <c r="BE1942" s="240">
        <f>IF(N1942="základní",J1942,0)</f>
        <v>0</v>
      </c>
      <c r="BF1942" s="240">
        <f>IF(N1942="snížená",J1942,0)</f>
        <v>0</v>
      </c>
      <c r="BG1942" s="240">
        <f>IF(N1942="zákl. přenesená",J1942,0)</f>
        <v>0</v>
      </c>
      <c r="BH1942" s="240">
        <f>IF(N1942="sníž. přenesená",J1942,0)</f>
        <v>0</v>
      </c>
      <c r="BI1942" s="240">
        <f>IF(N1942="nulová",J1942,0)</f>
        <v>0</v>
      </c>
      <c r="BJ1942" s="18" t="s">
        <v>84</v>
      </c>
      <c r="BK1942" s="240">
        <f>ROUND(I1942*H1942,2)</f>
        <v>0</v>
      </c>
      <c r="BL1942" s="18" t="s">
        <v>437</v>
      </c>
      <c r="BM1942" s="239" t="s">
        <v>3423</v>
      </c>
    </row>
    <row r="1943" spans="1:51" s="13" customFormat="1" ht="12">
      <c r="A1943" s="13"/>
      <c r="B1943" s="252"/>
      <c r="C1943" s="253"/>
      <c r="D1943" s="241" t="s">
        <v>291</v>
      </c>
      <c r="E1943" s="254" t="s">
        <v>1</v>
      </c>
      <c r="F1943" s="255" t="s">
        <v>927</v>
      </c>
      <c r="G1943" s="253"/>
      <c r="H1943" s="256">
        <v>75.2</v>
      </c>
      <c r="I1943" s="257"/>
      <c r="J1943" s="253"/>
      <c r="K1943" s="253"/>
      <c r="L1943" s="258"/>
      <c r="M1943" s="259"/>
      <c r="N1943" s="260"/>
      <c r="O1943" s="260"/>
      <c r="P1943" s="260"/>
      <c r="Q1943" s="260"/>
      <c r="R1943" s="260"/>
      <c r="S1943" s="260"/>
      <c r="T1943" s="261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T1943" s="262" t="s">
        <v>291</v>
      </c>
      <c r="AU1943" s="262" t="s">
        <v>86</v>
      </c>
      <c r="AV1943" s="13" t="s">
        <v>86</v>
      </c>
      <c r="AW1943" s="13" t="s">
        <v>32</v>
      </c>
      <c r="AX1943" s="13" t="s">
        <v>84</v>
      </c>
      <c r="AY1943" s="262" t="s">
        <v>168</v>
      </c>
    </row>
    <row r="1944" spans="1:65" s="2" customFormat="1" ht="24.15" customHeight="1">
      <c r="A1944" s="39"/>
      <c r="B1944" s="40"/>
      <c r="C1944" s="228" t="s">
        <v>3424</v>
      </c>
      <c r="D1944" s="228" t="s">
        <v>171</v>
      </c>
      <c r="E1944" s="229" t="s">
        <v>3425</v>
      </c>
      <c r="F1944" s="230" t="s">
        <v>3426</v>
      </c>
      <c r="G1944" s="231" t="s">
        <v>203</v>
      </c>
      <c r="H1944" s="232">
        <v>75.2</v>
      </c>
      <c r="I1944" s="233"/>
      <c r="J1944" s="234">
        <f>ROUND(I1944*H1944,2)</f>
        <v>0</v>
      </c>
      <c r="K1944" s="230" t="s">
        <v>175</v>
      </c>
      <c r="L1944" s="45"/>
      <c r="M1944" s="235" t="s">
        <v>1</v>
      </c>
      <c r="N1944" s="236" t="s">
        <v>42</v>
      </c>
      <c r="O1944" s="92"/>
      <c r="P1944" s="237">
        <f>O1944*H1944</f>
        <v>0</v>
      </c>
      <c r="Q1944" s="237">
        <v>0</v>
      </c>
      <c r="R1944" s="237">
        <f>Q1944*H1944</f>
        <v>0</v>
      </c>
      <c r="S1944" s="237">
        <v>0</v>
      </c>
      <c r="T1944" s="238">
        <f>S1944*H1944</f>
        <v>0</v>
      </c>
      <c r="U1944" s="39"/>
      <c r="V1944" s="39"/>
      <c r="W1944" s="39"/>
      <c r="X1944" s="39"/>
      <c r="Y1944" s="39"/>
      <c r="Z1944" s="39"/>
      <c r="AA1944" s="39"/>
      <c r="AB1944" s="39"/>
      <c r="AC1944" s="39"/>
      <c r="AD1944" s="39"/>
      <c r="AE1944" s="39"/>
      <c r="AR1944" s="239" t="s">
        <v>437</v>
      </c>
      <c r="AT1944" s="239" t="s">
        <v>171</v>
      </c>
      <c r="AU1944" s="239" t="s">
        <v>86</v>
      </c>
      <c r="AY1944" s="18" t="s">
        <v>168</v>
      </c>
      <c r="BE1944" s="240">
        <f>IF(N1944="základní",J1944,0)</f>
        <v>0</v>
      </c>
      <c r="BF1944" s="240">
        <f>IF(N1944="snížená",J1944,0)</f>
        <v>0</v>
      </c>
      <c r="BG1944" s="240">
        <f>IF(N1944="zákl. přenesená",J1944,0)</f>
        <v>0</v>
      </c>
      <c r="BH1944" s="240">
        <f>IF(N1944="sníž. přenesená",J1944,0)</f>
        <v>0</v>
      </c>
      <c r="BI1944" s="240">
        <f>IF(N1944="nulová",J1944,0)</f>
        <v>0</v>
      </c>
      <c r="BJ1944" s="18" t="s">
        <v>84</v>
      </c>
      <c r="BK1944" s="240">
        <f>ROUND(I1944*H1944,2)</f>
        <v>0</v>
      </c>
      <c r="BL1944" s="18" t="s">
        <v>437</v>
      </c>
      <c r="BM1944" s="239" t="s">
        <v>3427</v>
      </c>
    </row>
    <row r="1945" spans="1:51" s="13" customFormat="1" ht="12">
      <c r="A1945" s="13"/>
      <c r="B1945" s="252"/>
      <c r="C1945" s="253"/>
      <c r="D1945" s="241" t="s">
        <v>291</v>
      </c>
      <c r="E1945" s="254" t="s">
        <v>1</v>
      </c>
      <c r="F1945" s="255" t="s">
        <v>927</v>
      </c>
      <c r="G1945" s="253"/>
      <c r="H1945" s="256">
        <v>75.2</v>
      </c>
      <c r="I1945" s="257"/>
      <c r="J1945" s="253"/>
      <c r="K1945" s="253"/>
      <c r="L1945" s="258"/>
      <c r="M1945" s="259"/>
      <c r="N1945" s="260"/>
      <c r="O1945" s="260"/>
      <c r="P1945" s="260"/>
      <c r="Q1945" s="260"/>
      <c r="R1945" s="260"/>
      <c r="S1945" s="260"/>
      <c r="T1945" s="261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T1945" s="262" t="s">
        <v>291</v>
      </c>
      <c r="AU1945" s="262" t="s">
        <v>86</v>
      </c>
      <c r="AV1945" s="13" t="s">
        <v>86</v>
      </c>
      <c r="AW1945" s="13" t="s">
        <v>32</v>
      </c>
      <c r="AX1945" s="13" t="s">
        <v>84</v>
      </c>
      <c r="AY1945" s="262" t="s">
        <v>168</v>
      </c>
    </row>
    <row r="1946" spans="1:65" s="2" customFormat="1" ht="24.15" customHeight="1">
      <c r="A1946" s="39"/>
      <c r="B1946" s="40"/>
      <c r="C1946" s="228" t="s">
        <v>3428</v>
      </c>
      <c r="D1946" s="228" t="s">
        <v>171</v>
      </c>
      <c r="E1946" s="229" t="s">
        <v>3429</v>
      </c>
      <c r="F1946" s="230" t="s">
        <v>3430</v>
      </c>
      <c r="G1946" s="231" t="s">
        <v>203</v>
      </c>
      <c r="H1946" s="232">
        <v>75.2</v>
      </c>
      <c r="I1946" s="233"/>
      <c r="J1946" s="234">
        <f>ROUND(I1946*H1946,2)</f>
        <v>0</v>
      </c>
      <c r="K1946" s="230" t="s">
        <v>175</v>
      </c>
      <c r="L1946" s="45"/>
      <c r="M1946" s="235" t="s">
        <v>1</v>
      </c>
      <c r="N1946" s="236" t="s">
        <v>42</v>
      </c>
      <c r="O1946" s="92"/>
      <c r="P1946" s="237">
        <f>O1946*H1946</f>
        <v>0</v>
      </c>
      <c r="Q1946" s="237">
        <v>0.00012</v>
      </c>
      <c r="R1946" s="237">
        <f>Q1946*H1946</f>
        <v>0.009024</v>
      </c>
      <c r="S1946" s="237">
        <v>0</v>
      </c>
      <c r="T1946" s="238">
        <f>S1946*H1946</f>
        <v>0</v>
      </c>
      <c r="U1946" s="39"/>
      <c r="V1946" s="39"/>
      <c r="W1946" s="39"/>
      <c r="X1946" s="39"/>
      <c r="Y1946" s="39"/>
      <c r="Z1946" s="39"/>
      <c r="AA1946" s="39"/>
      <c r="AB1946" s="39"/>
      <c r="AC1946" s="39"/>
      <c r="AD1946" s="39"/>
      <c r="AE1946" s="39"/>
      <c r="AR1946" s="239" t="s">
        <v>437</v>
      </c>
      <c r="AT1946" s="239" t="s">
        <v>171</v>
      </c>
      <c r="AU1946" s="239" t="s">
        <v>86</v>
      </c>
      <c r="AY1946" s="18" t="s">
        <v>168</v>
      </c>
      <c r="BE1946" s="240">
        <f>IF(N1946="základní",J1946,0)</f>
        <v>0</v>
      </c>
      <c r="BF1946" s="240">
        <f>IF(N1946="snížená",J1946,0)</f>
        <v>0</v>
      </c>
      <c r="BG1946" s="240">
        <f>IF(N1946="zákl. přenesená",J1946,0)</f>
        <v>0</v>
      </c>
      <c r="BH1946" s="240">
        <f>IF(N1946="sníž. přenesená",J1946,0)</f>
        <v>0</v>
      </c>
      <c r="BI1946" s="240">
        <f>IF(N1946="nulová",J1946,0)</f>
        <v>0</v>
      </c>
      <c r="BJ1946" s="18" t="s">
        <v>84</v>
      </c>
      <c r="BK1946" s="240">
        <f>ROUND(I1946*H1946,2)</f>
        <v>0</v>
      </c>
      <c r="BL1946" s="18" t="s">
        <v>437</v>
      </c>
      <c r="BM1946" s="239" t="s">
        <v>3431</v>
      </c>
    </row>
    <row r="1947" spans="1:51" s="13" customFormat="1" ht="12">
      <c r="A1947" s="13"/>
      <c r="B1947" s="252"/>
      <c r="C1947" s="253"/>
      <c r="D1947" s="241" t="s">
        <v>291</v>
      </c>
      <c r="E1947" s="254" t="s">
        <v>1</v>
      </c>
      <c r="F1947" s="255" t="s">
        <v>927</v>
      </c>
      <c r="G1947" s="253"/>
      <c r="H1947" s="256">
        <v>75.2</v>
      </c>
      <c r="I1947" s="257"/>
      <c r="J1947" s="253"/>
      <c r="K1947" s="253"/>
      <c r="L1947" s="258"/>
      <c r="M1947" s="259"/>
      <c r="N1947" s="260"/>
      <c r="O1947" s="260"/>
      <c r="P1947" s="260"/>
      <c r="Q1947" s="260"/>
      <c r="R1947" s="260"/>
      <c r="S1947" s="260"/>
      <c r="T1947" s="261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T1947" s="262" t="s">
        <v>291</v>
      </c>
      <c r="AU1947" s="262" t="s">
        <v>86</v>
      </c>
      <c r="AV1947" s="13" t="s">
        <v>86</v>
      </c>
      <c r="AW1947" s="13" t="s">
        <v>32</v>
      </c>
      <c r="AX1947" s="13" t="s">
        <v>84</v>
      </c>
      <c r="AY1947" s="262" t="s">
        <v>168</v>
      </c>
    </row>
    <row r="1948" spans="1:65" s="2" customFormat="1" ht="24.15" customHeight="1">
      <c r="A1948" s="39"/>
      <c r="B1948" s="40"/>
      <c r="C1948" s="228" t="s">
        <v>3432</v>
      </c>
      <c r="D1948" s="228" t="s">
        <v>171</v>
      </c>
      <c r="E1948" s="229" t="s">
        <v>3433</v>
      </c>
      <c r="F1948" s="230" t="s">
        <v>3434</v>
      </c>
      <c r="G1948" s="231" t="s">
        <v>203</v>
      </c>
      <c r="H1948" s="232">
        <v>75.2</v>
      </c>
      <c r="I1948" s="233"/>
      <c r="J1948" s="234">
        <f>ROUND(I1948*H1948,2)</f>
        <v>0</v>
      </c>
      <c r="K1948" s="230" t="s">
        <v>175</v>
      </c>
      <c r="L1948" s="45"/>
      <c r="M1948" s="235" t="s">
        <v>1</v>
      </c>
      <c r="N1948" s="236" t="s">
        <v>42</v>
      </c>
      <c r="O1948" s="92"/>
      <c r="P1948" s="237">
        <f>O1948*H1948</f>
        <v>0</v>
      </c>
      <c r="Q1948" s="237">
        <v>0.00012</v>
      </c>
      <c r="R1948" s="237">
        <f>Q1948*H1948</f>
        <v>0.009024</v>
      </c>
      <c r="S1948" s="237">
        <v>0</v>
      </c>
      <c r="T1948" s="238">
        <f>S1948*H1948</f>
        <v>0</v>
      </c>
      <c r="U1948" s="39"/>
      <c r="V1948" s="39"/>
      <c r="W1948" s="39"/>
      <c r="X1948" s="39"/>
      <c r="Y1948" s="39"/>
      <c r="Z1948" s="39"/>
      <c r="AA1948" s="39"/>
      <c r="AB1948" s="39"/>
      <c r="AC1948" s="39"/>
      <c r="AD1948" s="39"/>
      <c r="AE1948" s="39"/>
      <c r="AR1948" s="239" t="s">
        <v>437</v>
      </c>
      <c r="AT1948" s="239" t="s">
        <v>171</v>
      </c>
      <c r="AU1948" s="239" t="s">
        <v>86</v>
      </c>
      <c r="AY1948" s="18" t="s">
        <v>168</v>
      </c>
      <c r="BE1948" s="240">
        <f>IF(N1948="základní",J1948,0)</f>
        <v>0</v>
      </c>
      <c r="BF1948" s="240">
        <f>IF(N1948="snížená",J1948,0)</f>
        <v>0</v>
      </c>
      <c r="BG1948" s="240">
        <f>IF(N1948="zákl. přenesená",J1948,0)</f>
        <v>0</v>
      </c>
      <c r="BH1948" s="240">
        <f>IF(N1948="sníž. přenesená",J1948,0)</f>
        <v>0</v>
      </c>
      <c r="BI1948" s="240">
        <f>IF(N1948="nulová",J1948,0)</f>
        <v>0</v>
      </c>
      <c r="BJ1948" s="18" t="s">
        <v>84</v>
      </c>
      <c r="BK1948" s="240">
        <f>ROUND(I1948*H1948,2)</f>
        <v>0</v>
      </c>
      <c r="BL1948" s="18" t="s">
        <v>437</v>
      </c>
      <c r="BM1948" s="239" t="s">
        <v>3435</v>
      </c>
    </row>
    <row r="1949" spans="1:51" s="15" customFormat="1" ht="12">
      <c r="A1949" s="15"/>
      <c r="B1949" s="274"/>
      <c r="C1949" s="275"/>
      <c r="D1949" s="241" t="s">
        <v>291</v>
      </c>
      <c r="E1949" s="276" t="s">
        <v>1</v>
      </c>
      <c r="F1949" s="277" t="s">
        <v>3436</v>
      </c>
      <c r="G1949" s="275"/>
      <c r="H1949" s="276" t="s">
        <v>1</v>
      </c>
      <c r="I1949" s="278"/>
      <c r="J1949" s="275"/>
      <c r="K1949" s="275"/>
      <c r="L1949" s="279"/>
      <c r="M1949" s="280"/>
      <c r="N1949" s="281"/>
      <c r="O1949" s="281"/>
      <c r="P1949" s="281"/>
      <c r="Q1949" s="281"/>
      <c r="R1949" s="281"/>
      <c r="S1949" s="281"/>
      <c r="T1949" s="282"/>
      <c r="U1949" s="15"/>
      <c r="V1949" s="15"/>
      <c r="W1949" s="15"/>
      <c r="X1949" s="15"/>
      <c r="Y1949" s="15"/>
      <c r="Z1949" s="15"/>
      <c r="AA1949" s="15"/>
      <c r="AB1949" s="15"/>
      <c r="AC1949" s="15"/>
      <c r="AD1949" s="15"/>
      <c r="AE1949" s="15"/>
      <c r="AT1949" s="283" t="s">
        <v>291</v>
      </c>
      <c r="AU1949" s="283" t="s">
        <v>86</v>
      </c>
      <c r="AV1949" s="15" t="s">
        <v>84</v>
      </c>
      <c r="AW1949" s="15" t="s">
        <v>32</v>
      </c>
      <c r="AX1949" s="15" t="s">
        <v>77</v>
      </c>
      <c r="AY1949" s="283" t="s">
        <v>168</v>
      </c>
    </row>
    <row r="1950" spans="1:51" s="13" customFormat="1" ht="12">
      <c r="A1950" s="13"/>
      <c r="B1950" s="252"/>
      <c r="C1950" s="253"/>
      <c r="D1950" s="241" t="s">
        <v>291</v>
      </c>
      <c r="E1950" s="254" t="s">
        <v>1</v>
      </c>
      <c r="F1950" s="255" t="s">
        <v>3437</v>
      </c>
      <c r="G1950" s="253"/>
      <c r="H1950" s="256">
        <v>8</v>
      </c>
      <c r="I1950" s="257"/>
      <c r="J1950" s="253"/>
      <c r="K1950" s="253"/>
      <c r="L1950" s="258"/>
      <c r="M1950" s="259"/>
      <c r="N1950" s="260"/>
      <c r="O1950" s="260"/>
      <c r="P1950" s="260"/>
      <c r="Q1950" s="260"/>
      <c r="R1950" s="260"/>
      <c r="S1950" s="260"/>
      <c r="T1950" s="261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T1950" s="262" t="s">
        <v>291</v>
      </c>
      <c r="AU1950" s="262" t="s">
        <v>86</v>
      </c>
      <c r="AV1950" s="13" t="s">
        <v>86</v>
      </c>
      <c r="AW1950" s="13" t="s">
        <v>32</v>
      </c>
      <c r="AX1950" s="13" t="s">
        <v>77</v>
      </c>
      <c r="AY1950" s="262" t="s">
        <v>168</v>
      </c>
    </row>
    <row r="1951" spans="1:51" s="13" customFormat="1" ht="12">
      <c r="A1951" s="13"/>
      <c r="B1951" s="252"/>
      <c r="C1951" s="253"/>
      <c r="D1951" s="241" t="s">
        <v>291</v>
      </c>
      <c r="E1951" s="254" t="s">
        <v>1</v>
      </c>
      <c r="F1951" s="255" t="s">
        <v>3438</v>
      </c>
      <c r="G1951" s="253"/>
      <c r="H1951" s="256">
        <v>42</v>
      </c>
      <c r="I1951" s="257"/>
      <c r="J1951" s="253"/>
      <c r="K1951" s="253"/>
      <c r="L1951" s="258"/>
      <c r="M1951" s="259"/>
      <c r="N1951" s="260"/>
      <c r="O1951" s="260"/>
      <c r="P1951" s="260"/>
      <c r="Q1951" s="260"/>
      <c r="R1951" s="260"/>
      <c r="S1951" s="260"/>
      <c r="T1951" s="261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T1951" s="262" t="s">
        <v>291</v>
      </c>
      <c r="AU1951" s="262" t="s">
        <v>86</v>
      </c>
      <c r="AV1951" s="13" t="s">
        <v>86</v>
      </c>
      <c r="AW1951" s="13" t="s">
        <v>32</v>
      </c>
      <c r="AX1951" s="13" t="s">
        <v>77</v>
      </c>
      <c r="AY1951" s="262" t="s">
        <v>168</v>
      </c>
    </row>
    <row r="1952" spans="1:51" s="13" customFormat="1" ht="12">
      <c r="A1952" s="13"/>
      <c r="B1952" s="252"/>
      <c r="C1952" s="253"/>
      <c r="D1952" s="241" t="s">
        <v>291</v>
      </c>
      <c r="E1952" s="254" t="s">
        <v>1</v>
      </c>
      <c r="F1952" s="255" t="s">
        <v>3439</v>
      </c>
      <c r="G1952" s="253"/>
      <c r="H1952" s="256">
        <v>7.4</v>
      </c>
      <c r="I1952" s="257"/>
      <c r="J1952" s="253"/>
      <c r="K1952" s="253"/>
      <c r="L1952" s="258"/>
      <c r="M1952" s="259"/>
      <c r="N1952" s="260"/>
      <c r="O1952" s="260"/>
      <c r="P1952" s="260"/>
      <c r="Q1952" s="260"/>
      <c r="R1952" s="260"/>
      <c r="S1952" s="260"/>
      <c r="T1952" s="261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T1952" s="262" t="s">
        <v>291</v>
      </c>
      <c r="AU1952" s="262" t="s">
        <v>86</v>
      </c>
      <c r="AV1952" s="13" t="s">
        <v>86</v>
      </c>
      <c r="AW1952" s="13" t="s">
        <v>32</v>
      </c>
      <c r="AX1952" s="13" t="s">
        <v>77</v>
      </c>
      <c r="AY1952" s="262" t="s">
        <v>168</v>
      </c>
    </row>
    <row r="1953" spans="1:51" s="13" customFormat="1" ht="12">
      <c r="A1953" s="13"/>
      <c r="B1953" s="252"/>
      <c r="C1953" s="253"/>
      <c r="D1953" s="241" t="s">
        <v>291</v>
      </c>
      <c r="E1953" s="254" t="s">
        <v>1</v>
      </c>
      <c r="F1953" s="255" t="s">
        <v>3440</v>
      </c>
      <c r="G1953" s="253"/>
      <c r="H1953" s="256">
        <v>11</v>
      </c>
      <c r="I1953" s="257"/>
      <c r="J1953" s="253"/>
      <c r="K1953" s="253"/>
      <c r="L1953" s="258"/>
      <c r="M1953" s="259"/>
      <c r="N1953" s="260"/>
      <c r="O1953" s="260"/>
      <c r="P1953" s="260"/>
      <c r="Q1953" s="260"/>
      <c r="R1953" s="260"/>
      <c r="S1953" s="260"/>
      <c r="T1953" s="261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T1953" s="262" t="s">
        <v>291</v>
      </c>
      <c r="AU1953" s="262" t="s">
        <v>86</v>
      </c>
      <c r="AV1953" s="13" t="s">
        <v>86</v>
      </c>
      <c r="AW1953" s="13" t="s">
        <v>32</v>
      </c>
      <c r="AX1953" s="13" t="s">
        <v>77</v>
      </c>
      <c r="AY1953" s="262" t="s">
        <v>168</v>
      </c>
    </row>
    <row r="1954" spans="1:51" s="13" customFormat="1" ht="12">
      <c r="A1954" s="13"/>
      <c r="B1954" s="252"/>
      <c r="C1954" s="253"/>
      <c r="D1954" s="241" t="s">
        <v>291</v>
      </c>
      <c r="E1954" s="254" t="s">
        <v>1</v>
      </c>
      <c r="F1954" s="255" t="s">
        <v>3441</v>
      </c>
      <c r="G1954" s="253"/>
      <c r="H1954" s="256">
        <v>6.8</v>
      </c>
      <c r="I1954" s="257"/>
      <c r="J1954" s="253"/>
      <c r="K1954" s="253"/>
      <c r="L1954" s="258"/>
      <c r="M1954" s="259"/>
      <c r="N1954" s="260"/>
      <c r="O1954" s="260"/>
      <c r="P1954" s="260"/>
      <c r="Q1954" s="260"/>
      <c r="R1954" s="260"/>
      <c r="S1954" s="260"/>
      <c r="T1954" s="261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T1954" s="262" t="s">
        <v>291</v>
      </c>
      <c r="AU1954" s="262" t="s">
        <v>86</v>
      </c>
      <c r="AV1954" s="13" t="s">
        <v>86</v>
      </c>
      <c r="AW1954" s="13" t="s">
        <v>32</v>
      </c>
      <c r="AX1954" s="13" t="s">
        <v>77</v>
      </c>
      <c r="AY1954" s="262" t="s">
        <v>168</v>
      </c>
    </row>
    <row r="1955" spans="1:51" s="16" customFormat="1" ht="12">
      <c r="A1955" s="16"/>
      <c r="B1955" s="287"/>
      <c r="C1955" s="288"/>
      <c r="D1955" s="241" t="s">
        <v>291</v>
      </c>
      <c r="E1955" s="289" t="s">
        <v>927</v>
      </c>
      <c r="F1955" s="290" t="s">
        <v>1109</v>
      </c>
      <c r="G1955" s="288"/>
      <c r="H1955" s="291">
        <v>75.2</v>
      </c>
      <c r="I1955" s="292"/>
      <c r="J1955" s="288"/>
      <c r="K1955" s="288"/>
      <c r="L1955" s="293"/>
      <c r="M1955" s="294"/>
      <c r="N1955" s="295"/>
      <c r="O1955" s="295"/>
      <c r="P1955" s="295"/>
      <c r="Q1955" s="295"/>
      <c r="R1955" s="295"/>
      <c r="S1955" s="295"/>
      <c r="T1955" s="296"/>
      <c r="U1955" s="16"/>
      <c r="V1955" s="16"/>
      <c r="W1955" s="16"/>
      <c r="X1955" s="16"/>
      <c r="Y1955" s="16"/>
      <c r="Z1955" s="16"/>
      <c r="AA1955" s="16"/>
      <c r="AB1955" s="16"/>
      <c r="AC1955" s="16"/>
      <c r="AD1955" s="16"/>
      <c r="AE1955" s="16"/>
      <c r="AT1955" s="297" t="s">
        <v>291</v>
      </c>
      <c r="AU1955" s="297" t="s">
        <v>86</v>
      </c>
      <c r="AV1955" s="16" t="s">
        <v>106</v>
      </c>
      <c r="AW1955" s="16" t="s">
        <v>32</v>
      </c>
      <c r="AX1955" s="16" t="s">
        <v>77</v>
      </c>
      <c r="AY1955" s="297" t="s">
        <v>168</v>
      </c>
    </row>
    <row r="1956" spans="1:51" s="14" customFormat="1" ht="12">
      <c r="A1956" s="14"/>
      <c r="B1956" s="263"/>
      <c r="C1956" s="264"/>
      <c r="D1956" s="241" t="s">
        <v>291</v>
      </c>
      <c r="E1956" s="265" t="s">
        <v>1</v>
      </c>
      <c r="F1956" s="266" t="s">
        <v>295</v>
      </c>
      <c r="G1956" s="264"/>
      <c r="H1956" s="267">
        <v>75.2</v>
      </c>
      <c r="I1956" s="268"/>
      <c r="J1956" s="264"/>
      <c r="K1956" s="264"/>
      <c r="L1956" s="269"/>
      <c r="M1956" s="270"/>
      <c r="N1956" s="271"/>
      <c r="O1956" s="271"/>
      <c r="P1956" s="271"/>
      <c r="Q1956" s="271"/>
      <c r="R1956" s="271"/>
      <c r="S1956" s="271"/>
      <c r="T1956" s="272"/>
      <c r="U1956" s="14"/>
      <c r="V1956" s="14"/>
      <c r="W1956" s="14"/>
      <c r="X1956" s="14"/>
      <c r="Y1956" s="14"/>
      <c r="Z1956" s="14"/>
      <c r="AA1956" s="14"/>
      <c r="AB1956" s="14"/>
      <c r="AC1956" s="14"/>
      <c r="AD1956" s="14"/>
      <c r="AE1956" s="14"/>
      <c r="AT1956" s="273" t="s">
        <v>291</v>
      </c>
      <c r="AU1956" s="273" t="s">
        <v>86</v>
      </c>
      <c r="AV1956" s="14" t="s">
        <v>189</v>
      </c>
      <c r="AW1956" s="14" t="s">
        <v>32</v>
      </c>
      <c r="AX1956" s="14" t="s">
        <v>84</v>
      </c>
      <c r="AY1956" s="273" t="s">
        <v>168</v>
      </c>
    </row>
    <row r="1957" spans="1:65" s="2" customFormat="1" ht="33" customHeight="1">
      <c r="A1957" s="39"/>
      <c r="B1957" s="40"/>
      <c r="C1957" s="228" t="s">
        <v>3442</v>
      </c>
      <c r="D1957" s="228" t="s">
        <v>171</v>
      </c>
      <c r="E1957" s="229" t="s">
        <v>3443</v>
      </c>
      <c r="F1957" s="230" t="s">
        <v>3444</v>
      </c>
      <c r="G1957" s="231" t="s">
        <v>203</v>
      </c>
      <c r="H1957" s="232">
        <v>812.45</v>
      </c>
      <c r="I1957" s="233"/>
      <c r="J1957" s="234">
        <f>ROUND(I1957*H1957,2)</f>
        <v>0</v>
      </c>
      <c r="K1957" s="230" t="s">
        <v>175</v>
      </c>
      <c r="L1957" s="45"/>
      <c r="M1957" s="235" t="s">
        <v>1</v>
      </c>
      <c r="N1957" s="236" t="s">
        <v>42</v>
      </c>
      <c r="O1957" s="92"/>
      <c r="P1957" s="237">
        <f>O1957*H1957</f>
        <v>0</v>
      </c>
      <c r="Q1957" s="237">
        <v>8E-05</v>
      </c>
      <c r="R1957" s="237">
        <f>Q1957*H1957</f>
        <v>0.06499600000000001</v>
      </c>
      <c r="S1957" s="237">
        <v>0</v>
      </c>
      <c r="T1957" s="238">
        <f>S1957*H1957</f>
        <v>0</v>
      </c>
      <c r="U1957" s="39"/>
      <c r="V1957" s="39"/>
      <c r="W1957" s="39"/>
      <c r="X1957" s="39"/>
      <c r="Y1957" s="39"/>
      <c r="Z1957" s="39"/>
      <c r="AA1957" s="39"/>
      <c r="AB1957" s="39"/>
      <c r="AC1957" s="39"/>
      <c r="AD1957" s="39"/>
      <c r="AE1957" s="39"/>
      <c r="AR1957" s="239" t="s">
        <v>437</v>
      </c>
      <c r="AT1957" s="239" t="s">
        <v>171</v>
      </c>
      <c r="AU1957" s="239" t="s">
        <v>86</v>
      </c>
      <c r="AY1957" s="18" t="s">
        <v>168</v>
      </c>
      <c r="BE1957" s="240">
        <f>IF(N1957="základní",J1957,0)</f>
        <v>0</v>
      </c>
      <c r="BF1957" s="240">
        <f>IF(N1957="snížená",J1957,0)</f>
        <v>0</v>
      </c>
      <c r="BG1957" s="240">
        <f>IF(N1957="zákl. přenesená",J1957,0)</f>
        <v>0</v>
      </c>
      <c r="BH1957" s="240">
        <f>IF(N1957="sníž. přenesená",J1957,0)</f>
        <v>0</v>
      </c>
      <c r="BI1957" s="240">
        <f>IF(N1957="nulová",J1957,0)</f>
        <v>0</v>
      </c>
      <c r="BJ1957" s="18" t="s">
        <v>84</v>
      </c>
      <c r="BK1957" s="240">
        <f>ROUND(I1957*H1957,2)</f>
        <v>0</v>
      </c>
      <c r="BL1957" s="18" t="s">
        <v>437</v>
      </c>
      <c r="BM1957" s="239" t="s">
        <v>3445</v>
      </c>
    </row>
    <row r="1958" spans="1:51" s="13" customFormat="1" ht="12">
      <c r="A1958" s="13"/>
      <c r="B1958" s="252"/>
      <c r="C1958" s="253"/>
      <c r="D1958" s="241" t="s">
        <v>291</v>
      </c>
      <c r="E1958" s="254" t="s">
        <v>1</v>
      </c>
      <c r="F1958" s="255" t="s">
        <v>868</v>
      </c>
      <c r="G1958" s="253"/>
      <c r="H1958" s="256">
        <v>812.45</v>
      </c>
      <c r="I1958" s="257"/>
      <c r="J1958" s="253"/>
      <c r="K1958" s="253"/>
      <c r="L1958" s="258"/>
      <c r="M1958" s="259"/>
      <c r="N1958" s="260"/>
      <c r="O1958" s="260"/>
      <c r="P1958" s="260"/>
      <c r="Q1958" s="260"/>
      <c r="R1958" s="260"/>
      <c r="S1958" s="260"/>
      <c r="T1958" s="261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T1958" s="262" t="s">
        <v>291</v>
      </c>
      <c r="AU1958" s="262" t="s">
        <v>86</v>
      </c>
      <c r="AV1958" s="13" t="s">
        <v>86</v>
      </c>
      <c r="AW1958" s="13" t="s">
        <v>32</v>
      </c>
      <c r="AX1958" s="13" t="s">
        <v>84</v>
      </c>
      <c r="AY1958" s="262" t="s">
        <v>168</v>
      </c>
    </row>
    <row r="1959" spans="1:65" s="2" customFormat="1" ht="24.15" customHeight="1">
      <c r="A1959" s="39"/>
      <c r="B1959" s="40"/>
      <c r="C1959" s="228" t="s">
        <v>3446</v>
      </c>
      <c r="D1959" s="228" t="s">
        <v>171</v>
      </c>
      <c r="E1959" s="229" t="s">
        <v>3447</v>
      </c>
      <c r="F1959" s="230" t="s">
        <v>3448</v>
      </c>
      <c r="G1959" s="231" t="s">
        <v>203</v>
      </c>
      <c r="H1959" s="232">
        <v>812.45</v>
      </c>
      <c r="I1959" s="233"/>
      <c r="J1959" s="234">
        <f>ROUND(I1959*H1959,2)</f>
        <v>0</v>
      </c>
      <c r="K1959" s="230" t="s">
        <v>175</v>
      </c>
      <c r="L1959" s="45"/>
      <c r="M1959" s="235" t="s">
        <v>1</v>
      </c>
      <c r="N1959" s="236" t="s">
        <v>42</v>
      </c>
      <c r="O1959" s="92"/>
      <c r="P1959" s="237">
        <f>O1959*H1959</f>
        <v>0</v>
      </c>
      <c r="Q1959" s="237">
        <v>2E-05</v>
      </c>
      <c r="R1959" s="237">
        <f>Q1959*H1959</f>
        <v>0.016249000000000003</v>
      </c>
      <c r="S1959" s="237">
        <v>0</v>
      </c>
      <c r="T1959" s="238">
        <f>S1959*H1959</f>
        <v>0</v>
      </c>
      <c r="U1959" s="39"/>
      <c r="V1959" s="39"/>
      <c r="W1959" s="39"/>
      <c r="X1959" s="39"/>
      <c r="Y1959" s="39"/>
      <c r="Z1959" s="39"/>
      <c r="AA1959" s="39"/>
      <c r="AB1959" s="39"/>
      <c r="AC1959" s="39"/>
      <c r="AD1959" s="39"/>
      <c r="AE1959" s="39"/>
      <c r="AR1959" s="239" t="s">
        <v>437</v>
      </c>
      <c r="AT1959" s="239" t="s">
        <v>171</v>
      </c>
      <c r="AU1959" s="239" t="s">
        <v>86</v>
      </c>
      <c r="AY1959" s="18" t="s">
        <v>168</v>
      </c>
      <c r="BE1959" s="240">
        <f>IF(N1959="základní",J1959,0)</f>
        <v>0</v>
      </c>
      <c r="BF1959" s="240">
        <f>IF(N1959="snížená",J1959,0)</f>
        <v>0</v>
      </c>
      <c r="BG1959" s="240">
        <f>IF(N1959="zákl. přenesená",J1959,0)</f>
        <v>0</v>
      </c>
      <c r="BH1959" s="240">
        <f>IF(N1959="sníž. přenesená",J1959,0)</f>
        <v>0</v>
      </c>
      <c r="BI1959" s="240">
        <f>IF(N1959="nulová",J1959,0)</f>
        <v>0</v>
      </c>
      <c r="BJ1959" s="18" t="s">
        <v>84</v>
      </c>
      <c r="BK1959" s="240">
        <f>ROUND(I1959*H1959,2)</f>
        <v>0</v>
      </c>
      <c r="BL1959" s="18" t="s">
        <v>437</v>
      </c>
      <c r="BM1959" s="239" t="s">
        <v>3449</v>
      </c>
    </row>
    <row r="1960" spans="1:51" s="13" customFormat="1" ht="12">
      <c r="A1960" s="13"/>
      <c r="B1960" s="252"/>
      <c r="C1960" s="253"/>
      <c r="D1960" s="241" t="s">
        <v>291</v>
      </c>
      <c r="E1960" s="254" t="s">
        <v>1</v>
      </c>
      <c r="F1960" s="255" t="s">
        <v>868</v>
      </c>
      <c r="G1960" s="253"/>
      <c r="H1960" s="256">
        <v>812.45</v>
      </c>
      <c r="I1960" s="257"/>
      <c r="J1960" s="253"/>
      <c r="K1960" s="253"/>
      <c r="L1960" s="258"/>
      <c r="M1960" s="259"/>
      <c r="N1960" s="260"/>
      <c r="O1960" s="260"/>
      <c r="P1960" s="260"/>
      <c r="Q1960" s="260"/>
      <c r="R1960" s="260"/>
      <c r="S1960" s="260"/>
      <c r="T1960" s="261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T1960" s="262" t="s">
        <v>291</v>
      </c>
      <c r="AU1960" s="262" t="s">
        <v>86</v>
      </c>
      <c r="AV1960" s="13" t="s">
        <v>86</v>
      </c>
      <c r="AW1960" s="13" t="s">
        <v>32</v>
      </c>
      <c r="AX1960" s="13" t="s">
        <v>84</v>
      </c>
      <c r="AY1960" s="262" t="s">
        <v>168</v>
      </c>
    </row>
    <row r="1961" spans="1:65" s="2" customFormat="1" ht="24.15" customHeight="1">
      <c r="A1961" s="39"/>
      <c r="B1961" s="40"/>
      <c r="C1961" s="228" t="s">
        <v>3450</v>
      </c>
      <c r="D1961" s="228" t="s">
        <v>171</v>
      </c>
      <c r="E1961" s="229" t="s">
        <v>3451</v>
      </c>
      <c r="F1961" s="230" t="s">
        <v>3452</v>
      </c>
      <c r="G1961" s="231" t="s">
        <v>203</v>
      </c>
      <c r="H1961" s="232">
        <v>23.457</v>
      </c>
      <c r="I1961" s="233"/>
      <c r="J1961" s="234">
        <f>ROUND(I1961*H1961,2)</f>
        <v>0</v>
      </c>
      <c r="K1961" s="230" t="s">
        <v>175</v>
      </c>
      <c r="L1961" s="45"/>
      <c r="M1961" s="235" t="s">
        <v>1</v>
      </c>
      <c r="N1961" s="236" t="s">
        <v>42</v>
      </c>
      <c r="O1961" s="92"/>
      <c r="P1961" s="237">
        <f>O1961*H1961</f>
        <v>0</v>
      </c>
      <c r="Q1961" s="237">
        <v>0.00014</v>
      </c>
      <c r="R1961" s="237">
        <f>Q1961*H1961</f>
        <v>0.0032839799999999997</v>
      </c>
      <c r="S1961" s="237">
        <v>0</v>
      </c>
      <c r="T1961" s="238">
        <f>S1961*H1961</f>
        <v>0</v>
      </c>
      <c r="U1961" s="39"/>
      <c r="V1961" s="39"/>
      <c r="W1961" s="39"/>
      <c r="X1961" s="39"/>
      <c r="Y1961" s="39"/>
      <c r="Z1961" s="39"/>
      <c r="AA1961" s="39"/>
      <c r="AB1961" s="39"/>
      <c r="AC1961" s="39"/>
      <c r="AD1961" s="39"/>
      <c r="AE1961" s="39"/>
      <c r="AR1961" s="239" t="s">
        <v>437</v>
      </c>
      <c r="AT1961" s="239" t="s">
        <v>171</v>
      </c>
      <c r="AU1961" s="239" t="s">
        <v>86</v>
      </c>
      <c r="AY1961" s="18" t="s">
        <v>168</v>
      </c>
      <c r="BE1961" s="240">
        <f>IF(N1961="základní",J1961,0)</f>
        <v>0</v>
      </c>
      <c r="BF1961" s="240">
        <f>IF(N1961="snížená",J1961,0)</f>
        <v>0</v>
      </c>
      <c r="BG1961" s="240">
        <f>IF(N1961="zákl. přenesená",J1961,0)</f>
        <v>0</v>
      </c>
      <c r="BH1961" s="240">
        <f>IF(N1961="sníž. přenesená",J1961,0)</f>
        <v>0</v>
      </c>
      <c r="BI1961" s="240">
        <f>IF(N1961="nulová",J1961,0)</f>
        <v>0</v>
      </c>
      <c r="BJ1961" s="18" t="s">
        <v>84</v>
      </c>
      <c r="BK1961" s="240">
        <f>ROUND(I1961*H1961,2)</f>
        <v>0</v>
      </c>
      <c r="BL1961" s="18" t="s">
        <v>437</v>
      </c>
      <c r="BM1961" s="239" t="s">
        <v>3453</v>
      </c>
    </row>
    <row r="1962" spans="1:51" s="13" customFormat="1" ht="12">
      <c r="A1962" s="13"/>
      <c r="B1962" s="252"/>
      <c r="C1962" s="253"/>
      <c r="D1962" s="241" t="s">
        <v>291</v>
      </c>
      <c r="E1962" s="254" t="s">
        <v>1</v>
      </c>
      <c r="F1962" s="255" t="s">
        <v>866</v>
      </c>
      <c r="G1962" s="253"/>
      <c r="H1962" s="256">
        <v>23.457</v>
      </c>
      <c r="I1962" s="257"/>
      <c r="J1962" s="253"/>
      <c r="K1962" s="253"/>
      <c r="L1962" s="258"/>
      <c r="M1962" s="259"/>
      <c r="N1962" s="260"/>
      <c r="O1962" s="260"/>
      <c r="P1962" s="260"/>
      <c r="Q1962" s="260"/>
      <c r="R1962" s="260"/>
      <c r="S1962" s="260"/>
      <c r="T1962" s="261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T1962" s="262" t="s">
        <v>291</v>
      </c>
      <c r="AU1962" s="262" t="s">
        <v>86</v>
      </c>
      <c r="AV1962" s="13" t="s">
        <v>86</v>
      </c>
      <c r="AW1962" s="13" t="s">
        <v>32</v>
      </c>
      <c r="AX1962" s="13" t="s">
        <v>84</v>
      </c>
      <c r="AY1962" s="262" t="s">
        <v>168</v>
      </c>
    </row>
    <row r="1963" spans="1:65" s="2" customFormat="1" ht="24.15" customHeight="1">
      <c r="A1963" s="39"/>
      <c r="B1963" s="40"/>
      <c r="C1963" s="228" t="s">
        <v>3454</v>
      </c>
      <c r="D1963" s="228" t="s">
        <v>171</v>
      </c>
      <c r="E1963" s="229" t="s">
        <v>3455</v>
      </c>
      <c r="F1963" s="230" t="s">
        <v>3456</v>
      </c>
      <c r="G1963" s="231" t="s">
        <v>203</v>
      </c>
      <c r="H1963" s="232">
        <v>835.907</v>
      </c>
      <c r="I1963" s="233"/>
      <c r="J1963" s="234">
        <f>ROUND(I1963*H1963,2)</f>
        <v>0</v>
      </c>
      <c r="K1963" s="230" t="s">
        <v>175</v>
      </c>
      <c r="L1963" s="45"/>
      <c r="M1963" s="235" t="s">
        <v>1</v>
      </c>
      <c r="N1963" s="236" t="s">
        <v>42</v>
      </c>
      <c r="O1963" s="92"/>
      <c r="P1963" s="237">
        <f>O1963*H1963</f>
        <v>0</v>
      </c>
      <c r="Q1963" s="237">
        <v>0.00013</v>
      </c>
      <c r="R1963" s="237">
        <f>Q1963*H1963</f>
        <v>0.10866790999999999</v>
      </c>
      <c r="S1963" s="237">
        <v>0</v>
      </c>
      <c r="T1963" s="238">
        <f>S1963*H1963</f>
        <v>0</v>
      </c>
      <c r="U1963" s="39"/>
      <c r="V1963" s="39"/>
      <c r="W1963" s="39"/>
      <c r="X1963" s="39"/>
      <c r="Y1963" s="39"/>
      <c r="Z1963" s="39"/>
      <c r="AA1963" s="39"/>
      <c r="AB1963" s="39"/>
      <c r="AC1963" s="39"/>
      <c r="AD1963" s="39"/>
      <c r="AE1963" s="39"/>
      <c r="AR1963" s="239" t="s">
        <v>437</v>
      </c>
      <c r="AT1963" s="239" t="s">
        <v>171</v>
      </c>
      <c r="AU1963" s="239" t="s">
        <v>86</v>
      </c>
      <c r="AY1963" s="18" t="s">
        <v>168</v>
      </c>
      <c r="BE1963" s="240">
        <f>IF(N1963="základní",J1963,0)</f>
        <v>0</v>
      </c>
      <c r="BF1963" s="240">
        <f>IF(N1963="snížená",J1963,0)</f>
        <v>0</v>
      </c>
      <c r="BG1963" s="240">
        <f>IF(N1963="zákl. přenesená",J1963,0)</f>
        <v>0</v>
      </c>
      <c r="BH1963" s="240">
        <f>IF(N1963="sníž. přenesená",J1963,0)</f>
        <v>0</v>
      </c>
      <c r="BI1963" s="240">
        <f>IF(N1963="nulová",J1963,0)</f>
        <v>0</v>
      </c>
      <c r="BJ1963" s="18" t="s">
        <v>84</v>
      </c>
      <c r="BK1963" s="240">
        <f>ROUND(I1963*H1963,2)</f>
        <v>0</v>
      </c>
      <c r="BL1963" s="18" t="s">
        <v>437</v>
      </c>
      <c r="BM1963" s="239" t="s">
        <v>3457</v>
      </c>
    </row>
    <row r="1964" spans="1:51" s="13" customFormat="1" ht="12">
      <c r="A1964" s="13"/>
      <c r="B1964" s="252"/>
      <c r="C1964" s="253"/>
      <c r="D1964" s="241" t="s">
        <v>291</v>
      </c>
      <c r="E1964" s="254" t="s">
        <v>1</v>
      </c>
      <c r="F1964" s="255" t="s">
        <v>3458</v>
      </c>
      <c r="G1964" s="253"/>
      <c r="H1964" s="256">
        <v>835.907</v>
      </c>
      <c r="I1964" s="257"/>
      <c r="J1964" s="253"/>
      <c r="K1964" s="253"/>
      <c r="L1964" s="258"/>
      <c r="M1964" s="259"/>
      <c r="N1964" s="260"/>
      <c r="O1964" s="260"/>
      <c r="P1964" s="260"/>
      <c r="Q1964" s="260"/>
      <c r="R1964" s="260"/>
      <c r="S1964" s="260"/>
      <c r="T1964" s="261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T1964" s="262" t="s">
        <v>291</v>
      </c>
      <c r="AU1964" s="262" t="s">
        <v>86</v>
      </c>
      <c r="AV1964" s="13" t="s">
        <v>86</v>
      </c>
      <c r="AW1964" s="13" t="s">
        <v>32</v>
      </c>
      <c r="AX1964" s="13" t="s">
        <v>84</v>
      </c>
      <c r="AY1964" s="262" t="s">
        <v>168</v>
      </c>
    </row>
    <row r="1965" spans="1:65" s="2" customFormat="1" ht="24.15" customHeight="1">
      <c r="A1965" s="39"/>
      <c r="B1965" s="40"/>
      <c r="C1965" s="228" t="s">
        <v>3459</v>
      </c>
      <c r="D1965" s="228" t="s">
        <v>171</v>
      </c>
      <c r="E1965" s="229" t="s">
        <v>3460</v>
      </c>
      <c r="F1965" s="230" t="s">
        <v>3461</v>
      </c>
      <c r="G1965" s="231" t="s">
        <v>203</v>
      </c>
      <c r="H1965" s="232">
        <v>835.907</v>
      </c>
      <c r="I1965" s="233"/>
      <c r="J1965" s="234">
        <f>ROUND(I1965*H1965,2)</f>
        <v>0</v>
      </c>
      <c r="K1965" s="230" t="s">
        <v>175</v>
      </c>
      <c r="L1965" s="45"/>
      <c r="M1965" s="235" t="s">
        <v>1</v>
      </c>
      <c r="N1965" s="236" t="s">
        <v>42</v>
      </c>
      <c r="O1965" s="92"/>
      <c r="P1965" s="237">
        <f>O1965*H1965</f>
        <v>0</v>
      </c>
      <c r="Q1965" s="237">
        <v>0.00013</v>
      </c>
      <c r="R1965" s="237">
        <f>Q1965*H1965</f>
        <v>0.10866790999999999</v>
      </c>
      <c r="S1965" s="237">
        <v>0</v>
      </c>
      <c r="T1965" s="238">
        <f>S1965*H1965</f>
        <v>0</v>
      </c>
      <c r="U1965" s="39"/>
      <c r="V1965" s="39"/>
      <c r="W1965" s="39"/>
      <c r="X1965" s="39"/>
      <c r="Y1965" s="39"/>
      <c r="Z1965" s="39"/>
      <c r="AA1965" s="39"/>
      <c r="AB1965" s="39"/>
      <c r="AC1965" s="39"/>
      <c r="AD1965" s="39"/>
      <c r="AE1965" s="39"/>
      <c r="AR1965" s="239" t="s">
        <v>437</v>
      </c>
      <c r="AT1965" s="239" t="s">
        <v>171</v>
      </c>
      <c r="AU1965" s="239" t="s">
        <v>86</v>
      </c>
      <c r="AY1965" s="18" t="s">
        <v>168</v>
      </c>
      <c r="BE1965" s="240">
        <f>IF(N1965="základní",J1965,0)</f>
        <v>0</v>
      </c>
      <c r="BF1965" s="240">
        <f>IF(N1965="snížená",J1965,0)</f>
        <v>0</v>
      </c>
      <c r="BG1965" s="240">
        <f>IF(N1965="zákl. přenesená",J1965,0)</f>
        <v>0</v>
      </c>
      <c r="BH1965" s="240">
        <f>IF(N1965="sníž. přenesená",J1965,0)</f>
        <v>0</v>
      </c>
      <c r="BI1965" s="240">
        <f>IF(N1965="nulová",J1965,0)</f>
        <v>0</v>
      </c>
      <c r="BJ1965" s="18" t="s">
        <v>84</v>
      </c>
      <c r="BK1965" s="240">
        <f>ROUND(I1965*H1965,2)</f>
        <v>0</v>
      </c>
      <c r="BL1965" s="18" t="s">
        <v>437</v>
      </c>
      <c r="BM1965" s="239" t="s">
        <v>3462</v>
      </c>
    </row>
    <row r="1966" spans="1:51" s="15" customFormat="1" ht="12">
      <c r="A1966" s="15"/>
      <c r="B1966" s="274"/>
      <c r="C1966" s="275"/>
      <c r="D1966" s="241" t="s">
        <v>291</v>
      </c>
      <c r="E1966" s="276" t="s">
        <v>1</v>
      </c>
      <c r="F1966" s="277" t="s">
        <v>3463</v>
      </c>
      <c r="G1966" s="275"/>
      <c r="H1966" s="276" t="s">
        <v>1</v>
      </c>
      <c r="I1966" s="278"/>
      <c r="J1966" s="275"/>
      <c r="K1966" s="275"/>
      <c r="L1966" s="279"/>
      <c r="M1966" s="280"/>
      <c r="N1966" s="281"/>
      <c r="O1966" s="281"/>
      <c r="P1966" s="281"/>
      <c r="Q1966" s="281"/>
      <c r="R1966" s="281"/>
      <c r="S1966" s="281"/>
      <c r="T1966" s="282"/>
      <c r="U1966" s="15"/>
      <c r="V1966" s="15"/>
      <c r="W1966" s="15"/>
      <c r="X1966" s="15"/>
      <c r="Y1966" s="15"/>
      <c r="Z1966" s="15"/>
      <c r="AA1966" s="15"/>
      <c r="AB1966" s="15"/>
      <c r="AC1966" s="15"/>
      <c r="AD1966" s="15"/>
      <c r="AE1966" s="15"/>
      <c r="AT1966" s="283" t="s">
        <v>291</v>
      </c>
      <c r="AU1966" s="283" t="s">
        <v>86</v>
      </c>
      <c r="AV1966" s="15" t="s">
        <v>84</v>
      </c>
      <c r="AW1966" s="15" t="s">
        <v>32</v>
      </c>
      <c r="AX1966" s="15" t="s">
        <v>77</v>
      </c>
      <c r="AY1966" s="283" t="s">
        <v>168</v>
      </c>
    </row>
    <row r="1967" spans="1:51" s="15" customFormat="1" ht="12">
      <c r="A1967" s="15"/>
      <c r="B1967" s="274"/>
      <c r="C1967" s="275"/>
      <c r="D1967" s="241" t="s">
        <v>291</v>
      </c>
      <c r="E1967" s="276" t="s">
        <v>1</v>
      </c>
      <c r="F1967" s="277" t="s">
        <v>411</v>
      </c>
      <c r="G1967" s="275"/>
      <c r="H1967" s="276" t="s">
        <v>1</v>
      </c>
      <c r="I1967" s="278"/>
      <c r="J1967" s="275"/>
      <c r="K1967" s="275"/>
      <c r="L1967" s="279"/>
      <c r="M1967" s="280"/>
      <c r="N1967" s="281"/>
      <c r="O1967" s="281"/>
      <c r="P1967" s="281"/>
      <c r="Q1967" s="281"/>
      <c r="R1967" s="281"/>
      <c r="S1967" s="281"/>
      <c r="T1967" s="282"/>
      <c r="U1967" s="15"/>
      <c r="V1967" s="15"/>
      <c r="W1967" s="15"/>
      <c r="X1967" s="15"/>
      <c r="Y1967" s="15"/>
      <c r="Z1967" s="15"/>
      <c r="AA1967" s="15"/>
      <c r="AB1967" s="15"/>
      <c r="AC1967" s="15"/>
      <c r="AD1967" s="15"/>
      <c r="AE1967" s="15"/>
      <c r="AT1967" s="283" t="s">
        <v>291</v>
      </c>
      <c r="AU1967" s="283" t="s">
        <v>86</v>
      </c>
      <c r="AV1967" s="15" t="s">
        <v>84</v>
      </c>
      <c r="AW1967" s="15" t="s">
        <v>32</v>
      </c>
      <c r="AX1967" s="15" t="s">
        <v>77</v>
      </c>
      <c r="AY1967" s="283" t="s">
        <v>168</v>
      </c>
    </row>
    <row r="1968" spans="1:51" s="13" customFormat="1" ht="12">
      <c r="A1968" s="13"/>
      <c r="B1968" s="252"/>
      <c r="C1968" s="253"/>
      <c r="D1968" s="241" t="s">
        <v>291</v>
      </c>
      <c r="E1968" s="254" t="s">
        <v>1</v>
      </c>
      <c r="F1968" s="255" t="s">
        <v>3464</v>
      </c>
      <c r="G1968" s="253"/>
      <c r="H1968" s="256">
        <v>284.95</v>
      </c>
      <c r="I1968" s="257"/>
      <c r="J1968" s="253"/>
      <c r="K1968" s="253"/>
      <c r="L1968" s="258"/>
      <c r="M1968" s="259"/>
      <c r="N1968" s="260"/>
      <c r="O1968" s="260"/>
      <c r="P1968" s="260"/>
      <c r="Q1968" s="260"/>
      <c r="R1968" s="260"/>
      <c r="S1968" s="260"/>
      <c r="T1968" s="261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T1968" s="262" t="s">
        <v>291</v>
      </c>
      <c r="AU1968" s="262" t="s">
        <v>86</v>
      </c>
      <c r="AV1968" s="13" t="s">
        <v>86</v>
      </c>
      <c r="AW1968" s="13" t="s">
        <v>32</v>
      </c>
      <c r="AX1968" s="13" t="s">
        <v>77</v>
      </c>
      <c r="AY1968" s="262" t="s">
        <v>168</v>
      </c>
    </row>
    <row r="1969" spans="1:51" s="13" customFormat="1" ht="12">
      <c r="A1969" s="13"/>
      <c r="B1969" s="252"/>
      <c r="C1969" s="253"/>
      <c r="D1969" s="241" t="s">
        <v>291</v>
      </c>
      <c r="E1969" s="254" t="s">
        <v>1</v>
      </c>
      <c r="F1969" s="255" t="s">
        <v>3465</v>
      </c>
      <c r="G1969" s="253"/>
      <c r="H1969" s="256">
        <v>24</v>
      </c>
      <c r="I1969" s="257"/>
      <c r="J1969" s="253"/>
      <c r="K1969" s="253"/>
      <c r="L1969" s="258"/>
      <c r="M1969" s="259"/>
      <c r="N1969" s="260"/>
      <c r="O1969" s="260"/>
      <c r="P1969" s="260"/>
      <c r="Q1969" s="260"/>
      <c r="R1969" s="260"/>
      <c r="S1969" s="260"/>
      <c r="T1969" s="261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T1969" s="262" t="s">
        <v>291</v>
      </c>
      <c r="AU1969" s="262" t="s">
        <v>86</v>
      </c>
      <c r="AV1969" s="13" t="s">
        <v>86</v>
      </c>
      <c r="AW1969" s="13" t="s">
        <v>32</v>
      </c>
      <c r="AX1969" s="13" t="s">
        <v>77</v>
      </c>
      <c r="AY1969" s="262" t="s">
        <v>168</v>
      </c>
    </row>
    <row r="1970" spans="1:51" s="15" customFormat="1" ht="12">
      <c r="A1970" s="15"/>
      <c r="B1970" s="274"/>
      <c r="C1970" s="275"/>
      <c r="D1970" s="241" t="s">
        <v>291</v>
      </c>
      <c r="E1970" s="276" t="s">
        <v>1</v>
      </c>
      <c r="F1970" s="277" t="s">
        <v>1045</v>
      </c>
      <c r="G1970" s="275"/>
      <c r="H1970" s="276" t="s">
        <v>1</v>
      </c>
      <c r="I1970" s="278"/>
      <c r="J1970" s="275"/>
      <c r="K1970" s="275"/>
      <c r="L1970" s="279"/>
      <c r="M1970" s="280"/>
      <c r="N1970" s="281"/>
      <c r="O1970" s="281"/>
      <c r="P1970" s="281"/>
      <c r="Q1970" s="281"/>
      <c r="R1970" s="281"/>
      <c r="S1970" s="281"/>
      <c r="T1970" s="282"/>
      <c r="U1970" s="15"/>
      <c r="V1970" s="15"/>
      <c r="W1970" s="15"/>
      <c r="X1970" s="15"/>
      <c r="Y1970" s="15"/>
      <c r="Z1970" s="15"/>
      <c r="AA1970" s="15"/>
      <c r="AB1970" s="15"/>
      <c r="AC1970" s="15"/>
      <c r="AD1970" s="15"/>
      <c r="AE1970" s="15"/>
      <c r="AT1970" s="283" t="s">
        <v>291</v>
      </c>
      <c r="AU1970" s="283" t="s">
        <v>86</v>
      </c>
      <c r="AV1970" s="15" t="s">
        <v>84</v>
      </c>
      <c r="AW1970" s="15" t="s">
        <v>32</v>
      </c>
      <c r="AX1970" s="15" t="s">
        <v>77</v>
      </c>
      <c r="AY1970" s="283" t="s">
        <v>168</v>
      </c>
    </row>
    <row r="1971" spans="1:51" s="13" customFormat="1" ht="12">
      <c r="A1971" s="13"/>
      <c r="B1971" s="252"/>
      <c r="C1971" s="253"/>
      <c r="D1971" s="241" t="s">
        <v>291</v>
      </c>
      <c r="E1971" s="254" t="s">
        <v>1</v>
      </c>
      <c r="F1971" s="255" t="s">
        <v>3466</v>
      </c>
      <c r="G1971" s="253"/>
      <c r="H1971" s="256">
        <v>220.5</v>
      </c>
      <c r="I1971" s="257"/>
      <c r="J1971" s="253"/>
      <c r="K1971" s="253"/>
      <c r="L1971" s="258"/>
      <c r="M1971" s="259"/>
      <c r="N1971" s="260"/>
      <c r="O1971" s="260"/>
      <c r="P1971" s="260"/>
      <c r="Q1971" s="260"/>
      <c r="R1971" s="260"/>
      <c r="S1971" s="260"/>
      <c r="T1971" s="261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T1971" s="262" t="s">
        <v>291</v>
      </c>
      <c r="AU1971" s="262" t="s">
        <v>86</v>
      </c>
      <c r="AV1971" s="13" t="s">
        <v>86</v>
      </c>
      <c r="AW1971" s="13" t="s">
        <v>32</v>
      </c>
      <c r="AX1971" s="13" t="s">
        <v>77</v>
      </c>
      <c r="AY1971" s="262" t="s">
        <v>168</v>
      </c>
    </row>
    <row r="1972" spans="1:51" s="15" customFormat="1" ht="12">
      <c r="A1972" s="15"/>
      <c r="B1972" s="274"/>
      <c r="C1972" s="275"/>
      <c r="D1972" s="241" t="s">
        <v>291</v>
      </c>
      <c r="E1972" s="276" t="s">
        <v>1</v>
      </c>
      <c r="F1972" s="277" t="s">
        <v>3467</v>
      </c>
      <c r="G1972" s="275"/>
      <c r="H1972" s="276" t="s">
        <v>1</v>
      </c>
      <c r="I1972" s="278"/>
      <c r="J1972" s="275"/>
      <c r="K1972" s="275"/>
      <c r="L1972" s="279"/>
      <c r="M1972" s="280"/>
      <c r="N1972" s="281"/>
      <c r="O1972" s="281"/>
      <c r="P1972" s="281"/>
      <c r="Q1972" s="281"/>
      <c r="R1972" s="281"/>
      <c r="S1972" s="281"/>
      <c r="T1972" s="282"/>
      <c r="U1972" s="15"/>
      <c r="V1972" s="15"/>
      <c r="W1972" s="15"/>
      <c r="X1972" s="15"/>
      <c r="Y1972" s="15"/>
      <c r="Z1972" s="15"/>
      <c r="AA1972" s="15"/>
      <c r="AB1972" s="15"/>
      <c r="AC1972" s="15"/>
      <c r="AD1972" s="15"/>
      <c r="AE1972" s="15"/>
      <c r="AT1972" s="283" t="s">
        <v>291</v>
      </c>
      <c r="AU1972" s="283" t="s">
        <v>86</v>
      </c>
      <c r="AV1972" s="15" t="s">
        <v>84</v>
      </c>
      <c r="AW1972" s="15" t="s">
        <v>32</v>
      </c>
      <c r="AX1972" s="15" t="s">
        <v>77</v>
      </c>
      <c r="AY1972" s="283" t="s">
        <v>168</v>
      </c>
    </row>
    <row r="1973" spans="1:51" s="13" customFormat="1" ht="12">
      <c r="A1973" s="13"/>
      <c r="B1973" s="252"/>
      <c r="C1973" s="253"/>
      <c r="D1973" s="241" t="s">
        <v>291</v>
      </c>
      <c r="E1973" s="254" t="s">
        <v>1</v>
      </c>
      <c r="F1973" s="255" t="s">
        <v>3468</v>
      </c>
      <c r="G1973" s="253"/>
      <c r="H1973" s="256">
        <v>33</v>
      </c>
      <c r="I1973" s="257"/>
      <c r="J1973" s="253"/>
      <c r="K1973" s="253"/>
      <c r="L1973" s="258"/>
      <c r="M1973" s="259"/>
      <c r="N1973" s="260"/>
      <c r="O1973" s="260"/>
      <c r="P1973" s="260"/>
      <c r="Q1973" s="260"/>
      <c r="R1973" s="260"/>
      <c r="S1973" s="260"/>
      <c r="T1973" s="261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T1973" s="262" t="s">
        <v>291</v>
      </c>
      <c r="AU1973" s="262" t="s">
        <v>86</v>
      </c>
      <c r="AV1973" s="13" t="s">
        <v>86</v>
      </c>
      <c r="AW1973" s="13" t="s">
        <v>32</v>
      </c>
      <c r="AX1973" s="13" t="s">
        <v>77</v>
      </c>
      <c r="AY1973" s="262" t="s">
        <v>168</v>
      </c>
    </row>
    <row r="1974" spans="1:51" s="13" customFormat="1" ht="12">
      <c r="A1974" s="13"/>
      <c r="B1974" s="252"/>
      <c r="C1974" s="253"/>
      <c r="D1974" s="241" t="s">
        <v>291</v>
      </c>
      <c r="E1974" s="254" t="s">
        <v>1</v>
      </c>
      <c r="F1974" s="255" t="s">
        <v>3469</v>
      </c>
      <c r="G1974" s="253"/>
      <c r="H1974" s="256">
        <v>250</v>
      </c>
      <c r="I1974" s="257"/>
      <c r="J1974" s="253"/>
      <c r="K1974" s="253"/>
      <c r="L1974" s="258"/>
      <c r="M1974" s="259"/>
      <c r="N1974" s="260"/>
      <c r="O1974" s="260"/>
      <c r="P1974" s="260"/>
      <c r="Q1974" s="260"/>
      <c r="R1974" s="260"/>
      <c r="S1974" s="260"/>
      <c r="T1974" s="261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T1974" s="262" t="s">
        <v>291</v>
      </c>
      <c r="AU1974" s="262" t="s">
        <v>86</v>
      </c>
      <c r="AV1974" s="13" t="s">
        <v>86</v>
      </c>
      <c r="AW1974" s="13" t="s">
        <v>32</v>
      </c>
      <c r="AX1974" s="13" t="s">
        <v>77</v>
      </c>
      <c r="AY1974" s="262" t="s">
        <v>168</v>
      </c>
    </row>
    <row r="1975" spans="1:51" s="16" customFormat="1" ht="12">
      <c r="A1975" s="16"/>
      <c r="B1975" s="287"/>
      <c r="C1975" s="288"/>
      <c r="D1975" s="241" t="s">
        <v>291</v>
      </c>
      <c r="E1975" s="289" t="s">
        <v>868</v>
      </c>
      <c r="F1975" s="290" t="s">
        <v>1109</v>
      </c>
      <c r="G1975" s="288"/>
      <c r="H1975" s="291">
        <v>812.45</v>
      </c>
      <c r="I1975" s="292"/>
      <c r="J1975" s="288"/>
      <c r="K1975" s="288"/>
      <c r="L1975" s="293"/>
      <c r="M1975" s="294"/>
      <c r="N1975" s="295"/>
      <c r="O1975" s="295"/>
      <c r="P1975" s="295"/>
      <c r="Q1975" s="295"/>
      <c r="R1975" s="295"/>
      <c r="S1975" s="295"/>
      <c r="T1975" s="296"/>
      <c r="U1975" s="16"/>
      <c r="V1975" s="16"/>
      <c r="W1975" s="16"/>
      <c r="X1975" s="16"/>
      <c r="Y1975" s="16"/>
      <c r="Z1975" s="16"/>
      <c r="AA1975" s="16"/>
      <c r="AB1975" s="16"/>
      <c r="AC1975" s="16"/>
      <c r="AD1975" s="16"/>
      <c r="AE1975" s="16"/>
      <c r="AT1975" s="297" t="s">
        <v>291</v>
      </c>
      <c r="AU1975" s="297" t="s">
        <v>86</v>
      </c>
      <c r="AV1975" s="16" t="s">
        <v>106</v>
      </c>
      <c r="AW1975" s="16" t="s">
        <v>32</v>
      </c>
      <c r="AX1975" s="16" t="s">
        <v>77</v>
      </c>
      <c r="AY1975" s="297" t="s">
        <v>168</v>
      </c>
    </row>
    <row r="1976" spans="1:51" s="15" customFormat="1" ht="12">
      <c r="A1976" s="15"/>
      <c r="B1976" s="274"/>
      <c r="C1976" s="275"/>
      <c r="D1976" s="241" t="s">
        <v>291</v>
      </c>
      <c r="E1976" s="276" t="s">
        <v>1</v>
      </c>
      <c r="F1976" s="277" t="s">
        <v>3470</v>
      </c>
      <c r="G1976" s="275"/>
      <c r="H1976" s="276" t="s">
        <v>1</v>
      </c>
      <c r="I1976" s="278"/>
      <c r="J1976" s="275"/>
      <c r="K1976" s="275"/>
      <c r="L1976" s="279"/>
      <c r="M1976" s="280"/>
      <c r="N1976" s="281"/>
      <c r="O1976" s="281"/>
      <c r="P1976" s="281"/>
      <c r="Q1976" s="281"/>
      <c r="R1976" s="281"/>
      <c r="S1976" s="281"/>
      <c r="T1976" s="282"/>
      <c r="U1976" s="15"/>
      <c r="V1976" s="15"/>
      <c r="W1976" s="15"/>
      <c r="X1976" s="15"/>
      <c r="Y1976" s="15"/>
      <c r="Z1976" s="15"/>
      <c r="AA1976" s="15"/>
      <c r="AB1976" s="15"/>
      <c r="AC1976" s="15"/>
      <c r="AD1976" s="15"/>
      <c r="AE1976" s="15"/>
      <c r="AT1976" s="283" t="s">
        <v>291</v>
      </c>
      <c r="AU1976" s="283" t="s">
        <v>86</v>
      </c>
      <c r="AV1976" s="15" t="s">
        <v>84</v>
      </c>
      <c r="AW1976" s="15" t="s">
        <v>32</v>
      </c>
      <c r="AX1976" s="15" t="s">
        <v>77</v>
      </c>
      <c r="AY1976" s="283" t="s">
        <v>168</v>
      </c>
    </row>
    <row r="1977" spans="1:51" s="13" customFormat="1" ht="12">
      <c r="A1977" s="13"/>
      <c r="B1977" s="252"/>
      <c r="C1977" s="253"/>
      <c r="D1977" s="241" t="s">
        <v>291</v>
      </c>
      <c r="E1977" s="254" t="s">
        <v>1</v>
      </c>
      <c r="F1977" s="255" t="s">
        <v>3471</v>
      </c>
      <c r="G1977" s="253"/>
      <c r="H1977" s="256">
        <v>7.007</v>
      </c>
      <c r="I1977" s="257"/>
      <c r="J1977" s="253"/>
      <c r="K1977" s="253"/>
      <c r="L1977" s="258"/>
      <c r="M1977" s="259"/>
      <c r="N1977" s="260"/>
      <c r="O1977" s="260"/>
      <c r="P1977" s="260"/>
      <c r="Q1977" s="260"/>
      <c r="R1977" s="260"/>
      <c r="S1977" s="260"/>
      <c r="T1977" s="261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T1977" s="262" t="s">
        <v>291</v>
      </c>
      <c r="AU1977" s="262" t="s">
        <v>86</v>
      </c>
      <c r="AV1977" s="13" t="s">
        <v>86</v>
      </c>
      <c r="AW1977" s="13" t="s">
        <v>32</v>
      </c>
      <c r="AX1977" s="13" t="s">
        <v>77</v>
      </c>
      <c r="AY1977" s="262" t="s">
        <v>168</v>
      </c>
    </row>
    <row r="1978" spans="1:51" s="13" customFormat="1" ht="12">
      <c r="A1978" s="13"/>
      <c r="B1978" s="252"/>
      <c r="C1978" s="253"/>
      <c r="D1978" s="241" t="s">
        <v>291</v>
      </c>
      <c r="E1978" s="254" t="s">
        <v>1</v>
      </c>
      <c r="F1978" s="255" t="s">
        <v>3472</v>
      </c>
      <c r="G1978" s="253"/>
      <c r="H1978" s="256">
        <v>14.45</v>
      </c>
      <c r="I1978" s="257"/>
      <c r="J1978" s="253"/>
      <c r="K1978" s="253"/>
      <c r="L1978" s="258"/>
      <c r="M1978" s="259"/>
      <c r="N1978" s="260"/>
      <c r="O1978" s="260"/>
      <c r="P1978" s="260"/>
      <c r="Q1978" s="260"/>
      <c r="R1978" s="260"/>
      <c r="S1978" s="260"/>
      <c r="T1978" s="261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T1978" s="262" t="s">
        <v>291</v>
      </c>
      <c r="AU1978" s="262" t="s">
        <v>86</v>
      </c>
      <c r="AV1978" s="13" t="s">
        <v>86</v>
      </c>
      <c r="AW1978" s="13" t="s">
        <v>32</v>
      </c>
      <c r="AX1978" s="13" t="s">
        <v>77</v>
      </c>
      <c r="AY1978" s="262" t="s">
        <v>168</v>
      </c>
    </row>
    <row r="1979" spans="1:51" s="13" customFormat="1" ht="12">
      <c r="A1979" s="13"/>
      <c r="B1979" s="252"/>
      <c r="C1979" s="253"/>
      <c r="D1979" s="241" t="s">
        <v>291</v>
      </c>
      <c r="E1979" s="254" t="s">
        <v>1</v>
      </c>
      <c r="F1979" s="255" t="s">
        <v>86</v>
      </c>
      <c r="G1979" s="253"/>
      <c r="H1979" s="256">
        <v>2</v>
      </c>
      <c r="I1979" s="257"/>
      <c r="J1979" s="253"/>
      <c r="K1979" s="253"/>
      <c r="L1979" s="258"/>
      <c r="M1979" s="259"/>
      <c r="N1979" s="260"/>
      <c r="O1979" s="260"/>
      <c r="P1979" s="260"/>
      <c r="Q1979" s="260"/>
      <c r="R1979" s="260"/>
      <c r="S1979" s="260"/>
      <c r="T1979" s="261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T1979" s="262" t="s">
        <v>291</v>
      </c>
      <c r="AU1979" s="262" t="s">
        <v>86</v>
      </c>
      <c r="AV1979" s="13" t="s">
        <v>86</v>
      </c>
      <c r="AW1979" s="13" t="s">
        <v>32</v>
      </c>
      <c r="AX1979" s="13" t="s">
        <v>77</v>
      </c>
      <c r="AY1979" s="262" t="s">
        <v>168</v>
      </c>
    </row>
    <row r="1980" spans="1:51" s="16" customFormat="1" ht="12">
      <c r="A1980" s="16"/>
      <c r="B1980" s="287"/>
      <c r="C1980" s="288"/>
      <c r="D1980" s="241" t="s">
        <v>291</v>
      </c>
      <c r="E1980" s="289" t="s">
        <v>866</v>
      </c>
      <c r="F1980" s="290" t="s">
        <v>1109</v>
      </c>
      <c r="G1980" s="288"/>
      <c r="H1980" s="291">
        <v>23.457</v>
      </c>
      <c r="I1980" s="292"/>
      <c r="J1980" s="288"/>
      <c r="K1980" s="288"/>
      <c r="L1980" s="293"/>
      <c r="M1980" s="294"/>
      <c r="N1980" s="295"/>
      <c r="O1980" s="295"/>
      <c r="P1980" s="295"/>
      <c r="Q1980" s="295"/>
      <c r="R1980" s="295"/>
      <c r="S1980" s="295"/>
      <c r="T1980" s="296"/>
      <c r="U1980" s="16"/>
      <c r="V1980" s="16"/>
      <c r="W1980" s="16"/>
      <c r="X1980" s="16"/>
      <c r="Y1980" s="16"/>
      <c r="Z1980" s="16"/>
      <c r="AA1980" s="16"/>
      <c r="AB1980" s="16"/>
      <c r="AC1980" s="16"/>
      <c r="AD1980" s="16"/>
      <c r="AE1980" s="16"/>
      <c r="AT1980" s="297" t="s">
        <v>291</v>
      </c>
      <c r="AU1980" s="297" t="s">
        <v>86</v>
      </c>
      <c r="AV1980" s="16" t="s">
        <v>106</v>
      </c>
      <c r="AW1980" s="16" t="s">
        <v>32</v>
      </c>
      <c r="AX1980" s="16" t="s">
        <v>77</v>
      </c>
      <c r="AY1980" s="297" t="s">
        <v>168</v>
      </c>
    </row>
    <row r="1981" spans="1:51" s="14" customFormat="1" ht="12">
      <c r="A1981" s="14"/>
      <c r="B1981" s="263"/>
      <c r="C1981" s="264"/>
      <c r="D1981" s="241" t="s">
        <v>291</v>
      </c>
      <c r="E1981" s="265" t="s">
        <v>1</v>
      </c>
      <c r="F1981" s="266" t="s">
        <v>295</v>
      </c>
      <c r="G1981" s="264"/>
      <c r="H1981" s="267">
        <v>835.907</v>
      </c>
      <c r="I1981" s="268"/>
      <c r="J1981" s="264"/>
      <c r="K1981" s="264"/>
      <c r="L1981" s="269"/>
      <c r="M1981" s="270"/>
      <c r="N1981" s="271"/>
      <c r="O1981" s="271"/>
      <c r="P1981" s="271"/>
      <c r="Q1981" s="271"/>
      <c r="R1981" s="271"/>
      <c r="S1981" s="271"/>
      <c r="T1981" s="272"/>
      <c r="U1981" s="14"/>
      <c r="V1981" s="14"/>
      <c r="W1981" s="14"/>
      <c r="X1981" s="14"/>
      <c r="Y1981" s="14"/>
      <c r="Z1981" s="14"/>
      <c r="AA1981" s="14"/>
      <c r="AB1981" s="14"/>
      <c r="AC1981" s="14"/>
      <c r="AD1981" s="14"/>
      <c r="AE1981" s="14"/>
      <c r="AT1981" s="273" t="s">
        <v>291</v>
      </c>
      <c r="AU1981" s="273" t="s">
        <v>86</v>
      </c>
      <c r="AV1981" s="14" t="s">
        <v>189</v>
      </c>
      <c r="AW1981" s="14" t="s">
        <v>32</v>
      </c>
      <c r="AX1981" s="14" t="s">
        <v>84</v>
      </c>
      <c r="AY1981" s="273" t="s">
        <v>168</v>
      </c>
    </row>
    <row r="1982" spans="1:65" s="2" customFormat="1" ht="33" customHeight="1">
      <c r="A1982" s="39"/>
      <c r="B1982" s="40"/>
      <c r="C1982" s="228" t="s">
        <v>3473</v>
      </c>
      <c r="D1982" s="228" t="s">
        <v>171</v>
      </c>
      <c r="E1982" s="229" t="s">
        <v>3474</v>
      </c>
      <c r="F1982" s="230" t="s">
        <v>3475</v>
      </c>
      <c r="G1982" s="231" t="s">
        <v>203</v>
      </c>
      <c r="H1982" s="232">
        <v>812.45</v>
      </c>
      <c r="I1982" s="233"/>
      <c r="J1982" s="234">
        <f>ROUND(I1982*H1982,2)</f>
        <v>0</v>
      </c>
      <c r="K1982" s="230" t="s">
        <v>175</v>
      </c>
      <c r="L1982" s="45"/>
      <c r="M1982" s="235" t="s">
        <v>1</v>
      </c>
      <c r="N1982" s="236" t="s">
        <v>42</v>
      </c>
      <c r="O1982" s="92"/>
      <c r="P1982" s="237">
        <f>O1982*H1982</f>
        <v>0</v>
      </c>
      <c r="Q1982" s="237">
        <v>0</v>
      </c>
      <c r="R1982" s="237">
        <f>Q1982*H1982</f>
        <v>0</v>
      </c>
      <c r="S1982" s="237">
        <v>0</v>
      </c>
      <c r="T1982" s="238">
        <f>S1982*H1982</f>
        <v>0</v>
      </c>
      <c r="U1982" s="39"/>
      <c r="V1982" s="39"/>
      <c r="W1982" s="39"/>
      <c r="X1982" s="39"/>
      <c r="Y1982" s="39"/>
      <c r="Z1982" s="39"/>
      <c r="AA1982" s="39"/>
      <c r="AB1982" s="39"/>
      <c r="AC1982" s="39"/>
      <c r="AD1982" s="39"/>
      <c r="AE1982" s="39"/>
      <c r="AR1982" s="239" t="s">
        <v>437</v>
      </c>
      <c r="AT1982" s="239" t="s">
        <v>171</v>
      </c>
      <c r="AU1982" s="239" t="s">
        <v>86</v>
      </c>
      <c r="AY1982" s="18" t="s">
        <v>168</v>
      </c>
      <c r="BE1982" s="240">
        <f>IF(N1982="základní",J1982,0)</f>
        <v>0</v>
      </c>
      <c r="BF1982" s="240">
        <f>IF(N1982="snížená",J1982,0)</f>
        <v>0</v>
      </c>
      <c r="BG1982" s="240">
        <f>IF(N1982="zákl. přenesená",J1982,0)</f>
        <v>0</v>
      </c>
      <c r="BH1982" s="240">
        <f>IF(N1982="sníž. přenesená",J1982,0)</f>
        <v>0</v>
      </c>
      <c r="BI1982" s="240">
        <f>IF(N1982="nulová",J1982,0)</f>
        <v>0</v>
      </c>
      <c r="BJ1982" s="18" t="s">
        <v>84</v>
      </c>
      <c r="BK1982" s="240">
        <f>ROUND(I1982*H1982,2)</f>
        <v>0</v>
      </c>
      <c r="BL1982" s="18" t="s">
        <v>437</v>
      </c>
      <c r="BM1982" s="239" t="s">
        <v>3476</v>
      </c>
    </row>
    <row r="1983" spans="1:51" s="13" customFormat="1" ht="12">
      <c r="A1983" s="13"/>
      <c r="B1983" s="252"/>
      <c r="C1983" s="253"/>
      <c r="D1983" s="241" t="s">
        <v>291</v>
      </c>
      <c r="E1983" s="254" t="s">
        <v>1</v>
      </c>
      <c r="F1983" s="255" t="s">
        <v>868</v>
      </c>
      <c r="G1983" s="253"/>
      <c r="H1983" s="256">
        <v>812.45</v>
      </c>
      <c r="I1983" s="257"/>
      <c r="J1983" s="253"/>
      <c r="K1983" s="253"/>
      <c r="L1983" s="258"/>
      <c r="M1983" s="259"/>
      <c r="N1983" s="260"/>
      <c r="O1983" s="260"/>
      <c r="P1983" s="260"/>
      <c r="Q1983" s="260"/>
      <c r="R1983" s="260"/>
      <c r="S1983" s="260"/>
      <c r="T1983" s="261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T1983" s="262" t="s">
        <v>291</v>
      </c>
      <c r="AU1983" s="262" t="s">
        <v>86</v>
      </c>
      <c r="AV1983" s="13" t="s">
        <v>86</v>
      </c>
      <c r="AW1983" s="13" t="s">
        <v>32</v>
      </c>
      <c r="AX1983" s="13" t="s">
        <v>84</v>
      </c>
      <c r="AY1983" s="262" t="s">
        <v>168</v>
      </c>
    </row>
    <row r="1984" spans="1:65" s="2" customFormat="1" ht="24.15" customHeight="1">
      <c r="A1984" s="39"/>
      <c r="B1984" s="40"/>
      <c r="C1984" s="228" t="s">
        <v>3477</v>
      </c>
      <c r="D1984" s="228" t="s">
        <v>171</v>
      </c>
      <c r="E1984" s="229" t="s">
        <v>3478</v>
      </c>
      <c r="F1984" s="230" t="s">
        <v>3479</v>
      </c>
      <c r="G1984" s="231" t="s">
        <v>203</v>
      </c>
      <c r="H1984" s="232">
        <v>1542.168</v>
      </c>
      <c r="I1984" s="233"/>
      <c r="J1984" s="234">
        <f>ROUND(I1984*H1984,2)</f>
        <v>0</v>
      </c>
      <c r="K1984" s="230" t="s">
        <v>175</v>
      </c>
      <c r="L1984" s="45"/>
      <c r="M1984" s="235" t="s">
        <v>1</v>
      </c>
      <c r="N1984" s="236" t="s">
        <v>42</v>
      </c>
      <c r="O1984" s="92"/>
      <c r="P1984" s="237">
        <f>O1984*H1984</f>
        <v>0</v>
      </c>
      <c r="Q1984" s="237">
        <v>0.00014</v>
      </c>
      <c r="R1984" s="237">
        <f>Q1984*H1984</f>
        <v>0.21590351999999996</v>
      </c>
      <c r="S1984" s="237">
        <v>0</v>
      </c>
      <c r="T1984" s="238">
        <f>S1984*H1984</f>
        <v>0</v>
      </c>
      <c r="U1984" s="39"/>
      <c r="V1984" s="39"/>
      <c r="W1984" s="39"/>
      <c r="X1984" s="39"/>
      <c r="Y1984" s="39"/>
      <c r="Z1984" s="39"/>
      <c r="AA1984" s="39"/>
      <c r="AB1984" s="39"/>
      <c r="AC1984" s="39"/>
      <c r="AD1984" s="39"/>
      <c r="AE1984" s="39"/>
      <c r="AR1984" s="239" t="s">
        <v>437</v>
      </c>
      <c r="AT1984" s="239" t="s">
        <v>171</v>
      </c>
      <c r="AU1984" s="239" t="s">
        <v>86</v>
      </c>
      <c r="AY1984" s="18" t="s">
        <v>168</v>
      </c>
      <c r="BE1984" s="240">
        <f>IF(N1984="základní",J1984,0)</f>
        <v>0</v>
      </c>
      <c r="BF1984" s="240">
        <f>IF(N1984="snížená",J1984,0)</f>
        <v>0</v>
      </c>
      <c r="BG1984" s="240">
        <f>IF(N1984="zákl. přenesená",J1984,0)</f>
        <v>0</v>
      </c>
      <c r="BH1984" s="240">
        <f>IF(N1984="sníž. přenesená",J1984,0)</f>
        <v>0</v>
      </c>
      <c r="BI1984" s="240">
        <f>IF(N1984="nulová",J1984,0)</f>
        <v>0</v>
      </c>
      <c r="BJ1984" s="18" t="s">
        <v>84</v>
      </c>
      <c r="BK1984" s="240">
        <f>ROUND(I1984*H1984,2)</f>
        <v>0</v>
      </c>
      <c r="BL1984" s="18" t="s">
        <v>437</v>
      </c>
      <c r="BM1984" s="239" t="s">
        <v>3480</v>
      </c>
    </row>
    <row r="1985" spans="1:51" s="13" customFormat="1" ht="12">
      <c r="A1985" s="13"/>
      <c r="B1985" s="252"/>
      <c r="C1985" s="253"/>
      <c r="D1985" s="241" t="s">
        <v>291</v>
      </c>
      <c r="E1985" s="254" t="s">
        <v>1</v>
      </c>
      <c r="F1985" s="255" t="s">
        <v>874</v>
      </c>
      <c r="G1985" s="253"/>
      <c r="H1985" s="256">
        <v>1542.168</v>
      </c>
      <c r="I1985" s="257"/>
      <c r="J1985" s="253"/>
      <c r="K1985" s="253"/>
      <c r="L1985" s="258"/>
      <c r="M1985" s="259"/>
      <c r="N1985" s="260"/>
      <c r="O1985" s="260"/>
      <c r="P1985" s="260"/>
      <c r="Q1985" s="260"/>
      <c r="R1985" s="260"/>
      <c r="S1985" s="260"/>
      <c r="T1985" s="261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T1985" s="262" t="s">
        <v>291</v>
      </c>
      <c r="AU1985" s="262" t="s">
        <v>86</v>
      </c>
      <c r="AV1985" s="13" t="s">
        <v>86</v>
      </c>
      <c r="AW1985" s="13" t="s">
        <v>32</v>
      </c>
      <c r="AX1985" s="13" t="s">
        <v>84</v>
      </c>
      <c r="AY1985" s="262" t="s">
        <v>168</v>
      </c>
    </row>
    <row r="1986" spans="1:65" s="2" customFormat="1" ht="24.15" customHeight="1">
      <c r="A1986" s="39"/>
      <c r="B1986" s="40"/>
      <c r="C1986" s="228" t="s">
        <v>3481</v>
      </c>
      <c r="D1986" s="228" t="s">
        <v>171</v>
      </c>
      <c r="E1986" s="229" t="s">
        <v>3482</v>
      </c>
      <c r="F1986" s="230" t="s">
        <v>3483</v>
      </c>
      <c r="G1986" s="231" t="s">
        <v>203</v>
      </c>
      <c r="H1986" s="232">
        <v>1542.168</v>
      </c>
      <c r="I1986" s="233"/>
      <c r="J1986" s="234">
        <f>ROUND(I1986*H1986,2)</f>
        <v>0</v>
      </c>
      <c r="K1986" s="230" t="s">
        <v>1</v>
      </c>
      <c r="L1986" s="45"/>
      <c r="M1986" s="235" t="s">
        <v>1</v>
      </c>
      <c r="N1986" s="236" t="s">
        <v>42</v>
      </c>
      <c r="O1986" s="92"/>
      <c r="P1986" s="237">
        <f>O1986*H1986</f>
        <v>0</v>
      </c>
      <c r="Q1986" s="237">
        <v>0.0008</v>
      </c>
      <c r="R1986" s="237">
        <f>Q1986*H1986</f>
        <v>1.2337344</v>
      </c>
      <c r="S1986" s="237">
        <v>0</v>
      </c>
      <c r="T1986" s="238">
        <f>S1986*H1986</f>
        <v>0</v>
      </c>
      <c r="U1986" s="39"/>
      <c r="V1986" s="39"/>
      <c r="W1986" s="39"/>
      <c r="X1986" s="39"/>
      <c r="Y1986" s="39"/>
      <c r="Z1986" s="39"/>
      <c r="AA1986" s="39"/>
      <c r="AB1986" s="39"/>
      <c r="AC1986" s="39"/>
      <c r="AD1986" s="39"/>
      <c r="AE1986" s="39"/>
      <c r="AR1986" s="239" t="s">
        <v>437</v>
      </c>
      <c r="AT1986" s="239" t="s">
        <v>171</v>
      </c>
      <c r="AU1986" s="239" t="s">
        <v>86</v>
      </c>
      <c r="AY1986" s="18" t="s">
        <v>168</v>
      </c>
      <c r="BE1986" s="240">
        <f>IF(N1986="základní",J1986,0)</f>
        <v>0</v>
      </c>
      <c r="BF1986" s="240">
        <f>IF(N1986="snížená",J1986,0)</f>
        <v>0</v>
      </c>
      <c r="BG1986" s="240">
        <f>IF(N1986="zákl. přenesená",J1986,0)</f>
        <v>0</v>
      </c>
      <c r="BH1986" s="240">
        <f>IF(N1986="sníž. přenesená",J1986,0)</f>
        <v>0</v>
      </c>
      <c r="BI1986" s="240">
        <f>IF(N1986="nulová",J1986,0)</f>
        <v>0</v>
      </c>
      <c r="BJ1986" s="18" t="s">
        <v>84</v>
      </c>
      <c r="BK1986" s="240">
        <f>ROUND(I1986*H1986,2)</f>
        <v>0</v>
      </c>
      <c r="BL1986" s="18" t="s">
        <v>437</v>
      </c>
      <c r="BM1986" s="239" t="s">
        <v>3484</v>
      </c>
    </row>
    <row r="1987" spans="1:47" s="2" customFormat="1" ht="12">
      <c r="A1987" s="39"/>
      <c r="B1987" s="40"/>
      <c r="C1987" s="41"/>
      <c r="D1987" s="241" t="s">
        <v>178</v>
      </c>
      <c r="E1987" s="41"/>
      <c r="F1987" s="242" t="s">
        <v>3485</v>
      </c>
      <c r="G1987" s="41"/>
      <c r="H1987" s="41"/>
      <c r="I1987" s="243"/>
      <c r="J1987" s="41"/>
      <c r="K1987" s="41"/>
      <c r="L1987" s="45"/>
      <c r="M1987" s="244"/>
      <c r="N1987" s="245"/>
      <c r="O1987" s="92"/>
      <c r="P1987" s="92"/>
      <c r="Q1987" s="92"/>
      <c r="R1987" s="92"/>
      <c r="S1987" s="92"/>
      <c r="T1987" s="93"/>
      <c r="U1987" s="39"/>
      <c r="V1987" s="39"/>
      <c r="W1987" s="39"/>
      <c r="X1987" s="39"/>
      <c r="Y1987" s="39"/>
      <c r="Z1987" s="39"/>
      <c r="AA1987" s="39"/>
      <c r="AB1987" s="39"/>
      <c r="AC1987" s="39"/>
      <c r="AD1987" s="39"/>
      <c r="AE1987" s="39"/>
      <c r="AT1987" s="18" t="s">
        <v>178</v>
      </c>
      <c r="AU1987" s="18" t="s">
        <v>86</v>
      </c>
    </row>
    <row r="1988" spans="1:51" s="15" customFormat="1" ht="12">
      <c r="A1988" s="15"/>
      <c r="B1988" s="274"/>
      <c r="C1988" s="275"/>
      <c r="D1988" s="241" t="s">
        <v>291</v>
      </c>
      <c r="E1988" s="276" t="s">
        <v>1</v>
      </c>
      <c r="F1988" s="277" t="s">
        <v>3486</v>
      </c>
      <c r="G1988" s="275"/>
      <c r="H1988" s="276" t="s">
        <v>1</v>
      </c>
      <c r="I1988" s="278"/>
      <c r="J1988" s="275"/>
      <c r="K1988" s="275"/>
      <c r="L1988" s="279"/>
      <c r="M1988" s="280"/>
      <c r="N1988" s="281"/>
      <c r="O1988" s="281"/>
      <c r="P1988" s="281"/>
      <c r="Q1988" s="281"/>
      <c r="R1988" s="281"/>
      <c r="S1988" s="281"/>
      <c r="T1988" s="282"/>
      <c r="U1988" s="15"/>
      <c r="V1988" s="15"/>
      <c r="W1988" s="15"/>
      <c r="X1988" s="15"/>
      <c r="Y1988" s="15"/>
      <c r="Z1988" s="15"/>
      <c r="AA1988" s="15"/>
      <c r="AB1988" s="15"/>
      <c r="AC1988" s="15"/>
      <c r="AD1988" s="15"/>
      <c r="AE1988" s="15"/>
      <c r="AT1988" s="283" t="s">
        <v>291</v>
      </c>
      <c r="AU1988" s="283" t="s">
        <v>86</v>
      </c>
      <c r="AV1988" s="15" t="s">
        <v>84</v>
      </c>
      <c r="AW1988" s="15" t="s">
        <v>32</v>
      </c>
      <c r="AX1988" s="15" t="s">
        <v>77</v>
      </c>
      <c r="AY1988" s="283" t="s">
        <v>168</v>
      </c>
    </row>
    <row r="1989" spans="1:51" s="13" customFormat="1" ht="12">
      <c r="A1989" s="13"/>
      <c r="B1989" s="252"/>
      <c r="C1989" s="253"/>
      <c r="D1989" s="241" t="s">
        <v>291</v>
      </c>
      <c r="E1989" s="254" t="s">
        <v>1</v>
      </c>
      <c r="F1989" s="255" t="s">
        <v>3487</v>
      </c>
      <c r="G1989" s="253"/>
      <c r="H1989" s="256">
        <v>245</v>
      </c>
      <c r="I1989" s="257"/>
      <c r="J1989" s="253"/>
      <c r="K1989" s="253"/>
      <c r="L1989" s="258"/>
      <c r="M1989" s="259"/>
      <c r="N1989" s="260"/>
      <c r="O1989" s="260"/>
      <c r="P1989" s="260"/>
      <c r="Q1989" s="260"/>
      <c r="R1989" s="260"/>
      <c r="S1989" s="260"/>
      <c r="T1989" s="261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T1989" s="262" t="s">
        <v>291</v>
      </c>
      <c r="AU1989" s="262" t="s">
        <v>86</v>
      </c>
      <c r="AV1989" s="13" t="s">
        <v>86</v>
      </c>
      <c r="AW1989" s="13" t="s">
        <v>32</v>
      </c>
      <c r="AX1989" s="13" t="s">
        <v>77</v>
      </c>
      <c r="AY1989" s="262" t="s">
        <v>168</v>
      </c>
    </row>
    <row r="1990" spans="1:51" s="13" customFormat="1" ht="12">
      <c r="A1990" s="13"/>
      <c r="B1990" s="252"/>
      <c r="C1990" s="253"/>
      <c r="D1990" s="241" t="s">
        <v>291</v>
      </c>
      <c r="E1990" s="254" t="s">
        <v>1</v>
      </c>
      <c r="F1990" s="255" t="s">
        <v>3488</v>
      </c>
      <c r="G1990" s="253"/>
      <c r="H1990" s="256">
        <v>29.4</v>
      </c>
      <c r="I1990" s="257"/>
      <c r="J1990" s="253"/>
      <c r="K1990" s="253"/>
      <c r="L1990" s="258"/>
      <c r="M1990" s="259"/>
      <c r="N1990" s="260"/>
      <c r="O1990" s="260"/>
      <c r="P1990" s="260"/>
      <c r="Q1990" s="260"/>
      <c r="R1990" s="260"/>
      <c r="S1990" s="260"/>
      <c r="T1990" s="261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T1990" s="262" t="s">
        <v>291</v>
      </c>
      <c r="AU1990" s="262" t="s">
        <v>86</v>
      </c>
      <c r="AV1990" s="13" t="s">
        <v>86</v>
      </c>
      <c r="AW1990" s="13" t="s">
        <v>32</v>
      </c>
      <c r="AX1990" s="13" t="s">
        <v>77</v>
      </c>
      <c r="AY1990" s="262" t="s">
        <v>168</v>
      </c>
    </row>
    <row r="1991" spans="1:51" s="13" customFormat="1" ht="12">
      <c r="A1991" s="13"/>
      <c r="B1991" s="252"/>
      <c r="C1991" s="253"/>
      <c r="D1991" s="241" t="s">
        <v>291</v>
      </c>
      <c r="E1991" s="254" t="s">
        <v>1</v>
      </c>
      <c r="F1991" s="255" t="s">
        <v>3489</v>
      </c>
      <c r="G1991" s="253"/>
      <c r="H1991" s="256">
        <v>-48.09</v>
      </c>
      <c r="I1991" s="257"/>
      <c r="J1991" s="253"/>
      <c r="K1991" s="253"/>
      <c r="L1991" s="258"/>
      <c r="M1991" s="259"/>
      <c r="N1991" s="260"/>
      <c r="O1991" s="260"/>
      <c r="P1991" s="260"/>
      <c r="Q1991" s="260"/>
      <c r="R1991" s="260"/>
      <c r="S1991" s="260"/>
      <c r="T1991" s="261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T1991" s="262" t="s">
        <v>291</v>
      </c>
      <c r="AU1991" s="262" t="s">
        <v>86</v>
      </c>
      <c r="AV1991" s="13" t="s">
        <v>86</v>
      </c>
      <c r="AW1991" s="13" t="s">
        <v>32</v>
      </c>
      <c r="AX1991" s="13" t="s">
        <v>77</v>
      </c>
      <c r="AY1991" s="262" t="s">
        <v>168</v>
      </c>
    </row>
    <row r="1992" spans="1:51" s="13" customFormat="1" ht="12">
      <c r="A1992" s="13"/>
      <c r="B1992" s="252"/>
      <c r="C1992" s="253"/>
      <c r="D1992" s="241" t="s">
        <v>291</v>
      </c>
      <c r="E1992" s="254" t="s">
        <v>1</v>
      </c>
      <c r="F1992" s="255" t="s">
        <v>3490</v>
      </c>
      <c r="G1992" s="253"/>
      <c r="H1992" s="256">
        <v>16.38</v>
      </c>
      <c r="I1992" s="257"/>
      <c r="J1992" s="253"/>
      <c r="K1992" s="253"/>
      <c r="L1992" s="258"/>
      <c r="M1992" s="259"/>
      <c r="N1992" s="260"/>
      <c r="O1992" s="260"/>
      <c r="P1992" s="260"/>
      <c r="Q1992" s="260"/>
      <c r="R1992" s="260"/>
      <c r="S1992" s="260"/>
      <c r="T1992" s="261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T1992" s="262" t="s">
        <v>291</v>
      </c>
      <c r="AU1992" s="262" t="s">
        <v>86</v>
      </c>
      <c r="AV1992" s="13" t="s">
        <v>86</v>
      </c>
      <c r="AW1992" s="13" t="s">
        <v>32</v>
      </c>
      <c r="AX1992" s="13" t="s">
        <v>77</v>
      </c>
      <c r="AY1992" s="262" t="s">
        <v>168</v>
      </c>
    </row>
    <row r="1993" spans="1:51" s="13" customFormat="1" ht="12">
      <c r="A1993" s="13"/>
      <c r="B1993" s="252"/>
      <c r="C1993" s="253"/>
      <c r="D1993" s="241" t="s">
        <v>291</v>
      </c>
      <c r="E1993" s="254" t="s">
        <v>1</v>
      </c>
      <c r="F1993" s="255" t="s">
        <v>3491</v>
      </c>
      <c r="G1993" s="253"/>
      <c r="H1993" s="256">
        <v>4.463</v>
      </c>
      <c r="I1993" s="257"/>
      <c r="J1993" s="253"/>
      <c r="K1993" s="253"/>
      <c r="L1993" s="258"/>
      <c r="M1993" s="259"/>
      <c r="N1993" s="260"/>
      <c r="O1993" s="260"/>
      <c r="P1993" s="260"/>
      <c r="Q1993" s="260"/>
      <c r="R1993" s="260"/>
      <c r="S1993" s="260"/>
      <c r="T1993" s="261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T1993" s="262" t="s">
        <v>291</v>
      </c>
      <c r="AU1993" s="262" t="s">
        <v>86</v>
      </c>
      <c r="AV1993" s="13" t="s">
        <v>86</v>
      </c>
      <c r="AW1993" s="13" t="s">
        <v>32</v>
      </c>
      <c r="AX1993" s="13" t="s">
        <v>77</v>
      </c>
      <c r="AY1993" s="262" t="s">
        <v>168</v>
      </c>
    </row>
    <row r="1994" spans="1:51" s="13" customFormat="1" ht="12">
      <c r="A1994" s="13"/>
      <c r="B1994" s="252"/>
      <c r="C1994" s="253"/>
      <c r="D1994" s="241" t="s">
        <v>291</v>
      </c>
      <c r="E1994" s="254" t="s">
        <v>1</v>
      </c>
      <c r="F1994" s="255" t="s">
        <v>3492</v>
      </c>
      <c r="G1994" s="253"/>
      <c r="H1994" s="256">
        <v>1.275</v>
      </c>
      <c r="I1994" s="257"/>
      <c r="J1994" s="253"/>
      <c r="K1994" s="253"/>
      <c r="L1994" s="258"/>
      <c r="M1994" s="259"/>
      <c r="N1994" s="260"/>
      <c r="O1994" s="260"/>
      <c r="P1994" s="260"/>
      <c r="Q1994" s="260"/>
      <c r="R1994" s="260"/>
      <c r="S1994" s="260"/>
      <c r="T1994" s="261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T1994" s="262" t="s">
        <v>291</v>
      </c>
      <c r="AU1994" s="262" t="s">
        <v>86</v>
      </c>
      <c r="AV1994" s="13" t="s">
        <v>86</v>
      </c>
      <c r="AW1994" s="13" t="s">
        <v>32</v>
      </c>
      <c r="AX1994" s="13" t="s">
        <v>77</v>
      </c>
      <c r="AY1994" s="262" t="s">
        <v>168</v>
      </c>
    </row>
    <row r="1995" spans="1:51" s="15" customFormat="1" ht="12">
      <c r="A1995" s="15"/>
      <c r="B1995" s="274"/>
      <c r="C1995" s="275"/>
      <c r="D1995" s="241" t="s">
        <v>291</v>
      </c>
      <c r="E1995" s="276" t="s">
        <v>1</v>
      </c>
      <c r="F1995" s="277" t="s">
        <v>3493</v>
      </c>
      <c r="G1995" s="275"/>
      <c r="H1995" s="276" t="s">
        <v>1</v>
      </c>
      <c r="I1995" s="278"/>
      <c r="J1995" s="275"/>
      <c r="K1995" s="275"/>
      <c r="L1995" s="279"/>
      <c r="M1995" s="280"/>
      <c r="N1995" s="281"/>
      <c r="O1995" s="281"/>
      <c r="P1995" s="281"/>
      <c r="Q1995" s="281"/>
      <c r="R1995" s="281"/>
      <c r="S1995" s="281"/>
      <c r="T1995" s="282"/>
      <c r="U1995" s="15"/>
      <c r="V1995" s="15"/>
      <c r="W1995" s="15"/>
      <c r="X1995" s="15"/>
      <c r="Y1995" s="15"/>
      <c r="Z1995" s="15"/>
      <c r="AA1995" s="15"/>
      <c r="AB1995" s="15"/>
      <c r="AC1995" s="15"/>
      <c r="AD1995" s="15"/>
      <c r="AE1995" s="15"/>
      <c r="AT1995" s="283" t="s">
        <v>291</v>
      </c>
      <c r="AU1995" s="283" t="s">
        <v>86</v>
      </c>
      <c r="AV1995" s="15" t="s">
        <v>84</v>
      </c>
      <c r="AW1995" s="15" t="s">
        <v>32</v>
      </c>
      <c r="AX1995" s="15" t="s">
        <v>77</v>
      </c>
      <c r="AY1995" s="283" t="s">
        <v>168</v>
      </c>
    </row>
    <row r="1996" spans="1:51" s="13" customFormat="1" ht="12">
      <c r="A1996" s="13"/>
      <c r="B1996" s="252"/>
      <c r="C1996" s="253"/>
      <c r="D1996" s="241" t="s">
        <v>291</v>
      </c>
      <c r="E1996" s="254" t="s">
        <v>1</v>
      </c>
      <c r="F1996" s="255" t="s">
        <v>3494</v>
      </c>
      <c r="G1996" s="253"/>
      <c r="H1996" s="256">
        <v>282.9</v>
      </c>
      <c r="I1996" s="257"/>
      <c r="J1996" s="253"/>
      <c r="K1996" s="253"/>
      <c r="L1996" s="258"/>
      <c r="M1996" s="259"/>
      <c r="N1996" s="260"/>
      <c r="O1996" s="260"/>
      <c r="P1996" s="260"/>
      <c r="Q1996" s="260"/>
      <c r="R1996" s="260"/>
      <c r="S1996" s="260"/>
      <c r="T1996" s="261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T1996" s="262" t="s">
        <v>291</v>
      </c>
      <c r="AU1996" s="262" t="s">
        <v>86</v>
      </c>
      <c r="AV1996" s="13" t="s">
        <v>86</v>
      </c>
      <c r="AW1996" s="13" t="s">
        <v>32</v>
      </c>
      <c r="AX1996" s="13" t="s">
        <v>77</v>
      </c>
      <c r="AY1996" s="262" t="s">
        <v>168</v>
      </c>
    </row>
    <row r="1997" spans="1:51" s="13" customFormat="1" ht="12">
      <c r="A1997" s="13"/>
      <c r="B1997" s="252"/>
      <c r="C1997" s="253"/>
      <c r="D1997" s="241" t="s">
        <v>291</v>
      </c>
      <c r="E1997" s="254" t="s">
        <v>1</v>
      </c>
      <c r="F1997" s="255" t="s">
        <v>3495</v>
      </c>
      <c r="G1997" s="253"/>
      <c r="H1997" s="256">
        <v>22.632</v>
      </c>
      <c r="I1997" s="257"/>
      <c r="J1997" s="253"/>
      <c r="K1997" s="253"/>
      <c r="L1997" s="258"/>
      <c r="M1997" s="259"/>
      <c r="N1997" s="260"/>
      <c r="O1997" s="260"/>
      <c r="P1997" s="260"/>
      <c r="Q1997" s="260"/>
      <c r="R1997" s="260"/>
      <c r="S1997" s="260"/>
      <c r="T1997" s="261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T1997" s="262" t="s">
        <v>291</v>
      </c>
      <c r="AU1997" s="262" t="s">
        <v>86</v>
      </c>
      <c r="AV1997" s="13" t="s">
        <v>86</v>
      </c>
      <c r="AW1997" s="13" t="s">
        <v>32</v>
      </c>
      <c r="AX1997" s="13" t="s">
        <v>77</v>
      </c>
      <c r="AY1997" s="262" t="s">
        <v>168</v>
      </c>
    </row>
    <row r="1998" spans="1:51" s="13" customFormat="1" ht="12">
      <c r="A1998" s="13"/>
      <c r="B1998" s="252"/>
      <c r="C1998" s="253"/>
      <c r="D1998" s="241" t="s">
        <v>291</v>
      </c>
      <c r="E1998" s="254" t="s">
        <v>1</v>
      </c>
      <c r="F1998" s="255" t="s">
        <v>3496</v>
      </c>
      <c r="G1998" s="253"/>
      <c r="H1998" s="256">
        <v>-62.224</v>
      </c>
      <c r="I1998" s="257"/>
      <c r="J1998" s="253"/>
      <c r="K1998" s="253"/>
      <c r="L1998" s="258"/>
      <c r="M1998" s="259"/>
      <c r="N1998" s="260"/>
      <c r="O1998" s="260"/>
      <c r="P1998" s="260"/>
      <c r="Q1998" s="260"/>
      <c r="R1998" s="260"/>
      <c r="S1998" s="260"/>
      <c r="T1998" s="261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T1998" s="262" t="s">
        <v>291</v>
      </c>
      <c r="AU1998" s="262" t="s">
        <v>86</v>
      </c>
      <c r="AV1998" s="13" t="s">
        <v>86</v>
      </c>
      <c r="AW1998" s="13" t="s">
        <v>32</v>
      </c>
      <c r="AX1998" s="13" t="s">
        <v>77</v>
      </c>
      <c r="AY1998" s="262" t="s">
        <v>168</v>
      </c>
    </row>
    <row r="1999" spans="1:51" s="13" customFormat="1" ht="12">
      <c r="A1999" s="13"/>
      <c r="B1999" s="252"/>
      <c r="C1999" s="253"/>
      <c r="D1999" s="241" t="s">
        <v>291</v>
      </c>
      <c r="E1999" s="254" t="s">
        <v>1</v>
      </c>
      <c r="F1999" s="255" t="s">
        <v>3497</v>
      </c>
      <c r="G1999" s="253"/>
      <c r="H1999" s="256">
        <v>2.84</v>
      </c>
      <c r="I1999" s="257"/>
      <c r="J1999" s="253"/>
      <c r="K1999" s="253"/>
      <c r="L1999" s="258"/>
      <c r="M1999" s="259"/>
      <c r="N1999" s="260"/>
      <c r="O1999" s="260"/>
      <c r="P1999" s="260"/>
      <c r="Q1999" s="260"/>
      <c r="R1999" s="260"/>
      <c r="S1999" s="260"/>
      <c r="T1999" s="261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T1999" s="262" t="s">
        <v>291</v>
      </c>
      <c r="AU1999" s="262" t="s">
        <v>86</v>
      </c>
      <c r="AV1999" s="13" t="s">
        <v>86</v>
      </c>
      <c r="AW1999" s="13" t="s">
        <v>32</v>
      </c>
      <c r="AX1999" s="13" t="s">
        <v>77</v>
      </c>
      <c r="AY1999" s="262" t="s">
        <v>168</v>
      </c>
    </row>
    <row r="2000" spans="1:51" s="13" customFormat="1" ht="12">
      <c r="A2000" s="13"/>
      <c r="B2000" s="252"/>
      <c r="C2000" s="253"/>
      <c r="D2000" s="241" t="s">
        <v>291</v>
      </c>
      <c r="E2000" s="254" t="s">
        <v>1</v>
      </c>
      <c r="F2000" s="255" t="s">
        <v>3498</v>
      </c>
      <c r="G2000" s="253"/>
      <c r="H2000" s="256">
        <v>1.545</v>
      </c>
      <c r="I2000" s="257"/>
      <c r="J2000" s="253"/>
      <c r="K2000" s="253"/>
      <c r="L2000" s="258"/>
      <c r="M2000" s="259"/>
      <c r="N2000" s="260"/>
      <c r="O2000" s="260"/>
      <c r="P2000" s="260"/>
      <c r="Q2000" s="260"/>
      <c r="R2000" s="260"/>
      <c r="S2000" s="260"/>
      <c r="T2000" s="261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T2000" s="262" t="s">
        <v>291</v>
      </c>
      <c r="AU2000" s="262" t="s">
        <v>86</v>
      </c>
      <c r="AV2000" s="13" t="s">
        <v>86</v>
      </c>
      <c r="AW2000" s="13" t="s">
        <v>32</v>
      </c>
      <c r="AX2000" s="13" t="s">
        <v>77</v>
      </c>
      <c r="AY2000" s="262" t="s">
        <v>168</v>
      </c>
    </row>
    <row r="2001" spans="1:51" s="13" customFormat="1" ht="12">
      <c r="A2001" s="13"/>
      <c r="B2001" s="252"/>
      <c r="C2001" s="253"/>
      <c r="D2001" s="241" t="s">
        <v>291</v>
      </c>
      <c r="E2001" s="254" t="s">
        <v>1</v>
      </c>
      <c r="F2001" s="255" t="s">
        <v>3499</v>
      </c>
      <c r="G2001" s="253"/>
      <c r="H2001" s="256">
        <v>2.55</v>
      </c>
      <c r="I2001" s="257"/>
      <c r="J2001" s="253"/>
      <c r="K2001" s="253"/>
      <c r="L2001" s="258"/>
      <c r="M2001" s="259"/>
      <c r="N2001" s="260"/>
      <c r="O2001" s="260"/>
      <c r="P2001" s="260"/>
      <c r="Q2001" s="260"/>
      <c r="R2001" s="260"/>
      <c r="S2001" s="260"/>
      <c r="T2001" s="261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T2001" s="262" t="s">
        <v>291</v>
      </c>
      <c r="AU2001" s="262" t="s">
        <v>86</v>
      </c>
      <c r="AV2001" s="13" t="s">
        <v>86</v>
      </c>
      <c r="AW2001" s="13" t="s">
        <v>32</v>
      </c>
      <c r="AX2001" s="13" t="s">
        <v>77</v>
      </c>
      <c r="AY2001" s="262" t="s">
        <v>168</v>
      </c>
    </row>
    <row r="2002" spans="1:51" s="13" customFormat="1" ht="12">
      <c r="A2002" s="13"/>
      <c r="B2002" s="252"/>
      <c r="C2002" s="253"/>
      <c r="D2002" s="241" t="s">
        <v>291</v>
      </c>
      <c r="E2002" s="254" t="s">
        <v>1</v>
      </c>
      <c r="F2002" s="255" t="s">
        <v>3500</v>
      </c>
      <c r="G2002" s="253"/>
      <c r="H2002" s="256">
        <v>5</v>
      </c>
      <c r="I2002" s="257"/>
      <c r="J2002" s="253"/>
      <c r="K2002" s="253"/>
      <c r="L2002" s="258"/>
      <c r="M2002" s="259"/>
      <c r="N2002" s="260"/>
      <c r="O2002" s="260"/>
      <c r="P2002" s="260"/>
      <c r="Q2002" s="260"/>
      <c r="R2002" s="260"/>
      <c r="S2002" s="260"/>
      <c r="T2002" s="261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T2002" s="262" t="s">
        <v>291</v>
      </c>
      <c r="AU2002" s="262" t="s">
        <v>86</v>
      </c>
      <c r="AV2002" s="13" t="s">
        <v>86</v>
      </c>
      <c r="AW2002" s="13" t="s">
        <v>32</v>
      </c>
      <c r="AX2002" s="13" t="s">
        <v>77</v>
      </c>
      <c r="AY2002" s="262" t="s">
        <v>168</v>
      </c>
    </row>
    <row r="2003" spans="1:51" s="13" customFormat="1" ht="12">
      <c r="A2003" s="13"/>
      <c r="B2003" s="252"/>
      <c r="C2003" s="253"/>
      <c r="D2003" s="241" t="s">
        <v>291</v>
      </c>
      <c r="E2003" s="254" t="s">
        <v>1</v>
      </c>
      <c r="F2003" s="255" t="s">
        <v>3501</v>
      </c>
      <c r="G2003" s="253"/>
      <c r="H2003" s="256">
        <v>13.65</v>
      </c>
      <c r="I2003" s="257"/>
      <c r="J2003" s="253"/>
      <c r="K2003" s="253"/>
      <c r="L2003" s="258"/>
      <c r="M2003" s="259"/>
      <c r="N2003" s="260"/>
      <c r="O2003" s="260"/>
      <c r="P2003" s="260"/>
      <c r="Q2003" s="260"/>
      <c r="R2003" s="260"/>
      <c r="S2003" s="260"/>
      <c r="T2003" s="261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T2003" s="262" t="s">
        <v>291</v>
      </c>
      <c r="AU2003" s="262" t="s">
        <v>86</v>
      </c>
      <c r="AV2003" s="13" t="s">
        <v>86</v>
      </c>
      <c r="AW2003" s="13" t="s">
        <v>32</v>
      </c>
      <c r="AX2003" s="13" t="s">
        <v>77</v>
      </c>
      <c r="AY2003" s="262" t="s">
        <v>168</v>
      </c>
    </row>
    <row r="2004" spans="1:51" s="13" customFormat="1" ht="12">
      <c r="A2004" s="13"/>
      <c r="B2004" s="252"/>
      <c r="C2004" s="253"/>
      <c r="D2004" s="241" t="s">
        <v>291</v>
      </c>
      <c r="E2004" s="254" t="s">
        <v>1</v>
      </c>
      <c r="F2004" s="255" t="s">
        <v>3502</v>
      </c>
      <c r="G2004" s="253"/>
      <c r="H2004" s="256">
        <v>8.2</v>
      </c>
      <c r="I2004" s="257"/>
      <c r="J2004" s="253"/>
      <c r="K2004" s="253"/>
      <c r="L2004" s="258"/>
      <c r="M2004" s="259"/>
      <c r="N2004" s="260"/>
      <c r="O2004" s="260"/>
      <c r="P2004" s="260"/>
      <c r="Q2004" s="260"/>
      <c r="R2004" s="260"/>
      <c r="S2004" s="260"/>
      <c r="T2004" s="261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T2004" s="262" t="s">
        <v>291</v>
      </c>
      <c r="AU2004" s="262" t="s">
        <v>86</v>
      </c>
      <c r="AV2004" s="13" t="s">
        <v>86</v>
      </c>
      <c r="AW2004" s="13" t="s">
        <v>32</v>
      </c>
      <c r="AX2004" s="13" t="s">
        <v>77</v>
      </c>
      <c r="AY2004" s="262" t="s">
        <v>168</v>
      </c>
    </row>
    <row r="2005" spans="1:51" s="15" customFormat="1" ht="12">
      <c r="A2005" s="15"/>
      <c r="B2005" s="274"/>
      <c r="C2005" s="275"/>
      <c r="D2005" s="241" t="s">
        <v>291</v>
      </c>
      <c r="E2005" s="276" t="s">
        <v>1</v>
      </c>
      <c r="F2005" s="277" t="s">
        <v>3503</v>
      </c>
      <c r="G2005" s="275"/>
      <c r="H2005" s="276" t="s">
        <v>1</v>
      </c>
      <c r="I2005" s="278"/>
      <c r="J2005" s="275"/>
      <c r="K2005" s="275"/>
      <c r="L2005" s="279"/>
      <c r="M2005" s="280"/>
      <c r="N2005" s="281"/>
      <c r="O2005" s="281"/>
      <c r="P2005" s="281"/>
      <c r="Q2005" s="281"/>
      <c r="R2005" s="281"/>
      <c r="S2005" s="281"/>
      <c r="T2005" s="282"/>
      <c r="U2005" s="15"/>
      <c r="V2005" s="15"/>
      <c r="W2005" s="15"/>
      <c r="X2005" s="15"/>
      <c r="Y2005" s="15"/>
      <c r="Z2005" s="15"/>
      <c r="AA2005" s="15"/>
      <c r="AB2005" s="15"/>
      <c r="AC2005" s="15"/>
      <c r="AD2005" s="15"/>
      <c r="AE2005" s="15"/>
      <c r="AT2005" s="283" t="s">
        <v>291</v>
      </c>
      <c r="AU2005" s="283" t="s">
        <v>86</v>
      </c>
      <c r="AV2005" s="15" t="s">
        <v>84</v>
      </c>
      <c r="AW2005" s="15" t="s">
        <v>32</v>
      </c>
      <c r="AX2005" s="15" t="s">
        <v>77</v>
      </c>
      <c r="AY2005" s="283" t="s">
        <v>168</v>
      </c>
    </row>
    <row r="2006" spans="1:51" s="13" customFormat="1" ht="12">
      <c r="A2006" s="13"/>
      <c r="B2006" s="252"/>
      <c r="C2006" s="253"/>
      <c r="D2006" s="241" t="s">
        <v>291</v>
      </c>
      <c r="E2006" s="254" t="s">
        <v>1</v>
      </c>
      <c r="F2006" s="255" t="s">
        <v>3504</v>
      </c>
      <c r="G2006" s="253"/>
      <c r="H2006" s="256">
        <v>25.62</v>
      </c>
      <c r="I2006" s="257"/>
      <c r="J2006" s="253"/>
      <c r="K2006" s="253"/>
      <c r="L2006" s="258"/>
      <c r="M2006" s="259"/>
      <c r="N2006" s="260"/>
      <c r="O2006" s="260"/>
      <c r="P2006" s="260"/>
      <c r="Q2006" s="260"/>
      <c r="R2006" s="260"/>
      <c r="S2006" s="260"/>
      <c r="T2006" s="261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T2006" s="262" t="s">
        <v>291</v>
      </c>
      <c r="AU2006" s="262" t="s">
        <v>86</v>
      </c>
      <c r="AV2006" s="13" t="s">
        <v>86</v>
      </c>
      <c r="AW2006" s="13" t="s">
        <v>32</v>
      </c>
      <c r="AX2006" s="13" t="s">
        <v>77</v>
      </c>
      <c r="AY2006" s="262" t="s">
        <v>168</v>
      </c>
    </row>
    <row r="2007" spans="1:51" s="13" customFormat="1" ht="12">
      <c r="A2007" s="13"/>
      <c r="B2007" s="252"/>
      <c r="C2007" s="253"/>
      <c r="D2007" s="241" t="s">
        <v>291</v>
      </c>
      <c r="E2007" s="254" t="s">
        <v>1</v>
      </c>
      <c r="F2007" s="255" t="s">
        <v>3505</v>
      </c>
      <c r="G2007" s="253"/>
      <c r="H2007" s="256">
        <v>-4.842</v>
      </c>
      <c r="I2007" s="257"/>
      <c r="J2007" s="253"/>
      <c r="K2007" s="253"/>
      <c r="L2007" s="258"/>
      <c r="M2007" s="259"/>
      <c r="N2007" s="260"/>
      <c r="O2007" s="260"/>
      <c r="P2007" s="260"/>
      <c r="Q2007" s="260"/>
      <c r="R2007" s="260"/>
      <c r="S2007" s="260"/>
      <c r="T2007" s="261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T2007" s="262" t="s">
        <v>291</v>
      </c>
      <c r="AU2007" s="262" t="s">
        <v>86</v>
      </c>
      <c r="AV2007" s="13" t="s">
        <v>86</v>
      </c>
      <c r="AW2007" s="13" t="s">
        <v>32</v>
      </c>
      <c r="AX2007" s="13" t="s">
        <v>77</v>
      </c>
      <c r="AY2007" s="262" t="s">
        <v>168</v>
      </c>
    </row>
    <row r="2008" spans="1:51" s="13" customFormat="1" ht="12">
      <c r="A2008" s="13"/>
      <c r="B2008" s="252"/>
      <c r="C2008" s="253"/>
      <c r="D2008" s="241" t="s">
        <v>291</v>
      </c>
      <c r="E2008" s="254" t="s">
        <v>1</v>
      </c>
      <c r="F2008" s="255" t="s">
        <v>3506</v>
      </c>
      <c r="G2008" s="253"/>
      <c r="H2008" s="256">
        <v>1.323</v>
      </c>
      <c r="I2008" s="257"/>
      <c r="J2008" s="253"/>
      <c r="K2008" s="253"/>
      <c r="L2008" s="258"/>
      <c r="M2008" s="259"/>
      <c r="N2008" s="260"/>
      <c r="O2008" s="260"/>
      <c r="P2008" s="260"/>
      <c r="Q2008" s="260"/>
      <c r="R2008" s="260"/>
      <c r="S2008" s="260"/>
      <c r="T2008" s="261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T2008" s="262" t="s">
        <v>291</v>
      </c>
      <c r="AU2008" s="262" t="s">
        <v>86</v>
      </c>
      <c r="AV2008" s="13" t="s">
        <v>86</v>
      </c>
      <c r="AW2008" s="13" t="s">
        <v>32</v>
      </c>
      <c r="AX2008" s="13" t="s">
        <v>77</v>
      </c>
      <c r="AY2008" s="262" t="s">
        <v>168</v>
      </c>
    </row>
    <row r="2009" spans="1:51" s="13" customFormat="1" ht="12">
      <c r="A2009" s="13"/>
      <c r="B2009" s="252"/>
      <c r="C2009" s="253"/>
      <c r="D2009" s="241" t="s">
        <v>291</v>
      </c>
      <c r="E2009" s="254" t="s">
        <v>1</v>
      </c>
      <c r="F2009" s="255" t="s">
        <v>3507</v>
      </c>
      <c r="G2009" s="253"/>
      <c r="H2009" s="256">
        <v>1.225</v>
      </c>
      <c r="I2009" s="257"/>
      <c r="J2009" s="253"/>
      <c r="K2009" s="253"/>
      <c r="L2009" s="258"/>
      <c r="M2009" s="259"/>
      <c r="N2009" s="260"/>
      <c r="O2009" s="260"/>
      <c r="P2009" s="260"/>
      <c r="Q2009" s="260"/>
      <c r="R2009" s="260"/>
      <c r="S2009" s="260"/>
      <c r="T2009" s="261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T2009" s="262" t="s">
        <v>291</v>
      </c>
      <c r="AU2009" s="262" t="s">
        <v>86</v>
      </c>
      <c r="AV2009" s="13" t="s">
        <v>86</v>
      </c>
      <c r="AW2009" s="13" t="s">
        <v>32</v>
      </c>
      <c r="AX2009" s="13" t="s">
        <v>77</v>
      </c>
      <c r="AY2009" s="262" t="s">
        <v>168</v>
      </c>
    </row>
    <row r="2010" spans="1:51" s="15" customFormat="1" ht="12">
      <c r="A2010" s="15"/>
      <c r="B2010" s="274"/>
      <c r="C2010" s="275"/>
      <c r="D2010" s="241" t="s">
        <v>291</v>
      </c>
      <c r="E2010" s="276" t="s">
        <v>1</v>
      </c>
      <c r="F2010" s="277" t="s">
        <v>3508</v>
      </c>
      <c r="G2010" s="275"/>
      <c r="H2010" s="276" t="s">
        <v>1</v>
      </c>
      <c r="I2010" s="278"/>
      <c r="J2010" s="275"/>
      <c r="K2010" s="275"/>
      <c r="L2010" s="279"/>
      <c r="M2010" s="280"/>
      <c r="N2010" s="281"/>
      <c r="O2010" s="281"/>
      <c r="P2010" s="281"/>
      <c r="Q2010" s="281"/>
      <c r="R2010" s="281"/>
      <c r="S2010" s="281"/>
      <c r="T2010" s="282"/>
      <c r="U2010" s="15"/>
      <c r="V2010" s="15"/>
      <c r="W2010" s="15"/>
      <c r="X2010" s="15"/>
      <c r="Y2010" s="15"/>
      <c r="Z2010" s="15"/>
      <c r="AA2010" s="15"/>
      <c r="AB2010" s="15"/>
      <c r="AC2010" s="15"/>
      <c r="AD2010" s="15"/>
      <c r="AE2010" s="15"/>
      <c r="AT2010" s="283" t="s">
        <v>291</v>
      </c>
      <c r="AU2010" s="283" t="s">
        <v>86</v>
      </c>
      <c r="AV2010" s="15" t="s">
        <v>84</v>
      </c>
      <c r="AW2010" s="15" t="s">
        <v>32</v>
      </c>
      <c r="AX2010" s="15" t="s">
        <v>77</v>
      </c>
      <c r="AY2010" s="283" t="s">
        <v>168</v>
      </c>
    </row>
    <row r="2011" spans="1:51" s="15" customFormat="1" ht="12">
      <c r="A2011" s="15"/>
      <c r="B2011" s="274"/>
      <c r="C2011" s="275"/>
      <c r="D2011" s="241" t="s">
        <v>291</v>
      </c>
      <c r="E2011" s="276" t="s">
        <v>1</v>
      </c>
      <c r="F2011" s="277" t="s">
        <v>3503</v>
      </c>
      <c r="G2011" s="275"/>
      <c r="H2011" s="276" t="s">
        <v>1</v>
      </c>
      <c r="I2011" s="278"/>
      <c r="J2011" s="275"/>
      <c r="K2011" s="275"/>
      <c r="L2011" s="279"/>
      <c r="M2011" s="280"/>
      <c r="N2011" s="281"/>
      <c r="O2011" s="281"/>
      <c r="P2011" s="281"/>
      <c r="Q2011" s="281"/>
      <c r="R2011" s="281"/>
      <c r="S2011" s="281"/>
      <c r="T2011" s="282"/>
      <c r="U2011" s="15"/>
      <c r="V2011" s="15"/>
      <c r="W2011" s="15"/>
      <c r="X2011" s="15"/>
      <c r="Y2011" s="15"/>
      <c r="Z2011" s="15"/>
      <c r="AA2011" s="15"/>
      <c r="AB2011" s="15"/>
      <c r="AC2011" s="15"/>
      <c r="AD2011" s="15"/>
      <c r="AE2011" s="15"/>
      <c r="AT2011" s="283" t="s">
        <v>291</v>
      </c>
      <c r="AU2011" s="283" t="s">
        <v>86</v>
      </c>
      <c r="AV2011" s="15" t="s">
        <v>84</v>
      </c>
      <c r="AW2011" s="15" t="s">
        <v>32</v>
      </c>
      <c r="AX2011" s="15" t="s">
        <v>77</v>
      </c>
      <c r="AY2011" s="283" t="s">
        <v>168</v>
      </c>
    </row>
    <row r="2012" spans="1:51" s="13" customFormat="1" ht="12">
      <c r="A2012" s="13"/>
      <c r="B2012" s="252"/>
      <c r="C2012" s="253"/>
      <c r="D2012" s="241" t="s">
        <v>291</v>
      </c>
      <c r="E2012" s="254" t="s">
        <v>1</v>
      </c>
      <c r="F2012" s="255" t="s">
        <v>3509</v>
      </c>
      <c r="G2012" s="253"/>
      <c r="H2012" s="256">
        <v>16.4</v>
      </c>
      <c r="I2012" s="257"/>
      <c r="J2012" s="253"/>
      <c r="K2012" s="253"/>
      <c r="L2012" s="258"/>
      <c r="M2012" s="259"/>
      <c r="N2012" s="260"/>
      <c r="O2012" s="260"/>
      <c r="P2012" s="260"/>
      <c r="Q2012" s="260"/>
      <c r="R2012" s="260"/>
      <c r="S2012" s="260"/>
      <c r="T2012" s="261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T2012" s="262" t="s">
        <v>291</v>
      </c>
      <c r="AU2012" s="262" t="s">
        <v>86</v>
      </c>
      <c r="AV2012" s="13" t="s">
        <v>86</v>
      </c>
      <c r="AW2012" s="13" t="s">
        <v>32</v>
      </c>
      <c r="AX2012" s="13" t="s">
        <v>77</v>
      </c>
      <c r="AY2012" s="262" t="s">
        <v>168</v>
      </c>
    </row>
    <row r="2013" spans="1:51" s="13" customFormat="1" ht="12">
      <c r="A2013" s="13"/>
      <c r="B2013" s="252"/>
      <c r="C2013" s="253"/>
      <c r="D2013" s="241" t="s">
        <v>291</v>
      </c>
      <c r="E2013" s="254" t="s">
        <v>1</v>
      </c>
      <c r="F2013" s="255" t="s">
        <v>3510</v>
      </c>
      <c r="G2013" s="253"/>
      <c r="H2013" s="256">
        <v>9.84</v>
      </c>
      <c r="I2013" s="257"/>
      <c r="J2013" s="253"/>
      <c r="K2013" s="253"/>
      <c r="L2013" s="258"/>
      <c r="M2013" s="259"/>
      <c r="N2013" s="260"/>
      <c r="O2013" s="260"/>
      <c r="P2013" s="260"/>
      <c r="Q2013" s="260"/>
      <c r="R2013" s="260"/>
      <c r="S2013" s="260"/>
      <c r="T2013" s="261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T2013" s="262" t="s">
        <v>291</v>
      </c>
      <c r="AU2013" s="262" t="s">
        <v>86</v>
      </c>
      <c r="AV2013" s="13" t="s">
        <v>86</v>
      </c>
      <c r="AW2013" s="13" t="s">
        <v>32</v>
      </c>
      <c r="AX2013" s="13" t="s">
        <v>77</v>
      </c>
      <c r="AY2013" s="262" t="s">
        <v>168</v>
      </c>
    </row>
    <row r="2014" spans="1:51" s="13" customFormat="1" ht="12">
      <c r="A2014" s="13"/>
      <c r="B2014" s="252"/>
      <c r="C2014" s="253"/>
      <c r="D2014" s="241" t="s">
        <v>291</v>
      </c>
      <c r="E2014" s="254" t="s">
        <v>1</v>
      </c>
      <c r="F2014" s="255" t="s">
        <v>3511</v>
      </c>
      <c r="G2014" s="253"/>
      <c r="H2014" s="256">
        <v>28.16</v>
      </c>
      <c r="I2014" s="257"/>
      <c r="J2014" s="253"/>
      <c r="K2014" s="253"/>
      <c r="L2014" s="258"/>
      <c r="M2014" s="259"/>
      <c r="N2014" s="260"/>
      <c r="O2014" s="260"/>
      <c r="P2014" s="260"/>
      <c r="Q2014" s="260"/>
      <c r="R2014" s="260"/>
      <c r="S2014" s="260"/>
      <c r="T2014" s="261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T2014" s="262" t="s">
        <v>291</v>
      </c>
      <c r="AU2014" s="262" t="s">
        <v>86</v>
      </c>
      <c r="AV2014" s="13" t="s">
        <v>86</v>
      </c>
      <c r="AW2014" s="13" t="s">
        <v>32</v>
      </c>
      <c r="AX2014" s="13" t="s">
        <v>77</v>
      </c>
      <c r="AY2014" s="262" t="s">
        <v>168</v>
      </c>
    </row>
    <row r="2015" spans="1:51" s="13" customFormat="1" ht="12">
      <c r="A2015" s="13"/>
      <c r="B2015" s="252"/>
      <c r="C2015" s="253"/>
      <c r="D2015" s="241" t="s">
        <v>291</v>
      </c>
      <c r="E2015" s="254" t="s">
        <v>1</v>
      </c>
      <c r="F2015" s="255" t="s">
        <v>3512</v>
      </c>
      <c r="G2015" s="253"/>
      <c r="H2015" s="256">
        <v>-8.8</v>
      </c>
      <c r="I2015" s="257"/>
      <c r="J2015" s="253"/>
      <c r="K2015" s="253"/>
      <c r="L2015" s="258"/>
      <c r="M2015" s="259"/>
      <c r="N2015" s="260"/>
      <c r="O2015" s="260"/>
      <c r="P2015" s="260"/>
      <c r="Q2015" s="260"/>
      <c r="R2015" s="260"/>
      <c r="S2015" s="260"/>
      <c r="T2015" s="261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T2015" s="262" t="s">
        <v>291</v>
      </c>
      <c r="AU2015" s="262" t="s">
        <v>86</v>
      </c>
      <c r="AV2015" s="13" t="s">
        <v>86</v>
      </c>
      <c r="AW2015" s="13" t="s">
        <v>32</v>
      </c>
      <c r="AX2015" s="13" t="s">
        <v>77</v>
      </c>
      <c r="AY2015" s="262" t="s">
        <v>168</v>
      </c>
    </row>
    <row r="2016" spans="1:51" s="13" customFormat="1" ht="12">
      <c r="A2016" s="13"/>
      <c r="B2016" s="252"/>
      <c r="C2016" s="253"/>
      <c r="D2016" s="241" t="s">
        <v>291</v>
      </c>
      <c r="E2016" s="254" t="s">
        <v>1</v>
      </c>
      <c r="F2016" s="255" t="s">
        <v>3513</v>
      </c>
      <c r="G2016" s="253"/>
      <c r="H2016" s="256">
        <v>1.175</v>
      </c>
      <c r="I2016" s="257"/>
      <c r="J2016" s="253"/>
      <c r="K2016" s="253"/>
      <c r="L2016" s="258"/>
      <c r="M2016" s="259"/>
      <c r="N2016" s="260"/>
      <c r="O2016" s="260"/>
      <c r="P2016" s="260"/>
      <c r="Q2016" s="260"/>
      <c r="R2016" s="260"/>
      <c r="S2016" s="260"/>
      <c r="T2016" s="261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T2016" s="262" t="s">
        <v>291</v>
      </c>
      <c r="AU2016" s="262" t="s">
        <v>86</v>
      </c>
      <c r="AV2016" s="13" t="s">
        <v>86</v>
      </c>
      <c r="AW2016" s="13" t="s">
        <v>32</v>
      </c>
      <c r="AX2016" s="13" t="s">
        <v>77</v>
      </c>
      <c r="AY2016" s="262" t="s">
        <v>168</v>
      </c>
    </row>
    <row r="2017" spans="1:51" s="13" customFormat="1" ht="12">
      <c r="A2017" s="13"/>
      <c r="B2017" s="252"/>
      <c r="C2017" s="253"/>
      <c r="D2017" s="241" t="s">
        <v>291</v>
      </c>
      <c r="E2017" s="254" t="s">
        <v>1</v>
      </c>
      <c r="F2017" s="255" t="s">
        <v>3514</v>
      </c>
      <c r="G2017" s="253"/>
      <c r="H2017" s="256">
        <v>1.8</v>
      </c>
      <c r="I2017" s="257"/>
      <c r="J2017" s="253"/>
      <c r="K2017" s="253"/>
      <c r="L2017" s="258"/>
      <c r="M2017" s="259"/>
      <c r="N2017" s="260"/>
      <c r="O2017" s="260"/>
      <c r="P2017" s="260"/>
      <c r="Q2017" s="260"/>
      <c r="R2017" s="260"/>
      <c r="S2017" s="260"/>
      <c r="T2017" s="261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T2017" s="262" t="s">
        <v>291</v>
      </c>
      <c r="AU2017" s="262" t="s">
        <v>86</v>
      </c>
      <c r="AV2017" s="13" t="s">
        <v>86</v>
      </c>
      <c r="AW2017" s="13" t="s">
        <v>32</v>
      </c>
      <c r="AX2017" s="13" t="s">
        <v>77</v>
      </c>
      <c r="AY2017" s="262" t="s">
        <v>168</v>
      </c>
    </row>
    <row r="2018" spans="1:51" s="15" customFormat="1" ht="12">
      <c r="A2018" s="15"/>
      <c r="B2018" s="274"/>
      <c r="C2018" s="275"/>
      <c r="D2018" s="241" t="s">
        <v>291</v>
      </c>
      <c r="E2018" s="276" t="s">
        <v>1</v>
      </c>
      <c r="F2018" s="277" t="s">
        <v>3515</v>
      </c>
      <c r="G2018" s="275"/>
      <c r="H2018" s="276" t="s">
        <v>1</v>
      </c>
      <c r="I2018" s="278"/>
      <c r="J2018" s="275"/>
      <c r="K2018" s="275"/>
      <c r="L2018" s="279"/>
      <c r="M2018" s="280"/>
      <c r="N2018" s="281"/>
      <c r="O2018" s="281"/>
      <c r="P2018" s="281"/>
      <c r="Q2018" s="281"/>
      <c r="R2018" s="281"/>
      <c r="S2018" s="281"/>
      <c r="T2018" s="282"/>
      <c r="U2018" s="15"/>
      <c r="V2018" s="15"/>
      <c r="W2018" s="15"/>
      <c r="X2018" s="15"/>
      <c r="Y2018" s="15"/>
      <c r="Z2018" s="15"/>
      <c r="AA2018" s="15"/>
      <c r="AB2018" s="15"/>
      <c r="AC2018" s="15"/>
      <c r="AD2018" s="15"/>
      <c r="AE2018" s="15"/>
      <c r="AT2018" s="283" t="s">
        <v>291</v>
      </c>
      <c r="AU2018" s="283" t="s">
        <v>86</v>
      </c>
      <c r="AV2018" s="15" t="s">
        <v>84</v>
      </c>
      <c r="AW2018" s="15" t="s">
        <v>32</v>
      </c>
      <c r="AX2018" s="15" t="s">
        <v>77</v>
      </c>
      <c r="AY2018" s="283" t="s">
        <v>168</v>
      </c>
    </row>
    <row r="2019" spans="1:51" s="13" customFormat="1" ht="12">
      <c r="A2019" s="13"/>
      <c r="B2019" s="252"/>
      <c r="C2019" s="253"/>
      <c r="D2019" s="241" t="s">
        <v>291</v>
      </c>
      <c r="E2019" s="254" t="s">
        <v>1</v>
      </c>
      <c r="F2019" s="255" t="s">
        <v>3516</v>
      </c>
      <c r="G2019" s="253"/>
      <c r="H2019" s="256">
        <v>145.25</v>
      </c>
      <c r="I2019" s="257"/>
      <c r="J2019" s="253"/>
      <c r="K2019" s="253"/>
      <c r="L2019" s="258"/>
      <c r="M2019" s="259"/>
      <c r="N2019" s="260"/>
      <c r="O2019" s="260"/>
      <c r="P2019" s="260"/>
      <c r="Q2019" s="260"/>
      <c r="R2019" s="260"/>
      <c r="S2019" s="260"/>
      <c r="T2019" s="261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T2019" s="262" t="s">
        <v>291</v>
      </c>
      <c r="AU2019" s="262" t="s">
        <v>86</v>
      </c>
      <c r="AV2019" s="13" t="s">
        <v>86</v>
      </c>
      <c r="AW2019" s="13" t="s">
        <v>32</v>
      </c>
      <c r="AX2019" s="13" t="s">
        <v>77</v>
      </c>
      <c r="AY2019" s="262" t="s">
        <v>168</v>
      </c>
    </row>
    <row r="2020" spans="1:51" s="13" customFormat="1" ht="12">
      <c r="A2020" s="13"/>
      <c r="B2020" s="252"/>
      <c r="C2020" s="253"/>
      <c r="D2020" s="241" t="s">
        <v>291</v>
      </c>
      <c r="E2020" s="254" t="s">
        <v>1</v>
      </c>
      <c r="F2020" s="255" t="s">
        <v>3517</v>
      </c>
      <c r="G2020" s="253"/>
      <c r="H2020" s="256">
        <v>-5.148</v>
      </c>
      <c r="I2020" s="257"/>
      <c r="J2020" s="253"/>
      <c r="K2020" s="253"/>
      <c r="L2020" s="258"/>
      <c r="M2020" s="259"/>
      <c r="N2020" s="260"/>
      <c r="O2020" s="260"/>
      <c r="P2020" s="260"/>
      <c r="Q2020" s="260"/>
      <c r="R2020" s="260"/>
      <c r="S2020" s="260"/>
      <c r="T2020" s="261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T2020" s="262" t="s">
        <v>291</v>
      </c>
      <c r="AU2020" s="262" t="s">
        <v>86</v>
      </c>
      <c r="AV2020" s="13" t="s">
        <v>86</v>
      </c>
      <c r="AW2020" s="13" t="s">
        <v>32</v>
      </c>
      <c r="AX2020" s="13" t="s">
        <v>77</v>
      </c>
      <c r="AY2020" s="262" t="s">
        <v>168</v>
      </c>
    </row>
    <row r="2021" spans="1:51" s="13" customFormat="1" ht="12">
      <c r="A2021" s="13"/>
      <c r="B2021" s="252"/>
      <c r="C2021" s="253"/>
      <c r="D2021" s="241" t="s">
        <v>291</v>
      </c>
      <c r="E2021" s="254" t="s">
        <v>1</v>
      </c>
      <c r="F2021" s="255" t="s">
        <v>3518</v>
      </c>
      <c r="G2021" s="253"/>
      <c r="H2021" s="256">
        <v>6.38</v>
      </c>
      <c r="I2021" s="257"/>
      <c r="J2021" s="253"/>
      <c r="K2021" s="253"/>
      <c r="L2021" s="258"/>
      <c r="M2021" s="259"/>
      <c r="N2021" s="260"/>
      <c r="O2021" s="260"/>
      <c r="P2021" s="260"/>
      <c r="Q2021" s="260"/>
      <c r="R2021" s="260"/>
      <c r="S2021" s="260"/>
      <c r="T2021" s="261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T2021" s="262" t="s">
        <v>291</v>
      </c>
      <c r="AU2021" s="262" t="s">
        <v>86</v>
      </c>
      <c r="AV2021" s="13" t="s">
        <v>86</v>
      </c>
      <c r="AW2021" s="13" t="s">
        <v>32</v>
      </c>
      <c r="AX2021" s="13" t="s">
        <v>77</v>
      </c>
      <c r="AY2021" s="262" t="s">
        <v>168</v>
      </c>
    </row>
    <row r="2022" spans="1:51" s="15" customFormat="1" ht="12">
      <c r="A2022" s="15"/>
      <c r="B2022" s="274"/>
      <c r="C2022" s="275"/>
      <c r="D2022" s="241" t="s">
        <v>291</v>
      </c>
      <c r="E2022" s="276" t="s">
        <v>1</v>
      </c>
      <c r="F2022" s="277" t="s">
        <v>3519</v>
      </c>
      <c r="G2022" s="275"/>
      <c r="H2022" s="276" t="s">
        <v>1</v>
      </c>
      <c r="I2022" s="278"/>
      <c r="J2022" s="275"/>
      <c r="K2022" s="275"/>
      <c r="L2022" s="279"/>
      <c r="M2022" s="280"/>
      <c r="N2022" s="281"/>
      <c r="O2022" s="281"/>
      <c r="P2022" s="281"/>
      <c r="Q2022" s="281"/>
      <c r="R2022" s="281"/>
      <c r="S2022" s="281"/>
      <c r="T2022" s="282"/>
      <c r="U2022" s="15"/>
      <c r="V2022" s="15"/>
      <c r="W2022" s="15"/>
      <c r="X2022" s="15"/>
      <c r="Y2022" s="15"/>
      <c r="Z2022" s="15"/>
      <c r="AA2022" s="15"/>
      <c r="AB2022" s="15"/>
      <c r="AC2022" s="15"/>
      <c r="AD2022" s="15"/>
      <c r="AE2022" s="15"/>
      <c r="AT2022" s="283" t="s">
        <v>291</v>
      </c>
      <c r="AU2022" s="283" t="s">
        <v>86</v>
      </c>
      <c r="AV2022" s="15" t="s">
        <v>84</v>
      </c>
      <c r="AW2022" s="15" t="s">
        <v>32</v>
      </c>
      <c r="AX2022" s="15" t="s">
        <v>77</v>
      </c>
      <c r="AY2022" s="283" t="s">
        <v>168</v>
      </c>
    </row>
    <row r="2023" spans="1:51" s="15" customFormat="1" ht="12">
      <c r="A2023" s="15"/>
      <c r="B2023" s="274"/>
      <c r="C2023" s="275"/>
      <c r="D2023" s="241" t="s">
        <v>291</v>
      </c>
      <c r="E2023" s="276" t="s">
        <v>1</v>
      </c>
      <c r="F2023" s="277" t="s">
        <v>3520</v>
      </c>
      <c r="G2023" s="275"/>
      <c r="H2023" s="276" t="s">
        <v>1</v>
      </c>
      <c r="I2023" s="278"/>
      <c r="J2023" s="275"/>
      <c r="K2023" s="275"/>
      <c r="L2023" s="279"/>
      <c r="M2023" s="280"/>
      <c r="N2023" s="281"/>
      <c r="O2023" s="281"/>
      <c r="P2023" s="281"/>
      <c r="Q2023" s="281"/>
      <c r="R2023" s="281"/>
      <c r="S2023" s="281"/>
      <c r="T2023" s="282"/>
      <c r="U2023" s="15"/>
      <c r="V2023" s="15"/>
      <c r="W2023" s="15"/>
      <c r="X2023" s="15"/>
      <c r="Y2023" s="15"/>
      <c r="Z2023" s="15"/>
      <c r="AA2023" s="15"/>
      <c r="AB2023" s="15"/>
      <c r="AC2023" s="15"/>
      <c r="AD2023" s="15"/>
      <c r="AE2023" s="15"/>
      <c r="AT2023" s="283" t="s">
        <v>291</v>
      </c>
      <c r="AU2023" s="283" t="s">
        <v>86</v>
      </c>
      <c r="AV2023" s="15" t="s">
        <v>84</v>
      </c>
      <c r="AW2023" s="15" t="s">
        <v>32</v>
      </c>
      <c r="AX2023" s="15" t="s">
        <v>77</v>
      </c>
      <c r="AY2023" s="283" t="s">
        <v>168</v>
      </c>
    </row>
    <row r="2024" spans="1:51" s="13" customFormat="1" ht="12">
      <c r="A2024" s="13"/>
      <c r="B2024" s="252"/>
      <c r="C2024" s="253"/>
      <c r="D2024" s="241" t="s">
        <v>291</v>
      </c>
      <c r="E2024" s="254" t="s">
        <v>1</v>
      </c>
      <c r="F2024" s="255" t="s">
        <v>3521</v>
      </c>
      <c r="G2024" s="253"/>
      <c r="H2024" s="256">
        <v>47.95</v>
      </c>
      <c r="I2024" s="257"/>
      <c r="J2024" s="253"/>
      <c r="K2024" s="253"/>
      <c r="L2024" s="258"/>
      <c r="M2024" s="259"/>
      <c r="N2024" s="260"/>
      <c r="O2024" s="260"/>
      <c r="P2024" s="260"/>
      <c r="Q2024" s="260"/>
      <c r="R2024" s="260"/>
      <c r="S2024" s="260"/>
      <c r="T2024" s="261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T2024" s="262" t="s">
        <v>291</v>
      </c>
      <c r="AU2024" s="262" t="s">
        <v>86</v>
      </c>
      <c r="AV2024" s="13" t="s">
        <v>86</v>
      </c>
      <c r="AW2024" s="13" t="s">
        <v>32</v>
      </c>
      <c r="AX2024" s="13" t="s">
        <v>77</v>
      </c>
      <c r="AY2024" s="262" t="s">
        <v>168</v>
      </c>
    </row>
    <row r="2025" spans="1:51" s="13" customFormat="1" ht="12">
      <c r="A2025" s="13"/>
      <c r="B2025" s="252"/>
      <c r="C2025" s="253"/>
      <c r="D2025" s="241" t="s">
        <v>291</v>
      </c>
      <c r="E2025" s="254" t="s">
        <v>1</v>
      </c>
      <c r="F2025" s="255" t="s">
        <v>3522</v>
      </c>
      <c r="G2025" s="253"/>
      <c r="H2025" s="256">
        <v>-5.7</v>
      </c>
      <c r="I2025" s="257"/>
      <c r="J2025" s="253"/>
      <c r="K2025" s="253"/>
      <c r="L2025" s="258"/>
      <c r="M2025" s="259"/>
      <c r="N2025" s="260"/>
      <c r="O2025" s="260"/>
      <c r="P2025" s="260"/>
      <c r="Q2025" s="260"/>
      <c r="R2025" s="260"/>
      <c r="S2025" s="260"/>
      <c r="T2025" s="261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T2025" s="262" t="s">
        <v>291</v>
      </c>
      <c r="AU2025" s="262" t="s">
        <v>86</v>
      </c>
      <c r="AV2025" s="13" t="s">
        <v>86</v>
      </c>
      <c r="AW2025" s="13" t="s">
        <v>32</v>
      </c>
      <c r="AX2025" s="13" t="s">
        <v>77</v>
      </c>
      <c r="AY2025" s="262" t="s">
        <v>168</v>
      </c>
    </row>
    <row r="2026" spans="1:51" s="13" customFormat="1" ht="12">
      <c r="A2026" s="13"/>
      <c r="B2026" s="252"/>
      <c r="C2026" s="253"/>
      <c r="D2026" s="241" t="s">
        <v>291</v>
      </c>
      <c r="E2026" s="254" t="s">
        <v>1</v>
      </c>
      <c r="F2026" s="255" t="s">
        <v>3523</v>
      </c>
      <c r="G2026" s="253"/>
      <c r="H2026" s="256">
        <v>1.35</v>
      </c>
      <c r="I2026" s="257"/>
      <c r="J2026" s="253"/>
      <c r="K2026" s="253"/>
      <c r="L2026" s="258"/>
      <c r="M2026" s="259"/>
      <c r="N2026" s="260"/>
      <c r="O2026" s="260"/>
      <c r="P2026" s="260"/>
      <c r="Q2026" s="260"/>
      <c r="R2026" s="260"/>
      <c r="S2026" s="260"/>
      <c r="T2026" s="261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  <c r="AE2026" s="13"/>
      <c r="AT2026" s="262" t="s">
        <v>291</v>
      </c>
      <c r="AU2026" s="262" t="s">
        <v>86</v>
      </c>
      <c r="AV2026" s="13" t="s">
        <v>86</v>
      </c>
      <c r="AW2026" s="13" t="s">
        <v>32</v>
      </c>
      <c r="AX2026" s="13" t="s">
        <v>77</v>
      </c>
      <c r="AY2026" s="262" t="s">
        <v>168</v>
      </c>
    </row>
    <row r="2027" spans="1:51" s="13" customFormat="1" ht="12">
      <c r="A2027" s="13"/>
      <c r="B2027" s="252"/>
      <c r="C2027" s="253"/>
      <c r="D2027" s="241" t="s">
        <v>291</v>
      </c>
      <c r="E2027" s="254" t="s">
        <v>1</v>
      </c>
      <c r="F2027" s="255" t="s">
        <v>3524</v>
      </c>
      <c r="G2027" s="253"/>
      <c r="H2027" s="256">
        <v>1.725</v>
      </c>
      <c r="I2027" s="257"/>
      <c r="J2027" s="253"/>
      <c r="K2027" s="253"/>
      <c r="L2027" s="258"/>
      <c r="M2027" s="259"/>
      <c r="N2027" s="260"/>
      <c r="O2027" s="260"/>
      <c r="P2027" s="260"/>
      <c r="Q2027" s="260"/>
      <c r="R2027" s="260"/>
      <c r="S2027" s="260"/>
      <c r="T2027" s="261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  <c r="AE2027" s="13"/>
      <c r="AT2027" s="262" t="s">
        <v>291</v>
      </c>
      <c r="AU2027" s="262" t="s">
        <v>86</v>
      </c>
      <c r="AV2027" s="13" t="s">
        <v>86</v>
      </c>
      <c r="AW2027" s="13" t="s">
        <v>32</v>
      </c>
      <c r="AX2027" s="13" t="s">
        <v>77</v>
      </c>
      <c r="AY2027" s="262" t="s">
        <v>168</v>
      </c>
    </row>
    <row r="2028" spans="1:51" s="15" customFormat="1" ht="12">
      <c r="A2028" s="15"/>
      <c r="B2028" s="274"/>
      <c r="C2028" s="275"/>
      <c r="D2028" s="241" t="s">
        <v>291</v>
      </c>
      <c r="E2028" s="276" t="s">
        <v>1</v>
      </c>
      <c r="F2028" s="277" t="s">
        <v>3515</v>
      </c>
      <c r="G2028" s="275"/>
      <c r="H2028" s="276" t="s">
        <v>1</v>
      </c>
      <c r="I2028" s="278"/>
      <c r="J2028" s="275"/>
      <c r="K2028" s="275"/>
      <c r="L2028" s="279"/>
      <c r="M2028" s="280"/>
      <c r="N2028" s="281"/>
      <c r="O2028" s="281"/>
      <c r="P2028" s="281"/>
      <c r="Q2028" s="281"/>
      <c r="R2028" s="281"/>
      <c r="S2028" s="281"/>
      <c r="T2028" s="282"/>
      <c r="U2028" s="15"/>
      <c r="V2028" s="15"/>
      <c r="W2028" s="15"/>
      <c r="X2028" s="15"/>
      <c r="Y2028" s="15"/>
      <c r="Z2028" s="15"/>
      <c r="AA2028" s="15"/>
      <c r="AB2028" s="15"/>
      <c r="AC2028" s="15"/>
      <c r="AD2028" s="15"/>
      <c r="AE2028" s="15"/>
      <c r="AT2028" s="283" t="s">
        <v>291</v>
      </c>
      <c r="AU2028" s="283" t="s">
        <v>86</v>
      </c>
      <c r="AV2028" s="15" t="s">
        <v>84</v>
      </c>
      <c r="AW2028" s="15" t="s">
        <v>32</v>
      </c>
      <c r="AX2028" s="15" t="s">
        <v>77</v>
      </c>
      <c r="AY2028" s="283" t="s">
        <v>168</v>
      </c>
    </row>
    <row r="2029" spans="1:51" s="13" customFormat="1" ht="12">
      <c r="A2029" s="13"/>
      <c r="B2029" s="252"/>
      <c r="C2029" s="253"/>
      <c r="D2029" s="241" t="s">
        <v>291</v>
      </c>
      <c r="E2029" s="254" t="s">
        <v>1</v>
      </c>
      <c r="F2029" s="255" t="s">
        <v>3525</v>
      </c>
      <c r="G2029" s="253"/>
      <c r="H2029" s="256">
        <v>84</v>
      </c>
      <c r="I2029" s="257"/>
      <c r="J2029" s="253"/>
      <c r="K2029" s="253"/>
      <c r="L2029" s="258"/>
      <c r="M2029" s="259"/>
      <c r="N2029" s="260"/>
      <c r="O2029" s="260"/>
      <c r="P2029" s="260"/>
      <c r="Q2029" s="260"/>
      <c r="R2029" s="260"/>
      <c r="S2029" s="260"/>
      <c r="T2029" s="261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T2029" s="262" t="s">
        <v>291</v>
      </c>
      <c r="AU2029" s="262" t="s">
        <v>86</v>
      </c>
      <c r="AV2029" s="13" t="s">
        <v>86</v>
      </c>
      <c r="AW2029" s="13" t="s">
        <v>32</v>
      </c>
      <c r="AX2029" s="13" t="s">
        <v>77</v>
      </c>
      <c r="AY2029" s="262" t="s">
        <v>168</v>
      </c>
    </row>
    <row r="2030" spans="1:51" s="13" customFormat="1" ht="12">
      <c r="A2030" s="13"/>
      <c r="B2030" s="252"/>
      <c r="C2030" s="253"/>
      <c r="D2030" s="241" t="s">
        <v>291</v>
      </c>
      <c r="E2030" s="254" t="s">
        <v>1</v>
      </c>
      <c r="F2030" s="255" t="s">
        <v>3526</v>
      </c>
      <c r="G2030" s="253"/>
      <c r="H2030" s="256">
        <v>-9.24</v>
      </c>
      <c r="I2030" s="257"/>
      <c r="J2030" s="253"/>
      <c r="K2030" s="253"/>
      <c r="L2030" s="258"/>
      <c r="M2030" s="259"/>
      <c r="N2030" s="260"/>
      <c r="O2030" s="260"/>
      <c r="P2030" s="260"/>
      <c r="Q2030" s="260"/>
      <c r="R2030" s="260"/>
      <c r="S2030" s="260"/>
      <c r="T2030" s="261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T2030" s="262" t="s">
        <v>291</v>
      </c>
      <c r="AU2030" s="262" t="s">
        <v>86</v>
      </c>
      <c r="AV2030" s="13" t="s">
        <v>86</v>
      </c>
      <c r="AW2030" s="13" t="s">
        <v>32</v>
      </c>
      <c r="AX2030" s="13" t="s">
        <v>77</v>
      </c>
      <c r="AY2030" s="262" t="s">
        <v>168</v>
      </c>
    </row>
    <row r="2031" spans="1:51" s="13" customFormat="1" ht="12">
      <c r="A2031" s="13"/>
      <c r="B2031" s="252"/>
      <c r="C2031" s="253"/>
      <c r="D2031" s="241" t="s">
        <v>291</v>
      </c>
      <c r="E2031" s="254" t="s">
        <v>1</v>
      </c>
      <c r="F2031" s="255" t="s">
        <v>3527</v>
      </c>
      <c r="G2031" s="253"/>
      <c r="H2031" s="256">
        <v>4.35</v>
      </c>
      <c r="I2031" s="257"/>
      <c r="J2031" s="253"/>
      <c r="K2031" s="253"/>
      <c r="L2031" s="258"/>
      <c r="M2031" s="259"/>
      <c r="N2031" s="260"/>
      <c r="O2031" s="260"/>
      <c r="P2031" s="260"/>
      <c r="Q2031" s="260"/>
      <c r="R2031" s="260"/>
      <c r="S2031" s="260"/>
      <c r="T2031" s="261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T2031" s="262" t="s">
        <v>291</v>
      </c>
      <c r="AU2031" s="262" t="s">
        <v>86</v>
      </c>
      <c r="AV2031" s="13" t="s">
        <v>86</v>
      </c>
      <c r="AW2031" s="13" t="s">
        <v>32</v>
      </c>
      <c r="AX2031" s="13" t="s">
        <v>77</v>
      </c>
      <c r="AY2031" s="262" t="s">
        <v>168</v>
      </c>
    </row>
    <row r="2032" spans="1:51" s="13" customFormat="1" ht="12">
      <c r="A2032" s="13"/>
      <c r="B2032" s="252"/>
      <c r="C2032" s="253"/>
      <c r="D2032" s="241" t="s">
        <v>291</v>
      </c>
      <c r="E2032" s="254" t="s">
        <v>1</v>
      </c>
      <c r="F2032" s="255" t="s">
        <v>3528</v>
      </c>
      <c r="G2032" s="253"/>
      <c r="H2032" s="256">
        <v>226.17</v>
      </c>
      <c r="I2032" s="257"/>
      <c r="J2032" s="253"/>
      <c r="K2032" s="253"/>
      <c r="L2032" s="258"/>
      <c r="M2032" s="259"/>
      <c r="N2032" s="260"/>
      <c r="O2032" s="260"/>
      <c r="P2032" s="260"/>
      <c r="Q2032" s="260"/>
      <c r="R2032" s="260"/>
      <c r="S2032" s="260"/>
      <c r="T2032" s="261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  <c r="AT2032" s="262" t="s">
        <v>291</v>
      </c>
      <c r="AU2032" s="262" t="s">
        <v>86</v>
      </c>
      <c r="AV2032" s="13" t="s">
        <v>86</v>
      </c>
      <c r="AW2032" s="13" t="s">
        <v>32</v>
      </c>
      <c r="AX2032" s="13" t="s">
        <v>77</v>
      </c>
      <c r="AY2032" s="262" t="s">
        <v>168</v>
      </c>
    </row>
    <row r="2033" spans="1:51" s="13" customFormat="1" ht="12">
      <c r="A2033" s="13"/>
      <c r="B2033" s="252"/>
      <c r="C2033" s="253"/>
      <c r="D2033" s="241" t="s">
        <v>291</v>
      </c>
      <c r="E2033" s="254" t="s">
        <v>1</v>
      </c>
      <c r="F2033" s="255" t="s">
        <v>3529</v>
      </c>
      <c r="G2033" s="253"/>
      <c r="H2033" s="256">
        <v>-29.922</v>
      </c>
      <c r="I2033" s="257"/>
      <c r="J2033" s="253"/>
      <c r="K2033" s="253"/>
      <c r="L2033" s="258"/>
      <c r="M2033" s="259"/>
      <c r="N2033" s="260"/>
      <c r="O2033" s="260"/>
      <c r="P2033" s="260"/>
      <c r="Q2033" s="260"/>
      <c r="R2033" s="260"/>
      <c r="S2033" s="260"/>
      <c r="T2033" s="261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  <c r="AE2033" s="13"/>
      <c r="AT2033" s="262" t="s">
        <v>291</v>
      </c>
      <c r="AU2033" s="262" t="s">
        <v>86</v>
      </c>
      <c r="AV2033" s="13" t="s">
        <v>86</v>
      </c>
      <c r="AW2033" s="13" t="s">
        <v>32</v>
      </c>
      <c r="AX2033" s="13" t="s">
        <v>77</v>
      </c>
      <c r="AY2033" s="262" t="s">
        <v>168</v>
      </c>
    </row>
    <row r="2034" spans="1:51" s="13" customFormat="1" ht="12">
      <c r="A2034" s="13"/>
      <c r="B2034" s="252"/>
      <c r="C2034" s="253"/>
      <c r="D2034" s="241" t="s">
        <v>291</v>
      </c>
      <c r="E2034" s="254" t="s">
        <v>1</v>
      </c>
      <c r="F2034" s="255" t="s">
        <v>3530</v>
      </c>
      <c r="G2034" s="253"/>
      <c r="H2034" s="256">
        <v>1.17</v>
      </c>
      <c r="I2034" s="257"/>
      <c r="J2034" s="253"/>
      <c r="K2034" s="253"/>
      <c r="L2034" s="258"/>
      <c r="M2034" s="259"/>
      <c r="N2034" s="260"/>
      <c r="O2034" s="260"/>
      <c r="P2034" s="260"/>
      <c r="Q2034" s="260"/>
      <c r="R2034" s="260"/>
      <c r="S2034" s="260"/>
      <c r="T2034" s="261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  <c r="AE2034" s="13"/>
      <c r="AT2034" s="262" t="s">
        <v>291</v>
      </c>
      <c r="AU2034" s="262" t="s">
        <v>86</v>
      </c>
      <c r="AV2034" s="13" t="s">
        <v>86</v>
      </c>
      <c r="AW2034" s="13" t="s">
        <v>32</v>
      </c>
      <c r="AX2034" s="13" t="s">
        <v>77</v>
      </c>
      <c r="AY2034" s="262" t="s">
        <v>168</v>
      </c>
    </row>
    <row r="2035" spans="1:51" s="13" customFormat="1" ht="12">
      <c r="A2035" s="13"/>
      <c r="B2035" s="252"/>
      <c r="C2035" s="253"/>
      <c r="D2035" s="241" t="s">
        <v>291</v>
      </c>
      <c r="E2035" s="254" t="s">
        <v>1</v>
      </c>
      <c r="F2035" s="255" t="s">
        <v>3531</v>
      </c>
      <c r="G2035" s="253"/>
      <c r="H2035" s="256">
        <v>2.925</v>
      </c>
      <c r="I2035" s="257"/>
      <c r="J2035" s="253"/>
      <c r="K2035" s="253"/>
      <c r="L2035" s="258"/>
      <c r="M2035" s="259"/>
      <c r="N2035" s="260"/>
      <c r="O2035" s="260"/>
      <c r="P2035" s="260"/>
      <c r="Q2035" s="260"/>
      <c r="R2035" s="260"/>
      <c r="S2035" s="260"/>
      <c r="T2035" s="261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T2035" s="262" t="s">
        <v>291</v>
      </c>
      <c r="AU2035" s="262" t="s">
        <v>86</v>
      </c>
      <c r="AV2035" s="13" t="s">
        <v>86</v>
      </c>
      <c r="AW2035" s="13" t="s">
        <v>32</v>
      </c>
      <c r="AX2035" s="13" t="s">
        <v>77</v>
      </c>
      <c r="AY2035" s="262" t="s">
        <v>168</v>
      </c>
    </row>
    <row r="2036" spans="1:51" s="13" customFormat="1" ht="12">
      <c r="A2036" s="13"/>
      <c r="B2036" s="252"/>
      <c r="C2036" s="253"/>
      <c r="D2036" s="241" t="s">
        <v>291</v>
      </c>
      <c r="E2036" s="254" t="s">
        <v>1</v>
      </c>
      <c r="F2036" s="255" t="s">
        <v>3532</v>
      </c>
      <c r="G2036" s="253"/>
      <c r="H2036" s="256">
        <v>2.35</v>
      </c>
      <c r="I2036" s="257"/>
      <c r="J2036" s="253"/>
      <c r="K2036" s="253"/>
      <c r="L2036" s="258"/>
      <c r="M2036" s="259"/>
      <c r="N2036" s="260"/>
      <c r="O2036" s="260"/>
      <c r="P2036" s="260"/>
      <c r="Q2036" s="260"/>
      <c r="R2036" s="260"/>
      <c r="S2036" s="260"/>
      <c r="T2036" s="261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T2036" s="262" t="s">
        <v>291</v>
      </c>
      <c r="AU2036" s="262" t="s">
        <v>86</v>
      </c>
      <c r="AV2036" s="13" t="s">
        <v>86</v>
      </c>
      <c r="AW2036" s="13" t="s">
        <v>32</v>
      </c>
      <c r="AX2036" s="13" t="s">
        <v>77</v>
      </c>
      <c r="AY2036" s="262" t="s">
        <v>168</v>
      </c>
    </row>
    <row r="2037" spans="1:51" s="13" customFormat="1" ht="12">
      <c r="A2037" s="13"/>
      <c r="B2037" s="252"/>
      <c r="C2037" s="253"/>
      <c r="D2037" s="241" t="s">
        <v>291</v>
      </c>
      <c r="E2037" s="254" t="s">
        <v>1</v>
      </c>
      <c r="F2037" s="255" t="s">
        <v>3533</v>
      </c>
      <c r="G2037" s="253"/>
      <c r="H2037" s="256">
        <v>13.2</v>
      </c>
      <c r="I2037" s="257"/>
      <c r="J2037" s="253"/>
      <c r="K2037" s="253"/>
      <c r="L2037" s="258"/>
      <c r="M2037" s="259"/>
      <c r="N2037" s="260"/>
      <c r="O2037" s="260"/>
      <c r="P2037" s="260"/>
      <c r="Q2037" s="260"/>
      <c r="R2037" s="260"/>
      <c r="S2037" s="260"/>
      <c r="T2037" s="261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T2037" s="262" t="s">
        <v>291</v>
      </c>
      <c r="AU2037" s="262" t="s">
        <v>86</v>
      </c>
      <c r="AV2037" s="13" t="s">
        <v>86</v>
      </c>
      <c r="AW2037" s="13" t="s">
        <v>32</v>
      </c>
      <c r="AX2037" s="13" t="s">
        <v>77</v>
      </c>
      <c r="AY2037" s="262" t="s">
        <v>168</v>
      </c>
    </row>
    <row r="2038" spans="1:51" s="13" customFormat="1" ht="12">
      <c r="A2038" s="13"/>
      <c r="B2038" s="252"/>
      <c r="C2038" s="253"/>
      <c r="D2038" s="241" t="s">
        <v>291</v>
      </c>
      <c r="E2038" s="254" t="s">
        <v>1</v>
      </c>
      <c r="F2038" s="255" t="s">
        <v>3534</v>
      </c>
      <c r="G2038" s="253"/>
      <c r="H2038" s="256">
        <v>-1.6</v>
      </c>
      <c r="I2038" s="257"/>
      <c r="J2038" s="253"/>
      <c r="K2038" s="253"/>
      <c r="L2038" s="258"/>
      <c r="M2038" s="259"/>
      <c r="N2038" s="260"/>
      <c r="O2038" s="260"/>
      <c r="P2038" s="260"/>
      <c r="Q2038" s="260"/>
      <c r="R2038" s="260"/>
      <c r="S2038" s="260"/>
      <c r="T2038" s="261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T2038" s="262" t="s">
        <v>291</v>
      </c>
      <c r="AU2038" s="262" t="s">
        <v>86</v>
      </c>
      <c r="AV2038" s="13" t="s">
        <v>86</v>
      </c>
      <c r="AW2038" s="13" t="s">
        <v>32</v>
      </c>
      <c r="AX2038" s="13" t="s">
        <v>77</v>
      </c>
      <c r="AY2038" s="262" t="s">
        <v>168</v>
      </c>
    </row>
    <row r="2039" spans="1:51" s="13" customFormat="1" ht="12">
      <c r="A2039" s="13"/>
      <c r="B2039" s="252"/>
      <c r="C2039" s="253"/>
      <c r="D2039" s="241" t="s">
        <v>291</v>
      </c>
      <c r="E2039" s="254" t="s">
        <v>1</v>
      </c>
      <c r="F2039" s="255" t="s">
        <v>3535</v>
      </c>
      <c r="G2039" s="253"/>
      <c r="H2039" s="256">
        <v>1.2</v>
      </c>
      <c r="I2039" s="257"/>
      <c r="J2039" s="253"/>
      <c r="K2039" s="253"/>
      <c r="L2039" s="258"/>
      <c r="M2039" s="259"/>
      <c r="N2039" s="260"/>
      <c r="O2039" s="260"/>
      <c r="P2039" s="260"/>
      <c r="Q2039" s="260"/>
      <c r="R2039" s="260"/>
      <c r="S2039" s="260"/>
      <c r="T2039" s="261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  <c r="AE2039" s="13"/>
      <c r="AT2039" s="262" t="s">
        <v>291</v>
      </c>
      <c r="AU2039" s="262" t="s">
        <v>86</v>
      </c>
      <c r="AV2039" s="13" t="s">
        <v>86</v>
      </c>
      <c r="AW2039" s="13" t="s">
        <v>32</v>
      </c>
      <c r="AX2039" s="13" t="s">
        <v>77</v>
      </c>
      <c r="AY2039" s="262" t="s">
        <v>168</v>
      </c>
    </row>
    <row r="2040" spans="1:51" s="15" customFormat="1" ht="12">
      <c r="A2040" s="15"/>
      <c r="B2040" s="274"/>
      <c r="C2040" s="275"/>
      <c r="D2040" s="241" t="s">
        <v>291</v>
      </c>
      <c r="E2040" s="276" t="s">
        <v>1</v>
      </c>
      <c r="F2040" s="277" t="s">
        <v>3536</v>
      </c>
      <c r="G2040" s="275"/>
      <c r="H2040" s="276" t="s">
        <v>1</v>
      </c>
      <c r="I2040" s="278"/>
      <c r="J2040" s="275"/>
      <c r="K2040" s="275"/>
      <c r="L2040" s="279"/>
      <c r="M2040" s="280"/>
      <c r="N2040" s="281"/>
      <c r="O2040" s="281"/>
      <c r="P2040" s="281"/>
      <c r="Q2040" s="281"/>
      <c r="R2040" s="281"/>
      <c r="S2040" s="281"/>
      <c r="T2040" s="282"/>
      <c r="U2040" s="15"/>
      <c r="V2040" s="15"/>
      <c r="W2040" s="15"/>
      <c r="X2040" s="15"/>
      <c r="Y2040" s="15"/>
      <c r="Z2040" s="15"/>
      <c r="AA2040" s="15"/>
      <c r="AB2040" s="15"/>
      <c r="AC2040" s="15"/>
      <c r="AD2040" s="15"/>
      <c r="AE2040" s="15"/>
      <c r="AT2040" s="283" t="s">
        <v>291</v>
      </c>
      <c r="AU2040" s="283" t="s">
        <v>86</v>
      </c>
      <c r="AV2040" s="15" t="s">
        <v>84</v>
      </c>
      <c r="AW2040" s="15" t="s">
        <v>32</v>
      </c>
      <c r="AX2040" s="15" t="s">
        <v>77</v>
      </c>
      <c r="AY2040" s="283" t="s">
        <v>168</v>
      </c>
    </row>
    <row r="2041" spans="1:51" s="13" customFormat="1" ht="12">
      <c r="A2041" s="13"/>
      <c r="B2041" s="252"/>
      <c r="C2041" s="253"/>
      <c r="D2041" s="241" t="s">
        <v>291</v>
      </c>
      <c r="E2041" s="254" t="s">
        <v>1</v>
      </c>
      <c r="F2041" s="255" t="s">
        <v>3537</v>
      </c>
      <c r="G2041" s="253"/>
      <c r="H2041" s="256">
        <v>166.5</v>
      </c>
      <c r="I2041" s="257"/>
      <c r="J2041" s="253"/>
      <c r="K2041" s="253"/>
      <c r="L2041" s="258"/>
      <c r="M2041" s="259"/>
      <c r="N2041" s="260"/>
      <c r="O2041" s="260"/>
      <c r="P2041" s="260"/>
      <c r="Q2041" s="260"/>
      <c r="R2041" s="260"/>
      <c r="S2041" s="260"/>
      <c r="T2041" s="261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T2041" s="262" t="s">
        <v>291</v>
      </c>
      <c r="AU2041" s="262" t="s">
        <v>86</v>
      </c>
      <c r="AV2041" s="13" t="s">
        <v>86</v>
      </c>
      <c r="AW2041" s="13" t="s">
        <v>32</v>
      </c>
      <c r="AX2041" s="13" t="s">
        <v>77</v>
      </c>
      <c r="AY2041" s="262" t="s">
        <v>168</v>
      </c>
    </row>
    <row r="2042" spans="1:51" s="13" customFormat="1" ht="12">
      <c r="A2042" s="13"/>
      <c r="B2042" s="252"/>
      <c r="C2042" s="253"/>
      <c r="D2042" s="241" t="s">
        <v>291</v>
      </c>
      <c r="E2042" s="254" t="s">
        <v>1</v>
      </c>
      <c r="F2042" s="255" t="s">
        <v>3538</v>
      </c>
      <c r="G2042" s="253"/>
      <c r="H2042" s="256">
        <v>-22.458</v>
      </c>
      <c r="I2042" s="257"/>
      <c r="J2042" s="253"/>
      <c r="K2042" s="253"/>
      <c r="L2042" s="258"/>
      <c r="M2042" s="259"/>
      <c r="N2042" s="260"/>
      <c r="O2042" s="260"/>
      <c r="P2042" s="260"/>
      <c r="Q2042" s="260"/>
      <c r="R2042" s="260"/>
      <c r="S2042" s="260"/>
      <c r="T2042" s="261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  <c r="AE2042" s="13"/>
      <c r="AT2042" s="262" t="s">
        <v>291</v>
      </c>
      <c r="AU2042" s="262" t="s">
        <v>86</v>
      </c>
      <c r="AV2042" s="13" t="s">
        <v>86</v>
      </c>
      <c r="AW2042" s="13" t="s">
        <v>32</v>
      </c>
      <c r="AX2042" s="13" t="s">
        <v>77</v>
      </c>
      <c r="AY2042" s="262" t="s">
        <v>168</v>
      </c>
    </row>
    <row r="2043" spans="1:51" s="13" customFormat="1" ht="12">
      <c r="A2043" s="13"/>
      <c r="B2043" s="252"/>
      <c r="C2043" s="253"/>
      <c r="D2043" s="241" t="s">
        <v>291</v>
      </c>
      <c r="E2043" s="254" t="s">
        <v>1</v>
      </c>
      <c r="F2043" s="255" t="s">
        <v>3539</v>
      </c>
      <c r="G2043" s="253"/>
      <c r="H2043" s="256">
        <v>2.46</v>
      </c>
      <c r="I2043" s="257"/>
      <c r="J2043" s="253"/>
      <c r="K2043" s="253"/>
      <c r="L2043" s="258"/>
      <c r="M2043" s="259"/>
      <c r="N2043" s="260"/>
      <c r="O2043" s="260"/>
      <c r="P2043" s="260"/>
      <c r="Q2043" s="260"/>
      <c r="R2043" s="260"/>
      <c r="S2043" s="260"/>
      <c r="T2043" s="261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  <c r="AT2043" s="262" t="s">
        <v>291</v>
      </c>
      <c r="AU2043" s="262" t="s">
        <v>86</v>
      </c>
      <c r="AV2043" s="13" t="s">
        <v>86</v>
      </c>
      <c r="AW2043" s="13" t="s">
        <v>32</v>
      </c>
      <c r="AX2043" s="13" t="s">
        <v>77</v>
      </c>
      <c r="AY2043" s="262" t="s">
        <v>168</v>
      </c>
    </row>
    <row r="2044" spans="1:51" s="13" customFormat="1" ht="12">
      <c r="A2044" s="13"/>
      <c r="B2044" s="252"/>
      <c r="C2044" s="253"/>
      <c r="D2044" s="241" t="s">
        <v>291</v>
      </c>
      <c r="E2044" s="254" t="s">
        <v>1</v>
      </c>
      <c r="F2044" s="255" t="s">
        <v>3540</v>
      </c>
      <c r="G2044" s="253"/>
      <c r="H2044" s="256">
        <v>1.598</v>
      </c>
      <c r="I2044" s="257"/>
      <c r="J2044" s="253"/>
      <c r="K2044" s="253"/>
      <c r="L2044" s="258"/>
      <c r="M2044" s="259"/>
      <c r="N2044" s="260"/>
      <c r="O2044" s="260"/>
      <c r="P2044" s="260"/>
      <c r="Q2044" s="260"/>
      <c r="R2044" s="260"/>
      <c r="S2044" s="260"/>
      <c r="T2044" s="261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  <c r="AE2044" s="13"/>
      <c r="AT2044" s="262" t="s">
        <v>291</v>
      </c>
      <c r="AU2044" s="262" t="s">
        <v>86</v>
      </c>
      <c r="AV2044" s="13" t="s">
        <v>86</v>
      </c>
      <c r="AW2044" s="13" t="s">
        <v>32</v>
      </c>
      <c r="AX2044" s="13" t="s">
        <v>77</v>
      </c>
      <c r="AY2044" s="262" t="s">
        <v>168</v>
      </c>
    </row>
    <row r="2045" spans="1:51" s="13" customFormat="1" ht="12">
      <c r="A2045" s="13"/>
      <c r="B2045" s="252"/>
      <c r="C2045" s="253"/>
      <c r="D2045" s="241" t="s">
        <v>291</v>
      </c>
      <c r="E2045" s="254" t="s">
        <v>1</v>
      </c>
      <c r="F2045" s="255" t="s">
        <v>3541</v>
      </c>
      <c r="G2045" s="253"/>
      <c r="H2045" s="256">
        <v>2</v>
      </c>
      <c r="I2045" s="257"/>
      <c r="J2045" s="253"/>
      <c r="K2045" s="253"/>
      <c r="L2045" s="258"/>
      <c r="M2045" s="259"/>
      <c r="N2045" s="260"/>
      <c r="O2045" s="260"/>
      <c r="P2045" s="260"/>
      <c r="Q2045" s="260"/>
      <c r="R2045" s="260"/>
      <c r="S2045" s="260"/>
      <c r="T2045" s="261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  <c r="AE2045" s="13"/>
      <c r="AT2045" s="262" t="s">
        <v>291</v>
      </c>
      <c r="AU2045" s="262" t="s">
        <v>86</v>
      </c>
      <c r="AV2045" s="13" t="s">
        <v>86</v>
      </c>
      <c r="AW2045" s="13" t="s">
        <v>32</v>
      </c>
      <c r="AX2045" s="13" t="s">
        <v>77</v>
      </c>
      <c r="AY2045" s="262" t="s">
        <v>168</v>
      </c>
    </row>
    <row r="2046" spans="1:51" s="13" customFormat="1" ht="12">
      <c r="A2046" s="13"/>
      <c r="B2046" s="252"/>
      <c r="C2046" s="253"/>
      <c r="D2046" s="241" t="s">
        <v>291</v>
      </c>
      <c r="E2046" s="254" t="s">
        <v>1</v>
      </c>
      <c r="F2046" s="255" t="s">
        <v>3542</v>
      </c>
      <c r="G2046" s="253"/>
      <c r="H2046" s="256">
        <v>0.938</v>
      </c>
      <c r="I2046" s="257"/>
      <c r="J2046" s="253"/>
      <c r="K2046" s="253"/>
      <c r="L2046" s="258"/>
      <c r="M2046" s="259"/>
      <c r="N2046" s="260"/>
      <c r="O2046" s="260"/>
      <c r="P2046" s="260"/>
      <c r="Q2046" s="260"/>
      <c r="R2046" s="260"/>
      <c r="S2046" s="260"/>
      <c r="T2046" s="261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T2046" s="262" t="s">
        <v>291</v>
      </c>
      <c r="AU2046" s="262" t="s">
        <v>86</v>
      </c>
      <c r="AV2046" s="13" t="s">
        <v>86</v>
      </c>
      <c r="AW2046" s="13" t="s">
        <v>32</v>
      </c>
      <c r="AX2046" s="13" t="s">
        <v>77</v>
      </c>
      <c r="AY2046" s="262" t="s">
        <v>168</v>
      </c>
    </row>
    <row r="2047" spans="1:51" s="13" customFormat="1" ht="12">
      <c r="A2047" s="13"/>
      <c r="B2047" s="252"/>
      <c r="C2047" s="253"/>
      <c r="D2047" s="241" t="s">
        <v>291</v>
      </c>
      <c r="E2047" s="254" t="s">
        <v>1</v>
      </c>
      <c r="F2047" s="255" t="s">
        <v>3543</v>
      </c>
      <c r="G2047" s="253"/>
      <c r="H2047" s="256">
        <v>0.975</v>
      </c>
      <c r="I2047" s="257"/>
      <c r="J2047" s="253"/>
      <c r="K2047" s="253"/>
      <c r="L2047" s="258"/>
      <c r="M2047" s="259"/>
      <c r="N2047" s="260"/>
      <c r="O2047" s="260"/>
      <c r="P2047" s="260"/>
      <c r="Q2047" s="260"/>
      <c r="R2047" s="260"/>
      <c r="S2047" s="260"/>
      <c r="T2047" s="261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T2047" s="262" t="s">
        <v>291</v>
      </c>
      <c r="AU2047" s="262" t="s">
        <v>86</v>
      </c>
      <c r="AV2047" s="13" t="s">
        <v>86</v>
      </c>
      <c r="AW2047" s="13" t="s">
        <v>32</v>
      </c>
      <c r="AX2047" s="13" t="s">
        <v>77</v>
      </c>
      <c r="AY2047" s="262" t="s">
        <v>168</v>
      </c>
    </row>
    <row r="2048" spans="1:51" s="13" customFormat="1" ht="12">
      <c r="A2048" s="13"/>
      <c r="B2048" s="252"/>
      <c r="C2048" s="253"/>
      <c r="D2048" s="241" t="s">
        <v>291</v>
      </c>
      <c r="E2048" s="254" t="s">
        <v>1</v>
      </c>
      <c r="F2048" s="255" t="s">
        <v>3544</v>
      </c>
      <c r="G2048" s="253"/>
      <c r="H2048" s="256">
        <v>1.075</v>
      </c>
      <c r="I2048" s="257"/>
      <c r="J2048" s="253"/>
      <c r="K2048" s="253"/>
      <c r="L2048" s="258"/>
      <c r="M2048" s="259"/>
      <c r="N2048" s="260"/>
      <c r="O2048" s="260"/>
      <c r="P2048" s="260"/>
      <c r="Q2048" s="260"/>
      <c r="R2048" s="260"/>
      <c r="S2048" s="260"/>
      <c r="T2048" s="261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T2048" s="262" t="s">
        <v>291</v>
      </c>
      <c r="AU2048" s="262" t="s">
        <v>86</v>
      </c>
      <c r="AV2048" s="13" t="s">
        <v>86</v>
      </c>
      <c r="AW2048" s="13" t="s">
        <v>32</v>
      </c>
      <c r="AX2048" s="13" t="s">
        <v>77</v>
      </c>
      <c r="AY2048" s="262" t="s">
        <v>168</v>
      </c>
    </row>
    <row r="2049" spans="1:51" s="13" customFormat="1" ht="12">
      <c r="A2049" s="13"/>
      <c r="B2049" s="252"/>
      <c r="C2049" s="253"/>
      <c r="D2049" s="241" t="s">
        <v>291</v>
      </c>
      <c r="E2049" s="254" t="s">
        <v>1</v>
      </c>
      <c r="F2049" s="255" t="s">
        <v>3545</v>
      </c>
      <c r="G2049" s="253"/>
      <c r="H2049" s="256">
        <v>1.15</v>
      </c>
      <c r="I2049" s="257"/>
      <c r="J2049" s="253"/>
      <c r="K2049" s="253"/>
      <c r="L2049" s="258"/>
      <c r="M2049" s="259"/>
      <c r="N2049" s="260"/>
      <c r="O2049" s="260"/>
      <c r="P2049" s="260"/>
      <c r="Q2049" s="260"/>
      <c r="R2049" s="260"/>
      <c r="S2049" s="260"/>
      <c r="T2049" s="261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T2049" s="262" t="s">
        <v>291</v>
      </c>
      <c r="AU2049" s="262" t="s">
        <v>86</v>
      </c>
      <c r="AV2049" s="13" t="s">
        <v>86</v>
      </c>
      <c r="AW2049" s="13" t="s">
        <v>32</v>
      </c>
      <c r="AX2049" s="13" t="s">
        <v>77</v>
      </c>
      <c r="AY2049" s="262" t="s">
        <v>168</v>
      </c>
    </row>
    <row r="2050" spans="1:51" s="15" customFormat="1" ht="12">
      <c r="A2050" s="15"/>
      <c r="B2050" s="274"/>
      <c r="C2050" s="275"/>
      <c r="D2050" s="241" t="s">
        <v>291</v>
      </c>
      <c r="E2050" s="276" t="s">
        <v>1</v>
      </c>
      <c r="F2050" s="277" t="s">
        <v>1045</v>
      </c>
      <c r="G2050" s="275"/>
      <c r="H2050" s="276" t="s">
        <v>1</v>
      </c>
      <c r="I2050" s="278"/>
      <c r="J2050" s="275"/>
      <c r="K2050" s="275"/>
      <c r="L2050" s="279"/>
      <c r="M2050" s="280"/>
      <c r="N2050" s="281"/>
      <c r="O2050" s="281"/>
      <c r="P2050" s="281"/>
      <c r="Q2050" s="281"/>
      <c r="R2050" s="281"/>
      <c r="S2050" s="281"/>
      <c r="T2050" s="282"/>
      <c r="U2050" s="15"/>
      <c r="V2050" s="15"/>
      <c r="W2050" s="15"/>
      <c r="X2050" s="15"/>
      <c r="Y2050" s="15"/>
      <c r="Z2050" s="15"/>
      <c r="AA2050" s="15"/>
      <c r="AB2050" s="15"/>
      <c r="AC2050" s="15"/>
      <c r="AD2050" s="15"/>
      <c r="AE2050" s="15"/>
      <c r="AT2050" s="283" t="s">
        <v>291</v>
      </c>
      <c r="AU2050" s="283" t="s">
        <v>86</v>
      </c>
      <c r="AV2050" s="15" t="s">
        <v>84</v>
      </c>
      <c r="AW2050" s="15" t="s">
        <v>32</v>
      </c>
      <c r="AX2050" s="15" t="s">
        <v>77</v>
      </c>
      <c r="AY2050" s="283" t="s">
        <v>168</v>
      </c>
    </row>
    <row r="2051" spans="1:51" s="13" customFormat="1" ht="12">
      <c r="A2051" s="13"/>
      <c r="B2051" s="252"/>
      <c r="C2051" s="253"/>
      <c r="D2051" s="241" t="s">
        <v>291</v>
      </c>
      <c r="E2051" s="254" t="s">
        <v>1</v>
      </c>
      <c r="F2051" s="255" t="s">
        <v>3546</v>
      </c>
      <c r="G2051" s="253"/>
      <c r="H2051" s="256">
        <v>24.57</v>
      </c>
      <c r="I2051" s="257"/>
      <c r="J2051" s="253"/>
      <c r="K2051" s="253"/>
      <c r="L2051" s="258"/>
      <c r="M2051" s="259"/>
      <c r="N2051" s="260"/>
      <c r="O2051" s="260"/>
      <c r="P2051" s="260"/>
      <c r="Q2051" s="260"/>
      <c r="R2051" s="260"/>
      <c r="S2051" s="260"/>
      <c r="T2051" s="261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T2051" s="262" t="s">
        <v>291</v>
      </c>
      <c r="AU2051" s="262" t="s">
        <v>86</v>
      </c>
      <c r="AV2051" s="13" t="s">
        <v>86</v>
      </c>
      <c r="AW2051" s="13" t="s">
        <v>32</v>
      </c>
      <c r="AX2051" s="13" t="s">
        <v>77</v>
      </c>
      <c r="AY2051" s="262" t="s">
        <v>168</v>
      </c>
    </row>
    <row r="2052" spans="1:51" s="13" customFormat="1" ht="12">
      <c r="A2052" s="13"/>
      <c r="B2052" s="252"/>
      <c r="C2052" s="253"/>
      <c r="D2052" s="241" t="s">
        <v>291</v>
      </c>
      <c r="E2052" s="254" t="s">
        <v>1</v>
      </c>
      <c r="F2052" s="255" t="s">
        <v>3547</v>
      </c>
      <c r="G2052" s="253"/>
      <c r="H2052" s="256">
        <v>56.21</v>
      </c>
      <c r="I2052" s="257"/>
      <c r="J2052" s="253"/>
      <c r="K2052" s="253"/>
      <c r="L2052" s="258"/>
      <c r="M2052" s="259"/>
      <c r="N2052" s="260"/>
      <c r="O2052" s="260"/>
      <c r="P2052" s="260"/>
      <c r="Q2052" s="260"/>
      <c r="R2052" s="260"/>
      <c r="S2052" s="260"/>
      <c r="T2052" s="261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T2052" s="262" t="s">
        <v>291</v>
      </c>
      <c r="AU2052" s="262" t="s">
        <v>86</v>
      </c>
      <c r="AV2052" s="13" t="s">
        <v>86</v>
      </c>
      <c r="AW2052" s="13" t="s">
        <v>32</v>
      </c>
      <c r="AX2052" s="13" t="s">
        <v>77</v>
      </c>
      <c r="AY2052" s="262" t="s">
        <v>168</v>
      </c>
    </row>
    <row r="2053" spans="1:51" s="13" customFormat="1" ht="12">
      <c r="A2053" s="13"/>
      <c r="B2053" s="252"/>
      <c r="C2053" s="253"/>
      <c r="D2053" s="241" t="s">
        <v>291</v>
      </c>
      <c r="E2053" s="254" t="s">
        <v>1</v>
      </c>
      <c r="F2053" s="255" t="s">
        <v>3548</v>
      </c>
      <c r="G2053" s="253"/>
      <c r="H2053" s="256">
        <v>-10.472</v>
      </c>
      <c r="I2053" s="257"/>
      <c r="J2053" s="253"/>
      <c r="K2053" s="253"/>
      <c r="L2053" s="258"/>
      <c r="M2053" s="259"/>
      <c r="N2053" s="260"/>
      <c r="O2053" s="260"/>
      <c r="P2053" s="260"/>
      <c r="Q2053" s="260"/>
      <c r="R2053" s="260"/>
      <c r="S2053" s="260"/>
      <c r="T2053" s="261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T2053" s="262" t="s">
        <v>291</v>
      </c>
      <c r="AU2053" s="262" t="s">
        <v>86</v>
      </c>
      <c r="AV2053" s="13" t="s">
        <v>86</v>
      </c>
      <c r="AW2053" s="13" t="s">
        <v>32</v>
      </c>
      <c r="AX2053" s="13" t="s">
        <v>77</v>
      </c>
      <c r="AY2053" s="262" t="s">
        <v>168</v>
      </c>
    </row>
    <row r="2054" spans="1:51" s="13" customFormat="1" ht="12">
      <c r="A2054" s="13"/>
      <c r="B2054" s="252"/>
      <c r="C2054" s="253"/>
      <c r="D2054" s="241" t="s">
        <v>291</v>
      </c>
      <c r="E2054" s="254" t="s">
        <v>1</v>
      </c>
      <c r="F2054" s="255" t="s">
        <v>3549</v>
      </c>
      <c r="G2054" s="253"/>
      <c r="H2054" s="256">
        <v>4.94</v>
      </c>
      <c r="I2054" s="257"/>
      <c r="J2054" s="253"/>
      <c r="K2054" s="253"/>
      <c r="L2054" s="258"/>
      <c r="M2054" s="259"/>
      <c r="N2054" s="260"/>
      <c r="O2054" s="260"/>
      <c r="P2054" s="260"/>
      <c r="Q2054" s="260"/>
      <c r="R2054" s="260"/>
      <c r="S2054" s="260"/>
      <c r="T2054" s="261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T2054" s="262" t="s">
        <v>291</v>
      </c>
      <c r="AU2054" s="262" t="s">
        <v>86</v>
      </c>
      <c r="AV2054" s="13" t="s">
        <v>86</v>
      </c>
      <c r="AW2054" s="13" t="s">
        <v>32</v>
      </c>
      <c r="AX2054" s="13" t="s">
        <v>77</v>
      </c>
      <c r="AY2054" s="262" t="s">
        <v>168</v>
      </c>
    </row>
    <row r="2055" spans="1:51" s="15" customFormat="1" ht="12">
      <c r="A2055" s="15"/>
      <c r="B2055" s="274"/>
      <c r="C2055" s="275"/>
      <c r="D2055" s="241" t="s">
        <v>291</v>
      </c>
      <c r="E2055" s="276" t="s">
        <v>1</v>
      </c>
      <c r="F2055" s="277" t="s">
        <v>411</v>
      </c>
      <c r="G2055" s="275"/>
      <c r="H2055" s="276" t="s">
        <v>1</v>
      </c>
      <c r="I2055" s="278"/>
      <c r="J2055" s="275"/>
      <c r="K2055" s="275"/>
      <c r="L2055" s="279"/>
      <c r="M2055" s="280"/>
      <c r="N2055" s="281"/>
      <c r="O2055" s="281"/>
      <c r="P2055" s="281"/>
      <c r="Q2055" s="281"/>
      <c r="R2055" s="281"/>
      <c r="S2055" s="281"/>
      <c r="T2055" s="282"/>
      <c r="U2055" s="15"/>
      <c r="V2055" s="15"/>
      <c r="W2055" s="15"/>
      <c r="X2055" s="15"/>
      <c r="Y2055" s="15"/>
      <c r="Z2055" s="15"/>
      <c r="AA2055" s="15"/>
      <c r="AB2055" s="15"/>
      <c r="AC2055" s="15"/>
      <c r="AD2055" s="15"/>
      <c r="AE2055" s="15"/>
      <c r="AT2055" s="283" t="s">
        <v>291</v>
      </c>
      <c r="AU2055" s="283" t="s">
        <v>86</v>
      </c>
      <c r="AV2055" s="15" t="s">
        <v>84</v>
      </c>
      <c r="AW2055" s="15" t="s">
        <v>32</v>
      </c>
      <c r="AX2055" s="15" t="s">
        <v>77</v>
      </c>
      <c r="AY2055" s="283" t="s">
        <v>168</v>
      </c>
    </row>
    <row r="2056" spans="1:51" s="13" customFormat="1" ht="12">
      <c r="A2056" s="13"/>
      <c r="B2056" s="252"/>
      <c r="C2056" s="253"/>
      <c r="D2056" s="241" t="s">
        <v>291</v>
      </c>
      <c r="E2056" s="254" t="s">
        <v>1</v>
      </c>
      <c r="F2056" s="255" t="s">
        <v>3550</v>
      </c>
      <c r="G2056" s="253"/>
      <c r="H2056" s="256">
        <v>88.85</v>
      </c>
      <c r="I2056" s="257"/>
      <c r="J2056" s="253"/>
      <c r="K2056" s="253"/>
      <c r="L2056" s="258"/>
      <c r="M2056" s="259"/>
      <c r="N2056" s="260"/>
      <c r="O2056" s="260"/>
      <c r="P2056" s="260"/>
      <c r="Q2056" s="260"/>
      <c r="R2056" s="260"/>
      <c r="S2056" s="260"/>
      <c r="T2056" s="261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  <c r="AT2056" s="262" t="s">
        <v>291</v>
      </c>
      <c r="AU2056" s="262" t="s">
        <v>86</v>
      </c>
      <c r="AV2056" s="13" t="s">
        <v>86</v>
      </c>
      <c r="AW2056" s="13" t="s">
        <v>32</v>
      </c>
      <c r="AX2056" s="13" t="s">
        <v>77</v>
      </c>
      <c r="AY2056" s="262" t="s">
        <v>168</v>
      </c>
    </row>
    <row r="2057" spans="1:51" s="13" customFormat="1" ht="12">
      <c r="A2057" s="13"/>
      <c r="B2057" s="252"/>
      <c r="C2057" s="253"/>
      <c r="D2057" s="241" t="s">
        <v>291</v>
      </c>
      <c r="E2057" s="254" t="s">
        <v>1</v>
      </c>
      <c r="F2057" s="255" t="s">
        <v>1904</v>
      </c>
      <c r="G2057" s="253"/>
      <c r="H2057" s="256">
        <v>140</v>
      </c>
      <c r="I2057" s="257"/>
      <c r="J2057" s="253"/>
      <c r="K2057" s="253"/>
      <c r="L2057" s="258"/>
      <c r="M2057" s="259"/>
      <c r="N2057" s="260"/>
      <c r="O2057" s="260"/>
      <c r="P2057" s="260"/>
      <c r="Q2057" s="260"/>
      <c r="R2057" s="260"/>
      <c r="S2057" s="260"/>
      <c r="T2057" s="261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  <c r="AT2057" s="262" t="s">
        <v>291</v>
      </c>
      <c r="AU2057" s="262" t="s">
        <v>86</v>
      </c>
      <c r="AV2057" s="13" t="s">
        <v>86</v>
      </c>
      <c r="AW2057" s="13" t="s">
        <v>32</v>
      </c>
      <c r="AX2057" s="13" t="s">
        <v>77</v>
      </c>
      <c r="AY2057" s="262" t="s">
        <v>168</v>
      </c>
    </row>
    <row r="2058" spans="1:51" s="14" customFormat="1" ht="12">
      <c r="A2058" s="14"/>
      <c r="B2058" s="263"/>
      <c r="C2058" s="264"/>
      <c r="D2058" s="241" t="s">
        <v>291</v>
      </c>
      <c r="E2058" s="265" t="s">
        <v>874</v>
      </c>
      <c r="F2058" s="266" t="s">
        <v>295</v>
      </c>
      <c r="G2058" s="264"/>
      <c r="H2058" s="267">
        <v>1542.168</v>
      </c>
      <c r="I2058" s="268"/>
      <c r="J2058" s="264"/>
      <c r="K2058" s="264"/>
      <c r="L2058" s="269"/>
      <c r="M2058" s="270"/>
      <c r="N2058" s="271"/>
      <c r="O2058" s="271"/>
      <c r="P2058" s="271"/>
      <c r="Q2058" s="271"/>
      <c r="R2058" s="271"/>
      <c r="S2058" s="271"/>
      <c r="T2058" s="272"/>
      <c r="U2058" s="14"/>
      <c r="V2058" s="14"/>
      <c r="W2058" s="14"/>
      <c r="X2058" s="14"/>
      <c r="Y2058" s="14"/>
      <c r="Z2058" s="14"/>
      <c r="AA2058" s="14"/>
      <c r="AB2058" s="14"/>
      <c r="AC2058" s="14"/>
      <c r="AD2058" s="14"/>
      <c r="AE2058" s="14"/>
      <c r="AT2058" s="273" t="s">
        <v>291</v>
      </c>
      <c r="AU2058" s="273" t="s">
        <v>86</v>
      </c>
      <c r="AV2058" s="14" t="s">
        <v>189</v>
      </c>
      <c r="AW2058" s="14" t="s">
        <v>32</v>
      </c>
      <c r="AX2058" s="14" t="s">
        <v>84</v>
      </c>
      <c r="AY2058" s="273" t="s">
        <v>168</v>
      </c>
    </row>
    <row r="2059" spans="1:65" s="2" customFormat="1" ht="24.15" customHeight="1">
      <c r="A2059" s="39"/>
      <c r="B2059" s="40"/>
      <c r="C2059" s="228" t="s">
        <v>3551</v>
      </c>
      <c r="D2059" s="228" t="s">
        <v>171</v>
      </c>
      <c r="E2059" s="229" t="s">
        <v>3552</v>
      </c>
      <c r="F2059" s="230" t="s">
        <v>3553</v>
      </c>
      <c r="G2059" s="231" t="s">
        <v>203</v>
      </c>
      <c r="H2059" s="232">
        <v>1542.168</v>
      </c>
      <c r="I2059" s="233"/>
      <c r="J2059" s="234">
        <f>ROUND(I2059*H2059,2)</f>
        <v>0</v>
      </c>
      <c r="K2059" s="230" t="s">
        <v>175</v>
      </c>
      <c r="L2059" s="45"/>
      <c r="M2059" s="235" t="s">
        <v>1</v>
      </c>
      <c r="N2059" s="236" t="s">
        <v>42</v>
      </c>
      <c r="O2059" s="92"/>
      <c r="P2059" s="237">
        <f>O2059*H2059</f>
        <v>0</v>
      </c>
      <c r="Q2059" s="237">
        <v>0</v>
      </c>
      <c r="R2059" s="237">
        <f>Q2059*H2059</f>
        <v>0</v>
      </c>
      <c r="S2059" s="237">
        <v>0</v>
      </c>
      <c r="T2059" s="238">
        <f>S2059*H2059</f>
        <v>0</v>
      </c>
      <c r="U2059" s="39"/>
      <c r="V2059" s="39"/>
      <c r="W2059" s="39"/>
      <c r="X2059" s="39"/>
      <c r="Y2059" s="39"/>
      <c r="Z2059" s="39"/>
      <c r="AA2059" s="39"/>
      <c r="AB2059" s="39"/>
      <c r="AC2059" s="39"/>
      <c r="AD2059" s="39"/>
      <c r="AE2059" s="39"/>
      <c r="AR2059" s="239" t="s">
        <v>437</v>
      </c>
      <c r="AT2059" s="239" t="s">
        <v>171</v>
      </c>
      <c r="AU2059" s="239" t="s">
        <v>86</v>
      </c>
      <c r="AY2059" s="18" t="s">
        <v>168</v>
      </c>
      <c r="BE2059" s="240">
        <f>IF(N2059="základní",J2059,0)</f>
        <v>0</v>
      </c>
      <c r="BF2059" s="240">
        <f>IF(N2059="snížená",J2059,0)</f>
        <v>0</v>
      </c>
      <c r="BG2059" s="240">
        <f>IF(N2059="zákl. přenesená",J2059,0)</f>
        <v>0</v>
      </c>
      <c r="BH2059" s="240">
        <f>IF(N2059="sníž. přenesená",J2059,0)</f>
        <v>0</v>
      </c>
      <c r="BI2059" s="240">
        <f>IF(N2059="nulová",J2059,0)</f>
        <v>0</v>
      </c>
      <c r="BJ2059" s="18" t="s">
        <v>84</v>
      </c>
      <c r="BK2059" s="240">
        <f>ROUND(I2059*H2059,2)</f>
        <v>0</v>
      </c>
      <c r="BL2059" s="18" t="s">
        <v>437</v>
      </c>
      <c r="BM2059" s="239" t="s">
        <v>3554</v>
      </c>
    </row>
    <row r="2060" spans="1:51" s="13" customFormat="1" ht="12">
      <c r="A2060" s="13"/>
      <c r="B2060" s="252"/>
      <c r="C2060" s="253"/>
      <c r="D2060" s="241" t="s">
        <v>291</v>
      </c>
      <c r="E2060" s="254" t="s">
        <v>1</v>
      </c>
      <c r="F2060" s="255" t="s">
        <v>874</v>
      </c>
      <c r="G2060" s="253"/>
      <c r="H2060" s="256">
        <v>1542.168</v>
      </c>
      <c r="I2060" s="257"/>
      <c r="J2060" s="253"/>
      <c r="K2060" s="253"/>
      <c r="L2060" s="258"/>
      <c r="M2060" s="259"/>
      <c r="N2060" s="260"/>
      <c r="O2060" s="260"/>
      <c r="P2060" s="260"/>
      <c r="Q2060" s="260"/>
      <c r="R2060" s="260"/>
      <c r="S2060" s="260"/>
      <c r="T2060" s="261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  <c r="AT2060" s="262" t="s">
        <v>291</v>
      </c>
      <c r="AU2060" s="262" t="s">
        <v>86</v>
      </c>
      <c r="AV2060" s="13" t="s">
        <v>86</v>
      </c>
      <c r="AW2060" s="13" t="s">
        <v>32</v>
      </c>
      <c r="AX2060" s="13" t="s">
        <v>84</v>
      </c>
      <c r="AY2060" s="262" t="s">
        <v>168</v>
      </c>
    </row>
    <row r="2061" spans="1:65" s="2" customFormat="1" ht="24.15" customHeight="1">
      <c r="A2061" s="39"/>
      <c r="B2061" s="40"/>
      <c r="C2061" s="228" t="s">
        <v>3555</v>
      </c>
      <c r="D2061" s="228" t="s">
        <v>171</v>
      </c>
      <c r="E2061" s="229" t="s">
        <v>3556</v>
      </c>
      <c r="F2061" s="230" t="s">
        <v>3557</v>
      </c>
      <c r="G2061" s="231" t="s">
        <v>203</v>
      </c>
      <c r="H2061" s="232">
        <v>1269.685</v>
      </c>
      <c r="I2061" s="233"/>
      <c r="J2061" s="234">
        <f>ROUND(I2061*H2061,2)</f>
        <v>0</v>
      </c>
      <c r="K2061" s="230" t="s">
        <v>175</v>
      </c>
      <c r="L2061" s="45"/>
      <c r="M2061" s="235" t="s">
        <v>1</v>
      </c>
      <c r="N2061" s="236" t="s">
        <v>42</v>
      </c>
      <c r="O2061" s="92"/>
      <c r="P2061" s="237">
        <f>O2061*H2061</f>
        <v>0</v>
      </c>
      <c r="Q2061" s="237">
        <v>1E-05</v>
      </c>
      <c r="R2061" s="237">
        <f>Q2061*H2061</f>
        <v>0.01269685</v>
      </c>
      <c r="S2061" s="237">
        <v>0</v>
      </c>
      <c r="T2061" s="238">
        <f>S2061*H2061</f>
        <v>0</v>
      </c>
      <c r="U2061" s="39"/>
      <c r="V2061" s="39"/>
      <c r="W2061" s="39"/>
      <c r="X2061" s="39"/>
      <c r="Y2061" s="39"/>
      <c r="Z2061" s="39"/>
      <c r="AA2061" s="39"/>
      <c r="AB2061" s="39"/>
      <c r="AC2061" s="39"/>
      <c r="AD2061" s="39"/>
      <c r="AE2061" s="39"/>
      <c r="AR2061" s="239" t="s">
        <v>437</v>
      </c>
      <c r="AT2061" s="239" t="s">
        <v>171</v>
      </c>
      <c r="AU2061" s="239" t="s">
        <v>86</v>
      </c>
      <c r="AY2061" s="18" t="s">
        <v>168</v>
      </c>
      <c r="BE2061" s="240">
        <f>IF(N2061="základní",J2061,0)</f>
        <v>0</v>
      </c>
      <c r="BF2061" s="240">
        <f>IF(N2061="snížená",J2061,0)</f>
        <v>0</v>
      </c>
      <c r="BG2061" s="240">
        <f>IF(N2061="zákl. přenesená",J2061,0)</f>
        <v>0</v>
      </c>
      <c r="BH2061" s="240">
        <f>IF(N2061="sníž. přenesená",J2061,0)</f>
        <v>0</v>
      </c>
      <c r="BI2061" s="240">
        <f>IF(N2061="nulová",J2061,0)</f>
        <v>0</v>
      </c>
      <c r="BJ2061" s="18" t="s">
        <v>84</v>
      </c>
      <c r="BK2061" s="240">
        <f>ROUND(I2061*H2061,2)</f>
        <v>0</v>
      </c>
      <c r="BL2061" s="18" t="s">
        <v>437</v>
      </c>
      <c r="BM2061" s="239" t="s">
        <v>3558</v>
      </c>
    </row>
    <row r="2062" spans="1:51" s="15" customFormat="1" ht="12">
      <c r="A2062" s="15"/>
      <c r="B2062" s="274"/>
      <c r="C2062" s="275"/>
      <c r="D2062" s="241" t="s">
        <v>291</v>
      </c>
      <c r="E2062" s="276" t="s">
        <v>1</v>
      </c>
      <c r="F2062" s="277" t="s">
        <v>3559</v>
      </c>
      <c r="G2062" s="275"/>
      <c r="H2062" s="276" t="s">
        <v>1</v>
      </c>
      <c r="I2062" s="278"/>
      <c r="J2062" s="275"/>
      <c r="K2062" s="275"/>
      <c r="L2062" s="279"/>
      <c r="M2062" s="280"/>
      <c r="N2062" s="281"/>
      <c r="O2062" s="281"/>
      <c r="P2062" s="281"/>
      <c r="Q2062" s="281"/>
      <c r="R2062" s="281"/>
      <c r="S2062" s="281"/>
      <c r="T2062" s="282"/>
      <c r="U2062" s="15"/>
      <c r="V2062" s="15"/>
      <c r="W2062" s="15"/>
      <c r="X2062" s="15"/>
      <c r="Y2062" s="15"/>
      <c r="Z2062" s="15"/>
      <c r="AA2062" s="15"/>
      <c r="AB2062" s="15"/>
      <c r="AC2062" s="15"/>
      <c r="AD2062" s="15"/>
      <c r="AE2062" s="15"/>
      <c r="AT2062" s="283" t="s">
        <v>291</v>
      </c>
      <c r="AU2062" s="283" t="s">
        <v>86</v>
      </c>
      <c r="AV2062" s="15" t="s">
        <v>84</v>
      </c>
      <c r="AW2062" s="15" t="s">
        <v>32</v>
      </c>
      <c r="AX2062" s="15" t="s">
        <v>77</v>
      </c>
      <c r="AY2062" s="283" t="s">
        <v>168</v>
      </c>
    </row>
    <row r="2063" spans="1:51" s="13" customFormat="1" ht="12">
      <c r="A2063" s="13"/>
      <c r="B2063" s="252"/>
      <c r="C2063" s="253"/>
      <c r="D2063" s="241" t="s">
        <v>291</v>
      </c>
      <c r="E2063" s="254" t="s">
        <v>1</v>
      </c>
      <c r="F2063" s="255" t="s">
        <v>3560</v>
      </c>
      <c r="G2063" s="253"/>
      <c r="H2063" s="256">
        <v>1269.685</v>
      </c>
      <c r="I2063" s="257"/>
      <c r="J2063" s="253"/>
      <c r="K2063" s="253"/>
      <c r="L2063" s="258"/>
      <c r="M2063" s="259"/>
      <c r="N2063" s="260"/>
      <c r="O2063" s="260"/>
      <c r="P2063" s="260"/>
      <c r="Q2063" s="260"/>
      <c r="R2063" s="260"/>
      <c r="S2063" s="260"/>
      <c r="T2063" s="261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  <c r="AT2063" s="262" t="s">
        <v>291</v>
      </c>
      <c r="AU2063" s="262" t="s">
        <v>86</v>
      </c>
      <c r="AV2063" s="13" t="s">
        <v>86</v>
      </c>
      <c r="AW2063" s="13" t="s">
        <v>32</v>
      </c>
      <c r="AX2063" s="13" t="s">
        <v>84</v>
      </c>
      <c r="AY2063" s="262" t="s">
        <v>168</v>
      </c>
    </row>
    <row r="2064" spans="1:65" s="2" customFormat="1" ht="33" customHeight="1">
      <c r="A2064" s="39"/>
      <c r="B2064" s="40"/>
      <c r="C2064" s="228" t="s">
        <v>3561</v>
      </c>
      <c r="D2064" s="228" t="s">
        <v>171</v>
      </c>
      <c r="E2064" s="229" t="s">
        <v>3562</v>
      </c>
      <c r="F2064" s="230" t="s">
        <v>3563</v>
      </c>
      <c r="G2064" s="231" t="s">
        <v>203</v>
      </c>
      <c r="H2064" s="232">
        <v>272.483</v>
      </c>
      <c r="I2064" s="233"/>
      <c r="J2064" s="234">
        <f>ROUND(I2064*H2064,2)</f>
        <v>0</v>
      </c>
      <c r="K2064" s="230" t="s">
        <v>175</v>
      </c>
      <c r="L2064" s="45"/>
      <c r="M2064" s="235" t="s">
        <v>1</v>
      </c>
      <c r="N2064" s="236" t="s">
        <v>42</v>
      </c>
      <c r="O2064" s="92"/>
      <c r="P2064" s="237">
        <f>O2064*H2064</f>
        <v>0</v>
      </c>
      <c r="Q2064" s="237">
        <v>2E-05</v>
      </c>
      <c r="R2064" s="237">
        <f>Q2064*H2064</f>
        <v>0.00544966</v>
      </c>
      <c r="S2064" s="237">
        <v>0</v>
      </c>
      <c r="T2064" s="238">
        <f>S2064*H2064</f>
        <v>0</v>
      </c>
      <c r="U2064" s="39"/>
      <c r="V2064" s="39"/>
      <c r="W2064" s="39"/>
      <c r="X2064" s="39"/>
      <c r="Y2064" s="39"/>
      <c r="Z2064" s="39"/>
      <c r="AA2064" s="39"/>
      <c r="AB2064" s="39"/>
      <c r="AC2064" s="39"/>
      <c r="AD2064" s="39"/>
      <c r="AE2064" s="39"/>
      <c r="AR2064" s="239" t="s">
        <v>437</v>
      </c>
      <c r="AT2064" s="239" t="s">
        <v>171</v>
      </c>
      <c r="AU2064" s="239" t="s">
        <v>86</v>
      </c>
      <c r="AY2064" s="18" t="s">
        <v>168</v>
      </c>
      <c r="BE2064" s="240">
        <f>IF(N2064="základní",J2064,0)</f>
        <v>0</v>
      </c>
      <c r="BF2064" s="240">
        <f>IF(N2064="snížená",J2064,0)</f>
        <v>0</v>
      </c>
      <c r="BG2064" s="240">
        <f>IF(N2064="zákl. přenesená",J2064,0)</f>
        <v>0</v>
      </c>
      <c r="BH2064" s="240">
        <f>IF(N2064="sníž. přenesená",J2064,0)</f>
        <v>0</v>
      </c>
      <c r="BI2064" s="240">
        <f>IF(N2064="nulová",J2064,0)</f>
        <v>0</v>
      </c>
      <c r="BJ2064" s="18" t="s">
        <v>84</v>
      </c>
      <c r="BK2064" s="240">
        <f>ROUND(I2064*H2064,2)</f>
        <v>0</v>
      </c>
      <c r="BL2064" s="18" t="s">
        <v>437</v>
      </c>
      <c r="BM2064" s="239" t="s">
        <v>3564</v>
      </c>
    </row>
    <row r="2065" spans="1:51" s="15" customFormat="1" ht="12">
      <c r="A2065" s="15"/>
      <c r="B2065" s="274"/>
      <c r="C2065" s="275"/>
      <c r="D2065" s="241" t="s">
        <v>291</v>
      </c>
      <c r="E2065" s="276" t="s">
        <v>1</v>
      </c>
      <c r="F2065" s="277" t="s">
        <v>3565</v>
      </c>
      <c r="G2065" s="275"/>
      <c r="H2065" s="276" t="s">
        <v>1</v>
      </c>
      <c r="I2065" s="278"/>
      <c r="J2065" s="275"/>
      <c r="K2065" s="275"/>
      <c r="L2065" s="279"/>
      <c r="M2065" s="280"/>
      <c r="N2065" s="281"/>
      <c r="O2065" s="281"/>
      <c r="P2065" s="281"/>
      <c r="Q2065" s="281"/>
      <c r="R2065" s="281"/>
      <c r="S2065" s="281"/>
      <c r="T2065" s="282"/>
      <c r="U2065" s="15"/>
      <c r="V2065" s="15"/>
      <c r="W2065" s="15"/>
      <c r="X2065" s="15"/>
      <c r="Y2065" s="15"/>
      <c r="Z2065" s="15"/>
      <c r="AA2065" s="15"/>
      <c r="AB2065" s="15"/>
      <c r="AC2065" s="15"/>
      <c r="AD2065" s="15"/>
      <c r="AE2065" s="15"/>
      <c r="AT2065" s="283" t="s">
        <v>291</v>
      </c>
      <c r="AU2065" s="283" t="s">
        <v>86</v>
      </c>
      <c r="AV2065" s="15" t="s">
        <v>84</v>
      </c>
      <c r="AW2065" s="15" t="s">
        <v>32</v>
      </c>
      <c r="AX2065" s="15" t="s">
        <v>77</v>
      </c>
      <c r="AY2065" s="283" t="s">
        <v>168</v>
      </c>
    </row>
    <row r="2066" spans="1:51" s="15" customFormat="1" ht="12">
      <c r="A2066" s="15"/>
      <c r="B2066" s="274"/>
      <c r="C2066" s="275"/>
      <c r="D2066" s="241" t="s">
        <v>291</v>
      </c>
      <c r="E2066" s="276" t="s">
        <v>1</v>
      </c>
      <c r="F2066" s="277" t="s">
        <v>3566</v>
      </c>
      <c r="G2066" s="275"/>
      <c r="H2066" s="276" t="s">
        <v>1</v>
      </c>
      <c r="I2066" s="278"/>
      <c r="J2066" s="275"/>
      <c r="K2066" s="275"/>
      <c r="L2066" s="279"/>
      <c r="M2066" s="280"/>
      <c r="N2066" s="281"/>
      <c r="O2066" s="281"/>
      <c r="P2066" s="281"/>
      <c r="Q2066" s="281"/>
      <c r="R2066" s="281"/>
      <c r="S2066" s="281"/>
      <c r="T2066" s="282"/>
      <c r="U2066" s="15"/>
      <c r="V2066" s="15"/>
      <c r="W2066" s="15"/>
      <c r="X2066" s="15"/>
      <c r="Y2066" s="15"/>
      <c r="Z2066" s="15"/>
      <c r="AA2066" s="15"/>
      <c r="AB2066" s="15"/>
      <c r="AC2066" s="15"/>
      <c r="AD2066" s="15"/>
      <c r="AE2066" s="15"/>
      <c r="AT2066" s="283" t="s">
        <v>291</v>
      </c>
      <c r="AU2066" s="283" t="s">
        <v>86</v>
      </c>
      <c r="AV2066" s="15" t="s">
        <v>84</v>
      </c>
      <c r="AW2066" s="15" t="s">
        <v>32</v>
      </c>
      <c r="AX2066" s="15" t="s">
        <v>77</v>
      </c>
      <c r="AY2066" s="283" t="s">
        <v>168</v>
      </c>
    </row>
    <row r="2067" spans="1:51" s="13" customFormat="1" ht="12">
      <c r="A2067" s="13"/>
      <c r="B2067" s="252"/>
      <c r="C2067" s="253"/>
      <c r="D2067" s="241" t="s">
        <v>291</v>
      </c>
      <c r="E2067" s="254" t="s">
        <v>1</v>
      </c>
      <c r="F2067" s="255" t="s">
        <v>3567</v>
      </c>
      <c r="G2067" s="253"/>
      <c r="H2067" s="256">
        <v>15.171</v>
      </c>
      <c r="I2067" s="257"/>
      <c r="J2067" s="253"/>
      <c r="K2067" s="253"/>
      <c r="L2067" s="258"/>
      <c r="M2067" s="259"/>
      <c r="N2067" s="260"/>
      <c r="O2067" s="260"/>
      <c r="P2067" s="260"/>
      <c r="Q2067" s="260"/>
      <c r="R2067" s="260"/>
      <c r="S2067" s="260"/>
      <c r="T2067" s="261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  <c r="AT2067" s="262" t="s">
        <v>291</v>
      </c>
      <c r="AU2067" s="262" t="s">
        <v>86</v>
      </c>
      <c r="AV2067" s="13" t="s">
        <v>86</v>
      </c>
      <c r="AW2067" s="13" t="s">
        <v>32</v>
      </c>
      <c r="AX2067" s="13" t="s">
        <v>77</v>
      </c>
      <c r="AY2067" s="262" t="s">
        <v>168</v>
      </c>
    </row>
    <row r="2068" spans="1:51" s="13" customFormat="1" ht="12">
      <c r="A2068" s="13"/>
      <c r="B2068" s="252"/>
      <c r="C2068" s="253"/>
      <c r="D2068" s="241" t="s">
        <v>291</v>
      </c>
      <c r="E2068" s="254" t="s">
        <v>1</v>
      </c>
      <c r="F2068" s="255" t="s">
        <v>3568</v>
      </c>
      <c r="G2068" s="253"/>
      <c r="H2068" s="256">
        <v>6.615</v>
      </c>
      <c r="I2068" s="257"/>
      <c r="J2068" s="253"/>
      <c r="K2068" s="253"/>
      <c r="L2068" s="258"/>
      <c r="M2068" s="259"/>
      <c r="N2068" s="260"/>
      <c r="O2068" s="260"/>
      <c r="P2068" s="260"/>
      <c r="Q2068" s="260"/>
      <c r="R2068" s="260"/>
      <c r="S2068" s="260"/>
      <c r="T2068" s="261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T2068" s="262" t="s">
        <v>291</v>
      </c>
      <c r="AU2068" s="262" t="s">
        <v>86</v>
      </c>
      <c r="AV2068" s="13" t="s">
        <v>86</v>
      </c>
      <c r="AW2068" s="13" t="s">
        <v>32</v>
      </c>
      <c r="AX2068" s="13" t="s">
        <v>77</v>
      </c>
      <c r="AY2068" s="262" t="s">
        <v>168</v>
      </c>
    </row>
    <row r="2069" spans="1:51" s="13" customFormat="1" ht="12">
      <c r="A2069" s="13"/>
      <c r="B2069" s="252"/>
      <c r="C2069" s="253"/>
      <c r="D2069" s="241" t="s">
        <v>291</v>
      </c>
      <c r="E2069" s="254" t="s">
        <v>1</v>
      </c>
      <c r="F2069" s="255" t="s">
        <v>3569</v>
      </c>
      <c r="G2069" s="253"/>
      <c r="H2069" s="256">
        <v>0.78</v>
      </c>
      <c r="I2069" s="257"/>
      <c r="J2069" s="253"/>
      <c r="K2069" s="253"/>
      <c r="L2069" s="258"/>
      <c r="M2069" s="259"/>
      <c r="N2069" s="260"/>
      <c r="O2069" s="260"/>
      <c r="P2069" s="260"/>
      <c r="Q2069" s="260"/>
      <c r="R2069" s="260"/>
      <c r="S2069" s="260"/>
      <c r="T2069" s="261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T2069" s="262" t="s">
        <v>291</v>
      </c>
      <c r="AU2069" s="262" t="s">
        <v>86</v>
      </c>
      <c r="AV2069" s="13" t="s">
        <v>86</v>
      </c>
      <c r="AW2069" s="13" t="s">
        <v>32</v>
      </c>
      <c r="AX2069" s="13" t="s">
        <v>77</v>
      </c>
      <c r="AY2069" s="262" t="s">
        <v>168</v>
      </c>
    </row>
    <row r="2070" spans="1:51" s="15" customFormat="1" ht="12">
      <c r="A2070" s="15"/>
      <c r="B2070" s="274"/>
      <c r="C2070" s="275"/>
      <c r="D2070" s="241" t="s">
        <v>291</v>
      </c>
      <c r="E2070" s="276" t="s">
        <v>1</v>
      </c>
      <c r="F2070" s="277" t="s">
        <v>3493</v>
      </c>
      <c r="G2070" s="275"/>
      <c r="H2070" s="276" t="s">
        <v>1</v>
      </c>
      <c r="I2070" s="278"/>
      <c r="J2070" s="275"/>
      <c r="K2070" s="275"/>
      <c r="L2070" s="279"/>
      <c r="M2070" s="280"/>
      <c r="N2070" s="281"/>
      <c r="O2070" s="281"/>
      <c r="P2070" s="281"/>
      <c r="Q2070" s="281"/>
      <c r="R2070" s="281"/>
      <c r="S2070" s="281"/>
      <c r="T2070" s="282"/>
      <c r="U2070" s="15"/>
      <c r="V2070" s="15"/>
      <c r="W2070" s="15"/>
      <c r="X2070" s="15"/>
      <c r="Y2070" s="15"/>
      <c r="Z2070" s="15"/>
      <c r="AA2070" s="15"/>
      <c r="AB2070" s="15"/>
      <c r="AC2070" s="15"/>
      <c r="AD2070" s="15"/>
      <c r="AE2070" s="15"/>
      <c r="AT2070" s="283" t="s">
        <v>291</v>
      </c>
      <c r="AU2070" s="283" t="s">
        <v>86</v>
      </c>
      <c r="AV2070" s="15" t="s">
        <v>84</v>
      </c>
      <c r="AW2070" s="15" t="s">
        <v>32</v>
      </c>
      <c r="AX2070" s="15" t="s">
        <v>77</v>
      </c>
      <c r="AY2070" s="283" t="s">
        <v>168</v>
      </c>
    </row>
    <row r="2071" spans="1:51" s="13" customFormat="1" ht="12">
      <c r="A2071" s="13"/>
      <c r="B2071" s="252"/>
      <c r="C2071" s="253"/>
      <c r="D2071" s="241" t="s">
        <v>291</v>
      </c>
      <c r="E2071" s="254" t="s">
        <v>1</v>
      </c>
      <c r="F2071" s="255" t="s">
        <v>3570</v>
      </c>
      <c r="G2071" s="253"/>
      <c r="H2071" s="256">
        <v>2.808</v>
      </c>
      <c r="I2071" s="257"/>
      <c r="J2071" s="253"/>
      <c r="K2071" s="253"/>
      <c r="L2071" s="258"/>
      <c r="M2071" s="259"/>
      <c r="N2071" s="260"/>
      <c r="O2071" s="260"/>
      <c r="P2071" s="260"/>
      <c r="Q2071" s="260"/>
      <c r="R2071" s="260"/>
      <c r="S2071" s="260"/>
      <c r="T2071" s="261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  <c r="AE2071" s="13"/>
      <c r="AT2071" s="262" t="s">
        <v>291</v>
      </c>
      <c r="AU2071" s="262" t="s">
        <v>86</v>
      </c>
      <c r="AV2071" s="13" t="s">
        <v>86</v>
      </c>
      <c r="AW2071" s="13" t="s">
        <v>32</v>
      </c>
      <c r="AX2071" s="13" t="s">
        <v>77</v>
      </c>
      <c r="AY2071" s="262" t="s">
        <v>168</v>
      </c>
    </row>
    <row r="2072" spans="1:51" s="13" customFormat="1" ht="12">
      <c r="A2072" s="13"/>
      <c r="B2072" s="252"/>
      <c r="C2072" s="253"/>
      <c r="D2072" s="241" t="s">
        <v>291</v>
      </c>
      <c r="E2072" s="254" t="s">
        <v>1</v>
      </c>
      <c r="F2072" s="255" t="s">
        <v>3571</v>
      </c>
      <c r="G2072" s="253"/>
      <c r="H2072" s="256">
        <v>1.449</v>
      </c>
      <c r="I2072" s="257"/>
      <c r="J2072" s="253"/>
      <c r="K2072" s="253"/>
      <c r="L2072" s="258"/>
      <c r="M2072" s="259"/>
      <c r="N2072" s="260"/>
      <c r="O2072" s="260"/>
      <c r="P2072" s="260"/>
      <c r="Q2072" s="260"/>
      <c r="R2072" s="260"/>
      <c r="S2072" s="260"/>
      <c r="T2072" s="261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  <c r="AE2072" s="13"/>
      <c r="AT2072" s="262" t="s">
        <v>291</v>
      </c>
      <c r="AU2072" s="262" t="s">
        <v>86</v>
      </c>
      <c r="AV2072" s="13" t="s">
        <v>86</v>
      </c>
      <c r="AW2072" s="13" t="s">
        <v>32</v>
      </c>
      <c r="AX2072" s="13" t="s">
        <v>77</v>
      </c>
      <c r="AY2072" s="262" t="s">
        <v>168</v>
      </c>
    </row>
    <row r="2073" spans="1:51" s="13" customFormat="1" ht="12">
      <c r="A2073" s="13"/>
      <c r="B2073" s="252"/>
      <c r="C2073" s="253"/>
      <c r="D2073" s="241" t="s">
        <v>291</v>
      </c>
      <c r="E2073" s="254" t="s">
        <v>1</v>
      </c>
      <c r="F2073" s="255" t="s">
        <v>3572</v>
      </c>
      <c r="G2073" s="253"/>
      <c r="H2073" s="256">
        <v>2.25</v>
      </c>
      <c r="I2073" s="257"/>
      <c r="J2073" s="253"/>
      <c r="K2073" s="253"/>
      <c r="L2073" s="258"/>
      <c r="M2073" s="259"/>
      <c r="N2073" s="260"/>
      <c r="O2073" s="260"/>
      <c r="P2073" s="260"/>
      <c r="Q2073" s="260"/>
      <c r="R2073" s="260"/>
      <c r="S2073" s="260"/>
      <c r="T2073" s="261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T2073" s="262" t="s">
        <v>291</v>
      </c>
      <c r="AU2073" s="262" t="s">
        <v>86</v>
      </c>
      <c r="AV2073" s="13" t="s">
        <v>86</v>
      </c>
      <c r="AW2073" s="13" t="s">
        <v>32</v>
      </c>
      <c r="AX2073" s="13" t="s">
        <v>77</v>
      </c>
      <c r="AY2073" s="262" t="s">
        <v>168</v>
      </c>
    </row>
    <row r="2074" spans="1:51" s="13" customFormat="1" ht="12">
      <c r="A2074" s="13"/>
      <c r="B2074" s="252"/>
      <c r="C2074" s="253"/>
      <c r="D2074" s="241" t="s">
        <v>291</v>
      </c>
      <c r="E2074" s="254" t="s">
        <v>1</v>
      </c>
      <c r="F2074" s="255" t="s">
        <v>3573</v>
      </c>
      <c r="G2074" s="253"/>
      <c r="H2074" s="256">
        <v>4.56</v>
      </c>
      <c r="I2074" s="257"/>
      <c r="J2074" s="253"/>
      <c r="K2074" s="253"/>
      <c r="L2074" s="258"/>
      <c r="M2074" s="259"/>
      <c r="N2074" s="260"/>
      <c r="O2074" s="260"/>
      <c r="P2074" s="260"/>
      <c r="Q2074" s="260"/>
      <c r="R2074" s="260"/>
      <c r="S2074" s="260"/>
      <c r="T2074" s="261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T2074" s="262" t="s">
        <v>291</v>
      </c>
      <c r="AU2074" s="262" t="s">
        <v>86</v>
      </c>
      <c r="AV2074" s="13" t="s">
        <v>86</v>
      </c>
      <c r="AW2074" s="13" t="s">
        <v>32</v>
      </c>
      <c r="AX2074" s="13" t="s">
        <v>77</v>
      </c>
      <c r="AY2074" s="262" t="s">
        <v>168</v>
      </c>
    </row>
    <row r="2075" spans="1:51" s="13" customFormat="1" ht="12">
      <c r="A2075" s="13"/>
      <c r="B2075" s="252"/>
      <c r="C2075" s="253"/>
      <c r="D2075" s="241" t="s">
        <v>291</v>
      </c>
      <c r="E2075" s="254" t="s">
        <v>1</v>
      </c>
      <c r="F2075" s="255" t="s">
        <v>3574</v>
      </c>
      <c r="G2075" s="253"/>
      <c r="H2075" s="256">
        <v>1.95</v>
      </c>
      <c r="I2075" s="257"/>
      <c r="J2075" s="253"/>
      <c r="K2075" s="253"/>
      <c r="L2075" s="258"/>
      <c r="M2075" s="259"/>
      <c r="N2075" s="260"/>
      <c r="O2075" s="260"/>
      <c r="P2075" s="260"/>
      <c r="Q2075" s="260"/>
      <c r="R2075" s="260"/>
      <c r="S2075" s="260"/>
      <c r="T2075" s="261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T2075" s="262" t="s">
        <v>291</v>
      </c>
      <c r="AU2075" s="262" t="s">
        <v>86</v>
      </c>
      <c r="AV2075" s="13" t="s">
        <v>86</v>
      </c>
      <c r="AW2075" s="13" t="s">
        <v>32</v>
      </c>
      <c r="AX2075" s="13" t="s">
        <v>77</v>
      </c>
      <c r="AY2075" s="262" t="s">
        <v>168</v>
      </c>
    </row>
    <row r="2076" spans="1:51" s="13" customFormat="1" ht="12">
      <c r="A2076" s="13"/>
      <c r="B2076" s="252"/>
      <c r="C2076" s="253"/>
      <c r="D2076" s="241" t="s">
        <v>291</v>
      </c>
      <c r="E2076" s="254" t="s">
        <v>1</v>
      </c>
      <c r="F2076" s="255" t="s">
        <v>3575</v>
      </c>
      <c r="G2076" s="253"/>
      <c r="H2076" s="256">
        <v>66.881</v>
      </c>
      <c r="I2076" s="257"/>
      <c r="J2076" s="253"/>
      <c r="K2076" s="253"/>
      <c r="L2076" s="258"/>
      <c r="M2076" s="259"/>
      <c r="N2076" s="260"/>
      <c r="O2076" s="260"/>
      <c r="P2076" s="260"/>
      <c r="Q2076" s="260"/>
      <c r="R2076" s="260"/>
      <c r="S2076" s="260"/>
      <c r="T2076" s="261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  <c r="AE2076" s="13"/>
      <c r="AT2076" s="262" t="s">
        <v>291</v>
      </c>
      <c r="AU2076" s="262" t="s">
        <v>86</v>
      </c>
      <c r="AV2076" s="13" t="s">
        <v>86</v>
      </c>
      <c r="AW2076" s="13" t="s">
        <v>32</v>
      </c>
      <c r="AX2076" s="13" t="s">
        <v>77</v>
      </c>
      <c r="AY2076" s="262" t="s">
        <v>168</v>
      </c>
    </row>
    <row r="2077" spans="1:51" s="13" customFormat="1" ht="12">
      <c r="A2077" s="13"/>
      <c r="B2077" s="252"/>
      <c r="C2077" s="253"/>
      <c r="D2077" s="241" t="s">
        <v>291</v>
      </c>
      <c r="E2077" s="254" t="s">
        <v>1</v>
      </c>
      <c r="F2077" s="255" t="s">
        <v>3576</v>
      </c>
      <c r="G2077" s="253"/>
      <c r="H2077" s="256">
        <v>17.131</v>
      </c>
      <c r="I2077" s="257"/>
      <c r="J2077" s="253"/>
      <c r="K2077" s="253"/>
      <c r="L2077" s="258"/>
      <c r="M2077" s="259"/>
      <c r="N2077" s="260"/>
      <c r="O2077" s="260"/>
      <c r="P2077" s="260"/>
      <c r="Q2077" s="260"/>
      <c r="R2077" s="260"/>
      <c r="S2077" s="260"/>
      <c r="T2077" s="261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T2077" s="262" t="s">
        <v>291</v>
      </c>
      <c r="AU2077" s="262" t="s">
        <v>86</v>
      </c>
      <c r="AV2077" s="13" t="s">
        <v>86</v>
      </c>
      <c r="AW2077" s="13" t="s">
        <v>32</v>
      </c>
      <c r="AX2077" s="13" t="s">
        <v>77</v>
      </c>
      <c r="AY2077" s="262" t="s">
        <v>168</v>
      </c>
    </row>
    <row r="2078" spans="1:51" s="15" customFormat="1" ht="12">
      <c r="A2078" s="15"/>
      <c r="B2078" s="274"/>
      <c r="C2078" s="275"/>
      <c r="D2078" s="241" t="s">
        <v>291</v>
      </c>
      <c r="E2078" s="276" t="s">
        <v>1</v>
      </c>
      <c r="F2078" s="277" t="s">
        <v>3503</v>
      </c>
      <c r="G2078" s="275"/>
      <c r="H2078" s="276" t="s">
        <v>1</v>
      </c>
      <c r="I2078" s="278"/>
      <c r="J2078" s="275"/>
      <c r="K2078" s="275"/>
      <c r="L2078" s="279"/>
      <c r="M2078" s="280"/>
      <c r="N2078" s="281"/>
      <c r="O2078" s="281"/>
      <c r="P2078" s="281"/>
      <c r="Q2078" s="281"/>
      <c r="R2078" s="281"/>
      <c r="S2078" s="281"/>
      <c r="T2078" s="282"/>
      <c r="U2078" s="15"/>
      <c r="V2078" s="15"/>
      <c r="W2078" s="15"/>
      <c r="X2078" s="15"/>
      <c r="Y2078" s="15"/>
      <c r="Z2078" s="15"/>
      <c r="AA2078" s="15"/>
      <c r="AB2078" s="15"/>
      <c r="AC2078" s="15"/>
      <c r="AD2078" s="15"/>
      <c r="AE2078" s="15"/>
      <c r="AT2078" s="283" t="s">
        <v>291</v>
      </c>
      <c r="AU2078" s="283" t="s">
        <v>86</v>
      </c>
      <c r="AV2078" s="15" t="s">
        <v>84</v>
      </c>
      <c r="AW2078" s="15" t="s">
        <v>32</v>
      </c>
      <c r="AX2078" s="15" t="s">
        <v>77</v>
      </c>
      <c r="AY2078" s="283" t="s">
        <v>168</v>
      </c>
    </row>
    <row r="2079" spans="1:51" s="13" customFormat="1" ht="12">
      <c r="A2079" s="13"/>
      <c r="B2079" s="252"/>
      <c r="C2079" s="253"/>
      <c r="D2079" s="241" t="s">
        <v>291</v>
      </c>
      <c r="E2079" s="254" t="s">
        <v>1</v>
      </c>
      <c r="F2079" s="255" t="s">
        <v>3577</v>
      </c>
      <c r="G2079" s="253"/>
      <c r="H2079" s="256">
        <v>2.88</v>
      </c>
      <c r="I2079" s="257"/>
      <c r="J2079" s="253"/>
      <c r="K2079" s="253"/>
      <c r="L2079" s="258"/>
      <c r="M2079" s="259"/>
      <c r="N2079" s="260"/>
      <c r="O2079" s="260"/>
      <c r="P2079" s="260"/>
      <c r="Q2079" s="260"/>
      <c r="R2079" s="260"/>
      <c r="S2079" s="260"/>
      <c r="T2079" s="261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  <c r="AE2079" s="13"/>
      <c r="AT2079" s="262" t="s">
        <v>291</v>
      </c>
      <c r="AU2079" s="262" t="s">
        <v>86</v>
      </c>
      <c r="AV2079" s="13" t="s">
        <v>86</v>
      </c>
      <c r="AW2079" s="13" t="s">
        <v>32</v>
      </c>
      <c r="AX2079" s="13" t="s">
        <v>77</v>
      </c>
      <c r="AY2079" s="262" t="s">
        <v>168</v>
      </c>
    </row>
    <row r="2080" spans="1:51" s="13" customFormat="1" ht="12">
      <c r="A2080" s="13"/>
      <c r="B2080" s="252"/>
      <c r="C2080" s="253"/>
      <c r="D2080" s="241" t="s">
        <v>291</v>
      </c>
      <c r="E2080" s="254" t="s">
        <v>1</v>
      </c>
      <c r="F2080" s="255" t="s">
        <v>3578</v>
      </c>
      <c r="G2080" s="253"/>
      <c r="H2080" s="256">
        <v>1.23</v>
      </c>
      <c r="I2080" s="257"/>
      <c r="J2080" s="253"/>
      <c r="K2080" s="253"/>
      <c r="L2080" s="258"/>
      <c r="M2080" s="259"/>
      <c r="N2080" s="260"/>
      <c r="O2080" s="260"/>
      <c r="P2080" s="260"/>
      <c r="Q2080" s="260"/>
      <c r="R2080" s="260"/>
      <c r="S2080" s="260"/>
      <c r="T2080" s="261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T2080" s="262" t="s">
        <v>291</v>
      </c>
      <c r="AU2080" s="262" t="s">
        <v>86</v>
      </c>
      <c r="AV2080" s="13" t="s">
        <v>86</v>
      </c>
      <c r="AW2080" s="13" t="s">
        <v>32</v>
      </c>
      <c r="AX2080" s="13" t="s">
        <v>77</v>
      </c>
      <c r="AY2080" s="262" t="s">
        <v>168</v>
      </c>
    </row>
    <row r="2081" spans="1:51" s="15" customFormat="1" ht="12">
      <c r="A2081" s="15"/>
      <c r="B2081" s="274"/>
      <c r="C2081" s="275"/>
      <c r="D2081" s="241" t="s">
        <v>291</v>
      </c>
      <c r="E2081" s="276" t="s">
        <v>1</v>
      </c>
      <c r="F2081" s="277" t="s">
        <v>3579</v>
      </c>
      <c r="G2081" s="275"/>
      <c r="H2081" s="276" t="s">
        <v>1</v>
      </c>
      <c r="I2081" s="278"/>
      <c r="J2081" s="275"/>
      <c r="K2081" s="275"/>
      <c r="L2081" s="279"/>
      <c r="M2081" s="280"/>
      <c r="N2081" s="281"/>
      <c r="O2081" s="281"/>
      <c r="P2081" s="281"/>
      <c r="Q2081" s="281"/>
      <c r="R2081" s="281"/>
      <c r="S2081" s="281"/>
      <c r="T2081" s="282"/>
      <c r="U2081" s="15"/>
      <c r="V2081" s="15"/>
      <c r="W2081" s="15"/>
      <c r="X2081" s="15"/>
      <c r="Y2081" s="15"/>
      <c r="Z2081" s="15"/>
      <c r="AA2081" s="15"/>
      <c r="AB2081" s="15"/>
      <c r="AC2081" s="15"/>
      <c r="AD2081" s="15"/>
      <c r="AE2081" s="15"/>
      <c r="AT2081" s="283" t="s">
        <v>291</v>
      </c>
      <c r="AU2081" s="283" t="s">
        <v>86</v>
      </c>
      <c r="AV2081" s="15" t="s">
        <v>84</v>
      </c>
      <c r="AW2081" s="15" t="s">
        <v>32</v>
      </c>
      <c r="AX2081" s="15" t="s">
        <v>77</v>
      </c>
      <c r="AY2081" s="283" t="s">
        <v>168</v>
      </c>
    </row>
    <row r="2082" spans="1:51" s="13" customFormat="1" ht="12">
      <c r="A2082" s="13"/>
      <c r="B2082" s="252"/>
      <c r="C2082" s="253"/>
      <c r="D2082" s="241" t="s">
        <v>291</v>
      </c>
      <c r="E2082" s="254" t="s">
        <v>1</v>
      </c>
      <c r="F2082" s="255" t="s">
        <v>3509</v>
      </c>
      <c r="G2082" s="253"/>
      <c r="H2082" s="256">
        <v>16.4</v>
      </c>
      <c r="I2082" s="257"/>
      <c r="J2082" s="253"/>
      <c r="K2082" s="253"/>
      <c r="L2082" s="258"/>
      <c r="M2082" s="259"/>
      <c r="N2082" s="260"/>
      <c r="O2082" s="260"/>
      <c r="P2082" s="260"/>
      <c r="Q2082" s="260"/>
      <c r="R2082" s="260"/>
      <c r="S2082" s="260"/>
      <c r="T2082" s="261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  <c r="AE2082" s="13"/>
      <c r="AT2082" s="262" t="s">
        <v>291</v>
      </c>
      <c r="AU2082" s="262" t="s">
        <v>86</v>
      </c>
      <c r="AV2082" s="13" t="s">
        <v>86</v>
      </c>
      <c r="AW2082" s="13" t="s">
        <v>32</v>
      </c>
      <c r="AX2082" s="13" t="s">
        <v>77</v>
      </c>
      <c r="AY2082" s="262" t="s">
        <v>168</v>
      </c>
    </row>
    <row r="2083" spans="1:51" s="13" customFormat="1" ht="12">
      <c r="A2083" s="13"/>
      <c r="B2083" s="252"/>
      <c r="C2083" s="253"/>
      <c r="D2083" s="241" t="s">
        <v>291</v>
      </c>
      <c r="E2083" s="254" t="s">
        <v>1</v>
      </c>
      <c r="F2083" s="255" t="s">
        <v>3510</v>
      </c>
      <c r="G2083" s="253"/>
      <c r="H2083" s="256">
        <v>9.84</v>
      </c>
      <c r="I2083" s="257"/>
      <c r="J2083" s="253"/>
      <c r="K2083" s="253"/>
      <c r="L2083" s="258"/>
      <c r="M2083" s="259"/>
      <c r="N2083" s="260"/>
      <c r="O2083" s="260"/>
      <c r="P2083" s="260"/>
      <c r="Q2083" s="260"/>
      <c r="R2083" s="260"/>
      <c r="S2083" s="260"/>
      <c r="T2083" s="261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T2083" s="262" t="s">
        <v>291</v>
      </c>
      <c r="AU2083" s="262" t="s">
        <v>86</v>
      </c>
      <c r="AV2083" s="13" t="s">
        <v>86</v>
      </c>
      <c r="AW2083" s="13" t="s">
        <v>32</v>
      </c>
      <c r="AX2083" s="13" t="s">
        <v>77</v>
      </c>
      <c r="AY2083" s="262" t="s">
        <v>168</v>
      </c>
    </row>
    <row r="2084" spans="1:51" s="13" customFormat="1" ht="12">
      <c r="A2084" s="13"/>
      <c r="B2084" s="252"/>
      <c r="C2084" s="253"/>
      <c r="D2084" s="241" t="s">
        <v>291</v>
      </c>
      <c r="E2084" s="254" t="s">
        <v>1</v>
      </c>
      <c r="F2084" s="255" t="s">
        <v>3580</v>
      </c>
      <c r="G2084" s="253"/>
      <c r="H2084" s="256">
        <v>1.11</v>
      </c>
      <c r="I2084" s="257"/>
      <c r="J2084" s="253"/>
      <c r="K2084" s="253"/>
      <c r="L2084" s="258"/>
      <c r="M2084" s="259"/>
      <c r="N2084" s="260"/>
      <c r="O2084" s="260"/>
      <c r="P2084" s="260"/>
      <c r="Q2084" s="260"/>
      <c r="R2084" s="260"/>
      <c r="S2084" s="260"/>
      <c r="T2084" s="261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  <c r="AE2084" s="13"/>
      <c r="AT2084" s="262" t="s">
        <v>291</v>
      </c>
      <c r="AU2084" s="262" t="s">
        <v>86</v>
      </c>
      <c r="AV2084" s="13" t="s">
        <v>86</v>
      </c>
      <c r="AW2084" s="13" t="s">
        <v>32</v>
      </c>
      <c r="AX2084" s="13" t="s">
        <v>77</v>
      </c>
      <c r="AY2084" s="262" t="s">
        <v>168</v>
      </c>
    </row>
    <row r="2085" spans="1:51" s="13" customFormat="1" ht="12">
      <c r="A2085" s="13"/>
      <c r="B2085" s="252"/>
      <c r="C2085" s="253"/>
      <c r="D2085" s="241" t="s">
        <v>291</v>
      </c>
      <c r="E2085" s="254" t="s">
        <v>1</v>
      </c>
      <c r="F2085" s="255" t="s">
        <v>3581</v>
      </c>
      <c r="G2085" s="253"/>
      <c r="H2085" s="256">
        <v>2.52</v>
      </c>
      <c r="I2085" s="257"/>
      <c r="J2085" s="253"/>
      <c r="K2085" s="253"/>
      <c r="L2085" s="258"/>
      <c r="M2085" s="259"/>
      <c r="N2085" s="260"/>
      <c r="O2085" s="260"/>
      <c r="P2085" s="260"/>
      <c r="Q2085" s="260"/>
      <c r="R2085" s="260"/>
      <c r="S2085" s="260"/>
      <c r="T2085" s="261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T2085" s="262" t="s">
        <v>291</v>
      </c>
      <c r="AU2085" s="262" t="s">
        <v>86</v>
      </c>
      <c r="AV2085" s="13" t="s">
        <v>86</v>
      </c>
      <c r="AW2085" s="13" t="s">
        <v>32</v>
      </c>
      <c r="AX2085" s="13" t="s">
        <v>77</v>
      </c>
      <c r="AY2085" s="262" t="s">
        <v>168</v>
      </c>
    </row>
    <row r="2086" spans="1:51" s="15" customFormat="1" ht="12">
      <c r="A2086" s="15"/>
      <c r="B2086" s="274"/>
      <c r="C2086" s="275"/>
      <c r="D2086" s="241" t="s">
        <v>291</v>
      </c>
      <c r="E2086" s="276" t="s">
        <v>1</v>
      </c>
      <c r="F2086" s="277" t="s">
        <v>3515</v>
      </c>
      <c r="G2086" s="275"/>
      <c r="H2086" s="276" t="s">
        <v>1</v>
      </c>
      <c r="I2086" s="278"/>
      <c r="J2086" s="275"/>
      <c r="K2086" s="275"/>
      <c r="L2086" s="279"/>
      <c r="M2086" s="280"/>
      <c r="N2086" s="281"/>
      <c r="O2086" s="281"/>
      <c r="P2086" s="281"/>
      <c r="Q2086" s="281"/>
      <c r="R2086" s="281"/>
      <c r="S2086" s="281"/>
      <c r="T2086" s="282"/>
      <c r="U2086" s="15"/>
      <c r="V2086" s="15"/>
      <c r="W2086" s="15"/>
      <c r="X2086" s="15"/>
      <c r="Y2086" s="15"/>
      <c r="Z2086" s="15"/>
      <c r="AA2086" s="15"/>
      <c r="AB2086" s="15"/>
      <c r="AC2086" s="15"/>
      <c r="AD2086" s="15"/>
      <c r="AE2086" s="15"/>
      <c r="AT2086" s="283" t="s">
        <v>291</v>
      </c>
      <c r="AU2086" s="283" t="s">
        <v>86</v>
      </c>
      <c r="AV2086" s="15" t="s">
        <v>84</v>
      </c>
      <c r="AW2086" s="15" t="s">
        <v>32</v>
      </c>
      <c r="AX2086" s="15" t="s">
        <v>77</v>
      </c>
      <c r="AY2086" s="283" t="s">
        <v>168</v>
      </c>
    </row>
    <row r="2087" spans="1:51" s="13" customFormat="1" ht="12">
      <c r="A2087" s="13"/>
      <c r="B2087" s="252"/>
      <c r="C2087" s="253"/>
      <c r="D2087" s="241" t="s">
        <v>291</v>
      </c>
      <c r="E2087" s="254" t="s">
        <v>1</v>
      </c>
      <c r="F2087" s="255" t="s">
        <v>3582</v>
      </c>
      <c r="G2087" s="253"/>
      <c r="H2087" s="256">
        <v>0.6</v>
      </c>
      <c r="I2087" s="257"/>
      <c r="J2087" s="253"/>
      <c r="K2087" s="253"/>
      <c r="L2087" s="258"/>
      <c r="M2087" s="259"/>
      <c r="N2087" s="260"/>
      <c r="O2087" s="260"/>
      <c r="P2087" s="260"/>
      <c r="Q2087" s="260"/>
      <c r="R2087" s="260"/>
      <c r="S2087" s="260"/>
      <c r="T2087" s="261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  <c r="AE2087" s="13"/>
      <c r="AT2087" s="262" t="s">
        <v>291</v>
      </c>
      <c r="AU2087" s="262" t="s">
        <v>86</v>
      </c>
      <c r="AV2087" s="13" t="s">
        <v>86</v>
      </c>
      <c r="AW2087" s="13" t="s">
        <v>32</v>
      </c>
      <c r="AX2087" s="13" t="s">
        <v>77</v>
      </c>
      <c r="AY2087" s="262" t="s">
        <v>168</v>
      </c>
    </row>
    <row r="2088" spans="1:51" s="13" customFormat="1" ht="12">
      <c r="A2088" s="13"/>
      <c r="B2088" s="252"/>
      <c r="C2088" s="253"/>
      <c r="D2088" s="241" t="s">
        <v>291</v>
      </c>
      <c r="E2088" s="254" t="s">
        <v>1</v>
      </c>
      <c r="F2088" s="255" t="s">
        <v>3583</v>
      </c>
      <c r="G2088" s="253"/>
      <c r="H2088" s="256">
        <v>11.7</v>
      </c>
      <c r="I2088" s="257"/>
      <c r="J2088" s="253"/>
      <c r="K2088" s="253"/>
      <c r="L2088" s="258"/>
      <c r="M2088" s="259"/>
      <c r="N2088" s="260"/>
      <c r="O2088" s="260"/>
      <c r="P2088" s="260"/>
      <c r="Q2088" s="260"/>
      <c r="R2088" s="260"/>
      <c r="S2088" s="260"/>
      <c r="T2088" s="261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T2088" s="262" t="s">
        <v>291</v>
      </c>
      <c r="AU2088" s="262" t="s">
        <v>86</v>
      </c>
      <c r="AV2088" s="13" t="s">
        <v>86</v>
      </c>
      <c r="AW2088" s="13" t="s">
        <v>32</v>
      </c>
      <c r="AX2088" s="13" t="s">
        <v>77</v>
      </c>
      <c r="AY2088" s="262" t="s">
        <v>168</v>
      </c>
    </row>
    <row r="2089" spans="1:51" s="15" customFormat="1" ht="12">
      <c r="A2089" s="15"/>
      <c r="B2089" s="274"/>
      <c r="C2089" s="275"/>
      <c r="D2089" s="241" t="s">
        <v>291</v>
      </c>
      <c r="E2089" s="276" t="s">
        <v>1</v>
      </c>
      <c r="F2089" s="277" t="s">
        <v>3584</v>
      </c>
      <c r="G2089" s="275"/>
      <c r="H2089" s="276" t="s">
        <v>1</v>
      </c>
      <c r="I2089" s="278"/>
      <c r="J2089" s="275"/>
      <c r="K2089" s="275"/>
      <c r="L2089" s="279"/>
      <c r="M2089" s="280"/>
      <c r="N2089" s="281"/>
      <c r="O2089" s="281"/>
      <c r="P2089" s="281"/>
      <c r="Q2089" s="281"/>
      <c r="R2089" s="281"/>
      <c r="S2089" s="281"/>
      <c r="T2089" s="282"/>
      <c r="U2089" s="15"/>
      <c r="V2089" s="15"/>
      <c r="W2089" s="15"/>
      <c r="X2089" s="15"/>
      <c r="Y2089" s="15"/>
      <c r="Z2089" s="15"/>
      <c r="AA2089" s="15"/>
      <c r="AB2089" s="15"/>
      <c r="AC2089" s="15"/>
      <c r="AD2089" s="15"/>
      <c r="AE2089" s="15"/>
      <c r="AT2089" s="283" t="s">
        <v>291</v>
      </c>
      <c r="AU2089" s="283" t="s">
        <v>86</v>
      </c>
      <c r="AV2089" s="15" t="s">
        <v>84</v>
      </c>
      <c r="AW2089" s="15" t="s">
        <v>32</v>
      </c>
      <c r="AX2089" s="15" t="s">
        <v>77</v>
      </c>
      <c r="AY2089" s="283" t="s">
        <v>168</v>
      </c>
    </row>
    <row r="2090" spans="1:51" s="15" customFormat="1" ht="12">
      <c r="A2090" s="15"/>
      <c r="B2090" s="274"/>
      <c r="C2090" s="275"/>
      <c r="D2090" s="241" t="s">
        <v>291</v>
      </c>
      <c r="E2090" s="276" t="s">
        <v>1</v>
      </c>
      <c r="F2090" s="277" t="s">
        <v>3585</v>
      </c>
      <c r="G2090" s="275"/>
      <c r="H2090" s="276" t="s">
        <v>1</v>
      </c>
      <c r="I2090" s="278"/>
      <c r="J2090" s="275"/>
      <c r="K2090" s="275"/>
      <c r="L2090" s="279"/>
      <c r="M2090" s="280"/>
      <c r="N2090" s="281"/>
      <c r="O2090" s="281"/>
      <c r="P2090" s="281"/>
      <c r="Q2090" s="281"/>
      <c r="R2090" s="281"/>
      <c r="S2090" s="281"/>
      <c r="T2090" s="282"/>
      <c r="U2090" s="15"/>
      <c r="V2090" s="15"/>
      <c r="W2090" s="15"/>
      <c r="X2090" s="15"/>
      <c r="Y2090" s="15"/>
      <c r="Z2090" s="15"/>
      <c r="AA2090" s="15"/>
      <c r="AB2090" s="15"/>
      <c r="AC2090" s="15"/>
      <c r="AD2090" s="15"/>
      <c r="AE2090" s="15"/>
      <c r="AT2090" s="283" t="s">
        <v>291</v>
      </c>
      <c r="AU2090" s="283" t="s">
        <v>86</v>
      </c>
      <c r="AV2090" s="15" t="s">
        <v>84</v>
      </c>
      <c r="AW2090" s="15" t="s">
        <v>32</v>
      </c>
      <c r="AX2090" s="15" t="s">
        <v>77</v>
      </c>
      <c r="AY2090" s="283" t="s">
        <v>168</v>
      </c>
    </row>
    <row r="2091" spans="1:51" s="13" customFormat="1" ht="12">
      <c r="A2091" s="13"/>
      <c r="B2091" s="252"/>
      <c r="C2091" s="253"/>
      <c r="D2091" s="241" t="s">
        <v>291</v>
      </c>
      <c r="E2091" s="254" t="s">
        <v>1</v>
      </c>
      <c r="F2091" s="255" t="s">
        <v>3586</v>
      </c>
      <c r="G2091" s="253"/>
      <c r="H2091" s="256">
        <v>1.215</v>
      </c>
      <c r="I2091" s="257"/>
      <c r="J2091" s="253"/>
      <c r="K2091" s="253"/>
      <c r="L2091" s="258"/>
      <c r="M2091" s="259"/>
      <c r="N2091" s="260"/>
      <c r="O2091" s="260"/>
      <c r="P2091" s="260"/>
      <c r="Q2091" s="260"/>
      <c r="R2091" s="260"/>
      <c r="S2091" s="260"/>
      <c r="T2091" s="261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T2091" s="262" t="s">
        <v>291</v>
      </c>
      <c r="AU2091" s="262" t="s">
        <v>86</v>
      </c>
      <c r="AV2091" s="13" t="s">
        <v>86</v>
      </c>
      <c r="AW2091" s="13" t="s">
        <v>32</v>
      </c>
      <c r="AX2091" s="13" t="s">
        <v>77</v>
      </c>
      <c r="AY2091" s="262" t="s">
        <v>168</v>
      </c>
    </row>
    <row r="2092" spans="1:51" s="13" customFormat="1" ht="12">
      <c r="A2092" s="13"/>
      <c r="B2092" s="252"/>
      <c r="C2092" s="253"/>
      <c r="D2092" s="241" t="s">
        <v>291</v>
      </c>
      <c r="E2092" s="254" t="s">
        <v>1</v>
      </c>
      <c r="F2092" s="255" t="s">
        <v>3587</v>
      </c>
      <c r="G2092" s="253"/>
      <c r="H2092" s="256">
        <v>1.79</v>
      </c>
      <c r="I2092" s="257"/>
      <c r="J2092" s="253"/>
      <c r="K2092" s="253"/>
      <c r="L2092" s="258"/>
      <c r="M2092" s="259"/>
      <c r="N2092" s="260"/>
      <c r="O2092" s="260"/>
      <c r="P2092" s="260"/>
      <c r="Q2092" s="260"/>
      <c r="R2092" s="260"/>
      <c r="S2092" s="260"/>
      <c r="T2092" s="261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T2092" s="262" t="s">
        <v>291</v>
      </c>
      <c r="AU2092" s="262" t="s">
        <v>86</v>
      </c>
      <c r="AV2092" s="13" t="s">
        <v>86</v>
      </c>
      <c r="AW2092" s="13" t="s">
        <v>32</v>
      </c>
      <c r="AX2092" s="13" t="s">
        <v>77</v>
      </c>
      <c r="AY2092" s="262" t="s">
        <v>168</v>
      </c>
    </row>
    <row r="2093" spans="1:51" s="15" customFormat="1" ht="12">
      <c r="A2093" s="15"/>
      <c r="B2093" s="274"/>
      <c r="C2093" s="275"/>
      <c r="D2093" s="241" t="s">
        <v>291</v>
      </c>
      <c r="E2093" s="276" t="s">
        <v>1</v>
      </c>
      <c r="F2093" s="277" t="s">
        <v>3515</v>
      </c>
      <c r="G2093" s="275"/>
      <c r="H2093" s="276" t="s">
        <v>1</v>
      </c>
      <c r="I2093" s="278"/>
      <c r="J2093" s="275"/>
      <c r="K2093" s="275"/>
      <c r="L2093" s="279"/>
      <c r="M2093" s="280"/>
      <c r="N2093" s="281"/>
      <c r="O2093" s="281"/>
      <c r="P2093" s="281"/>
      <c r="Q2093" s="281"/>
      <c r="R2093" s="281"/>
      <c r="S2093" s="281"/>
      <c r="T2093" s="282"/>
      <c r="U2093" s="15"/>
      <c r="V2093" s="15"/>
      <c r="W2093" s="15"/>
      <c r="X2093" s="15"/>
      <c r="Y2093" s="15"/>
      <c r="Z2093" s="15"/>
      <c r="AA2093" s="15"/>
      <c r="AB2093" s="15"/>
      <c r="AC2093" s="15"/>
      <c r="AD2093" s="15"/>
      <c r="AE2093" s="15"/>
      <c r="AT2093" s="283" t="s">
        <v>291</v>
      </c>
      <c r="AU2093" s="283" t="s">
        <v>86</v>
      </c>
      <c r="AV2093" s="15" t="s">
        <v>84</v>
      </c>
      <c r="AW2093" s="15" t="s">
        <v>32</v>
      </c>
      <c r="AX2093" s="15" t="s">
        <v>77</v>
      </c>
      <c r="AY2093" s="283" t="s">
        <v>168</v>
      </c>
    </row>
    <row r="2094" spans="1:51" s="13" customFormat="1" ht="12">
      <c r="A2094" s="13"/>
      <c r="B2094" s="252"/>
      <c r="C2094" s="253"/>
      <c r="D2094" s="241" t="s">
        <v>291</v>
      </c>
      <c r="E2094" s="254" t="s">
        <v>1</v>
      </c>
      <c r="F2094" s="255" t="s">
        <v>3588</v>
      </c>
      <c r="G2094" s="253"/>
      <c r="H2094" s="256">
        <v>3.78</v>
      </c>
      <c r="I2094" s="257"/>
      <c r="J2094" s="253"/>
      <c r="K2094" s="253"/>
      <c r="L2094" s="258"/>
      <c r="M2094" s="259"/>
      <c r="N2094" s="260"/>
      <c r="O2094" s="260"/>
      <c r="P2094" s="260"/>
      <c r="Q2094" s="260"/>
      <c r="R2094" s="260"/>
      <c r="S2094" s="260"/>
      <c r="T2094" s="261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T2094" s="262" t="s">
        <v>291</v>
      </c>
      <c r="AU2094" s="262" t="s">
        <v>86</v>
      </c>
      <c r="AV2094" s="13" t="s">
        <v>86</v>
      </c>
      <c r="AW2094" s="13" t="s">
        <v>32</v>
      </c>
      <c r="AX2094" s="13" t="s">
        <v>77</v>
      </c>
      <c r="AY2094" s="262" t="s">
        <v>168</v>
      </c>
    </row>
    <row r="2095" spans="1:51" s="13" customFormat="1" ht="12">
      <c r="A2095" s="13"/>
      <c r="B2095" s="252"/>
      <c r="C2095" s="253"/>
      <c r="D2095" s="241" t="s">
        <v>291</v>
      </c>
      <c r="E2095" s="254" t="s">
        <v>1</v>
      </c>
      <c r="F2095" s="255" t="s">
        <v>3589</v>
      </c>
      <c r="G2095" s="253"/>
      <c r="H2095" s="256">
        <v>2.1</v>
      </c>
      <c r="I2095" s="257"/>
      <c r="J2095" s="253"/>
      <c r="K2095" s="253"/>
      <c r="L2095" s="258"/>
      <c r="M2095" s="259"/>
      <c r="N2095" s="260"/>
      <c r="O2095" s="260"/>
      <c r="P2095" s="260"/>
      <c r="Q2095" s="260"/>
      <c r="R2095" s="260"/>
      <c r="S2095" s="260"/>
      <c r="T2095" s="261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T2095" s="262" t="s">
        <v>291</v>
      </c>
      <c r="AU2095" s="262" t="s">
        <v>86</v>
      </c>
      <c r="AV2095" s="13" t="s">
        <v>86</v>
      </c>
      <c r="AW2095" s="13" t="s">
        <v>32</v>
      </c>
      <c r="AX2095" s="13" t="s">
        <v>77</v>
      </c>
      <c r="AY2095" s="262" t="s">
        <v>168</v>
      </c>
    </row>
    <row r="2096" spans="1:51" s="13" customFormat="1" ht="12">
      <c r="A2096" s="13"/>
      <c r="B2096" s="252"/>
      <c r="C2096" s="253"/>
      <c r="D2096" s="241" t="s">
        <v>291</v>
      </c>
      <c r="E2096" s="254" t="s">
        <v>1</v>
      </c>
      <c r="F2096" s="255" t="s">
        <v>3590</v>
      </c>
      <c r="G2096" s="253"/>
      <c r="H2096" s="256">
        <v>2.745</v>
      </c>
      <c r="I2096" s="257"/>
      <c r="J2096" s="253"/>
      <c r="K2096" s="253"/>
      <c r="L2096" s="258"/>
      <c r="M2096" s="259"/>
      <c r="N2096" s="260"/>
      <c r="O2096" s="260"/>
      <c r="P2096" s="260"/>
      <c r="Q2096" s="260"/>
      <c r="R2096" s="260"/>
      <c r="S2096" s="260"/>
      <c r="T2096" s="261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  <c r="AE2096" s="13"/>
      <c r="AT2096" s="262" t="s">
        <v>291</v>
      </c>
      <c r="AU2096" s="262" t="s">
        <v>86</v>
      </c>
      <c r="AV2096" s="13" t="s">
        <v>86</v>
      </c>
      <c r="AW2096" s="13" t="s">
        <v>32</v>
      </c>
      <c r="AX2096" s="13" t="s">
        <v>77</v>
      </c>
      <c r="AY2096" s="262" t="s">
        <v>168</v>
      </c>
    </row>
    <row r="2097" spans="1:51" s="13" customFormat="1" ht="12">
      <c r="A2097" s="13"/>
      <c r="B2097" s="252"/>
      <c r="C2097" s="253"/>
      <c r="D2097" s="241" t="s">
        <v>291</v>
      </c>
      <c r="E2097" s="254" t="s">
        <v>1</v>
      </c>
      <c r="F2097" s="255" t="s">
        <v>3591</v>
      </c>
      <c r="G2097" s="253"/>
      <c r="H2097" s="256">
        <v>1.98</v>
      </c>
      <c r="I2097" s="257"/>
      <c r="J2097" s="253"/>
      <c r="K2097" s="253"/>
      <c r="L2097" s="258"/>
      <c r="M2097" s="259"/>
      <c r="N2097" s="260"/>
      <c r="O2097" s="260"/>
      <c r="P2097" s="260"/>
      <c r="Q2097" s="260"/>
      <c r="R2097" s="260"/>
      <c r="S2097" s="260"/>
      <c r="T2097" s="261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T2097" s="262" t="s">
        <v>291</v>
      </c>
      <c r="AU2097" s="262" t="s">
        <v>86</v>
      </c>
      <c r="AV2097" s="13" t="s">
        <v>86</v>
      </c>
      <c r="AW2097" s="13" t="s">
        <v>32</v>
      </c>
      <c r="AX2097" s="13" t="s">
        <v>77</v>
      </c>
      <c r="AY2097" s="262" t="s">
        <v>168</v>
      </c>
    </row>
    <row r="2098" spans="1:51" s="13" customFormat="1" ht="12">
      <c r="A2098" s="13"/>
      <c r="B2098" s="252"/>
      <c r="C2098" s="253"/>
      <c r="D2098" s="241" t="s">
        <v>291</v>
      </c>
      <c r="E2098" s="254" t="s">
        <v>1</v>
      </c>
      <c r="F2098" s="255" t="s">
        <v>3592</v>
      </c>
      <c r="G2098" s="253"/>
      <c r="H2098" s="256">
        <v>29.7</v>
      </c>
      <c r="I2098" s="257"/>
      <c r="J2098" s="253"/>
      <c r="K2098" s="253"/>
      <c r="L2098" s="258"/>
      <c r="M2098" s="259"/>
      <c r="N2098" s="260"/>
      <c r="O2098" s="260"/>
      <c r="P2098" s="260"/>
      <c r="Q2098" s="260"/>
      <c r="R2098" s="260"/>
      <c r="S2098" s="260"/>
      <c r="T2098" s="261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T2098" s="262" t="s">
        <v>291</v>
      </c>
      <c r="AU2098" s="262" t="s">
        <v>86</v>
      </c>
      <c r="AV2098" s="13" t="s">
        <v>86</v>
      </c>
      <c r="AW2098" s="13" t="s">
        <v>32</v>
      </c>
      <c r="AX2098" s="13" t="s">
        <v>77</v>
      </c>
      <c r="AY2098" s="262" t="s">
        <v>168</v>
      </c>
    </row>
    <row r="2099" spans="1:51" s="13" customFormat="1" ht="12">
      <c r="A2099" s="13"/>
      <c r="B2099" s="252"/>
      <c r="C2099" s="253"/>
      <c r="D2099" s="241" t="s">
        <v>291</v>
      </c>
      <c r="E2099" s="254" t="s">
        <v>1</v>
      </c>
      <c r="F2099" s="255" t="s">
        <v>3593</v>
      </c>
      <c r="G2099" s="253"/>
      <c r="H2099" s="256">
        <v>11.4</v>
      </c>
      <c r="I2099" s="257"/>
      <c r="J2099" s="253"/>
      <c r="K2099" s="253"/>
      <c r="L2099" s="258"/>
      <c r="M2099" s="259"/>
      <c r="N2099" s="260"/>
      <c r="O2099" s="260"/>
      <c r="P2099" s="260"/>
      <c r="Q2099" s="260"/>
      <c r="R2099" s="260"/>
      <c r="S2099" s="260"/>
      <c r="T2099" s="261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  <c r="AE2099" s="13"/>
      <c r="AT2099" s="262" t="s">
        <v>291</v>
      </c>
      <c r="AU2099" s="262" t="s">
        <v>86</v>
      </c>
      <c r="AV2099" s="13" t="s">
        <v>86</v>
      </c>
      <c r="AW2099" s="13" t="s">
        <v>32</v>
      </c>
      <c r="AX2099" s="13" t="s">
        <v>77</v>
      </c>
      <c r="AY2099" s="262" t="s">
        <v>168</v>
      </c>
    </row>
    <row r="2100" spans="1:51" s="15" customFormat="1" ht="12">
      <c r="A2100" s="15"/>
      <c r="B2100" s="274"/>
      <c r="C2100" s="275"/>
      <c r="D2100" s="241" t="s">
        <v>291</v>
      </c>
      <c r="E2100" s="276" t="s">
        <v>1</v>
      </c>
      <c r="F2100" s="277" t="s">
        <v>3594</v>
      </c>
      <c r="G2100" s="275"/>
      <c r="H2100" s="276" t="s">
        <v>1</v>
      </c>
      <c r="I2100" s="278"/>
      <c r="J2100" s="275"/>
      <c r="K2100" s="275"/>
      <c r="L2100" s="279"/>
      <c r="M2100" s="280"/>
      <c r="N2100" s="281"/>
      <c r="O2100" s="281"/>
      <c r="P2100" s="281"/>
      <c r="Q2100" s="281"/>
      <c r="R2100" s="281"/>
      <c r="S2100" s="281"/>
      <c r="T2100" s="282"/>
      <c r="U2100" s="15"/>
      <c r="V2100" s="15"/>
      <c r="W2100" s="15"/>
      <c r="X2100" s="15"/>
      <c r="Y2100" s="15"/>
      <c r="Z2100" s="15"/>
      <c r="AA2100" s="15"/>
      <c r="AB2100" s="15"/>
      <c r="AC2100" s="15"/>
      <c r="AD2100" s="15"/>
      <c r="AE2100" s="15"/>
      <c r="AT2100" s="283" t="s">
        <v>291</v>
      </c>
      <c r="AU2100" s="283" t="s">
        <v>86</v>
      </c>
      <c r="AV2100" s="15" t="s">
        <v>84</v>
      </c>
      <c r="AW2100" s="15" t="s">
        <v>32</v>
      </c>
      <c r="AX2100" s="15" t="s">
        <v>77</v>
      </c>
      <c r="AY2100" s="283" t="s">
        <v>168</v>
      </c>
    </row>
    <row r="2101" spans="1:51" s="13" customFormat="1" ht="12">
      <c r="A2101" s="13"/>
      <c r="B2101" s="252"/>
      <c r="C2101" s="253"/>
      <c r="D2101" s="241" t="s">
        <v>291</v>
      </c>
      <c r="E2101" s="254" t="s">
        <v>1</v>
      </c>
      <c r="F2101" s="255" t="s">
        <v>3595</v>
      </c>
      <c r="G2101" s="253"/>
      <c r="H2101" s="256">
        <v>3.15</v>
      </c>
      <c r="I2101" s="257"/>
      <c r="J2101" s="253"/>
      <c r="K2101" s="253"/>
      <c r="L2101" s="258"/>
      <c r="M2101" s="259"/>
      <c r="N2101" s="260"/>
      <c r="O2101" s="260"/>
      <c r="P2101" s="260"/>
      <c r="Q2101" s="260"/>
      <c r="R2101" s="260"/>
      <c r="S2101" s="260"/>
      <c r="T2101" s="261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T2101" s="262" t="s">
        <v>291</v>
      </c>
      <c r="AU2101" s="262" t="s">
        <v>86</v>
      </c>
      <c r="AV2101" s="13" t="s">
        <v>86</v>
      </c>
      <c r="AW2101" s="13" t="s">
        <v>32</v>
      </c>
      <c r="AX2101" s="13" t="s">
        <v>77</v>
      </c>
      <c r="AY2101" s="262" t="s">
        <v>168</v>
      </c>
    </row>
    <row r="2102" spans="1:51" s="13" customFormat="1" ht="12">
      <c r="A2102" s="13"/>
      <c r="B2102" s="252"/>
      <c r="C2102" s="253"/>
      <c r="D2102" s="241" t="s">
        <v>291</v>
      </c>
      <c r="E2102" s="254" t="s">
        <v>1</v>
      </c>
      <c r="F2102" s="255" t="s">
        <v>3596</v>
      </c>
      <c r="G2102" s="253"/>
      <c r="H2102" s="256">
        <v>1.89</v>
      </c>
      <c r="I2102" s="257"/>
      <c r="J2102" s="253"/>
      <c r="K2102" s="253"/>
      <c r="L2102" s="258"/>
      <c r="M2102" s="259"/>
      <c r="N2102" s="260"/>
      <c r="O2102" s="260"/>
      <c r="P2102" s="260"/>
      <c r="Q2102" s="260"/>
      <c r="R2102" s="260"/>
      <c r="S2102" s="260"/>
      <c r="T2102" s="261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  <c r="AE2102" s="13"/>
      <c r="AT2102" s="262" t="s">
        <v>291</v>
      </c>
      <c r="AU2102" s="262" t="s">
        <v>86</v>
      </c>
      <c r="AV2102" s="13" t="s">
        <v>86</v>
      </c>
      <c r="AW2102" s="13" t="s">
        <v>32</v>
      </c>
      <c r="AX2102" s="13" t="s">
        <v>77</v>
      </c>
      <c r="AY2102" s="262" t="s">
        <v>168</v>
      </c>
    </row>
    <row r="2103" spans="1:51" s="13" customFormat="1" ht="12">
      <c r="A2103" s="13"/>
      <c r="B2103" s="252"/>
      <c r="C2103" s="253"/>
      <c r="D2103" s="241" t="s">
        <v>291</v>
      </c>
      <c r="E2103" s="254" t="s">
        <v>1</v>
      </c>
      <c r="F2103" s="255" t="s">
        <v>3597</v>
      </c>
      <c r="G2103" s="253"/>
      <c r="H2103" s="256">
        <v>1.68</v>
      </c>
      <c r="I2103" s="257"/>
      <c r="J2103" s="253"/>
      <c r="K2103" s="253"/>
      <c r="L2103" s="258"/>
      <c r="M2103" s="259"/>
      <c r="N2103" s="260"/>
      <c r="O2103" s="260"/>
      <c r="P2103" s="260"/>
      <c r="Q2103" s="260"/>
      <c r="R2103" s="260"/>
      <c r="S2103" s="260"/>
      <c r="T2103" s="261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T2103" s="262" t="s">
        <v>291</v>
      </c>
      <c r="AU2103" s="262" t="s">
        <v>86</v>
      </c>
      <c r="AV2103" s="13" t="s">
        <v>86</v>
      </c>
      <c r="AW2103" s="13" t="s">
        <v>32</v>
      </c>
      <c r="AX2103" s="13" t="s">
        <v>77</v>
      </c>
      <c r="AY2103" s="262" t="s">
        <v>168</v>
      </c>
    </row>
    <row r="2104" spans="1:51" s="13" customFormat="1" ht="12">
      <c r="A2104" s="13"/>
      <c r="B2104" s="252"/>
      <c r="C2104" s="253"/>
      <c r="D2104" s="241" t="s">
        <v>291</v>
      </c>
      <c r="E2104" s="254" t="s">
        <v>1</v>
      </c>
      <c r="F2104" s="255" t="s">
        <v>3598</v>
      </c>
      <c r="G2104" s="253"/>
      <c r="H2104" s="256">
        <v>2.25</v>
      </c>
      <c r="I2104" s="257"/>
      <c r="J2104" s="253"/>
      <c r="K2104" s="253"/>
      <c r="L2104" s="258"/>
      <c r="M2104" s="259"/>
      <c r="N2104" s="260"/>
      <c r="O2104" s="260"/>
      <c r="P2104" s="260"/>
      <c r="Q2104" s="260"/>
      <c r="R2104" s="260"/>
      <c r="S2104" s="260"/>
      <c r="T2104" s="261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T2104" s="262" t="s">
        <v>291</v>
      </c>
      <c r="AU2104" s="262" t="s">
        <v>86</v>
      </c>
      <c r="AV2104" s="13" t="s">
        <v>86</v>
      </c>
      <c r="AW2104" s="13" t="s">
        <v>32</v>
      </c>
      <c r="AX2104" s="13" t="s">
        <v>77</v>
      </c>
      <c r="AY2104" s="262" t="s">
        <v>168</v>
      </c>
    </row>
    <row r="2105" spans="1:51" s="13" customFormat="1" ht="12">
      <c r="A2105" s="13"/>
      <c r="B2105" s="252"/>
      <c r="C2105" s="253"/>
      <c r="D2105" s="241" t="s">
        <v>291</v>
      </c>
      <c r="E2105" s="254" t="s">
        <v>1</v>
      </c>
      <c r="F2105" s="255" t="s">
        <v>3599</v>
      </c>
      <c r="G2105" s="253"/>
      <c r="H2105" s="256">
        <v>13.32</v>
      </c>
      <c r="I2105" s="257"/>
      <c r="J2105" s="253"/>
      <c r="K2105" s="253"/>
      <c r="L2105" s="258"/>
      <c r="M2105" s="259"/>
      <c r="N2105" s="260"/>
      <c r="O2105" s="260"/>
      <c r="P2105" s="260"/>
      <c r="Q2105" s="260"/>
      <c r="R2105" s="260"/>
      <c r="S2105" s="260"/>
      <c r="T2105" s="261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T2105" s="262" t="s">
        <v>291</v>
      </c>
      <c r="AU2105" s="262" t="s">
        <v>86</v>
      </c>
      <c r="AV2105" s="13" t="s">
        <v>86</v>
      </c>
      <c r="AW2105" s="13" t="s">
        <v>32</v>
      </c>
      <c r="AX2105" s="13" t="s">
        <v>77</v>
      </c>
      <c r="AY2105" s="262" t="s">
        <v>168</v>
      </c>
    </row>
    <row r="2106" spans="1:51" s="15" customFormat="1" ht="12">
      <c r="A2106" s="15"/>
      <c r="B2106" s="274"/>
      <c r="C2106" s="275"/>
      <c r="D2106" s="241" t="s">
        <v>291</v>
      </c>
      <c r="E2106" s="276" t="s">
        <v>1</v>
      </c>
      <c r="F2106" s="277" t="s">
        <v>3600</v>
      </c>
      <c r="G2106" s="275"/>
      <c r="H2106" s="276" t="s">
        <v>1</v>
      </c>
      <c r="I2106" s="278"/>
      <c r="J2106" s="275"/>
      <c r="K2106" s="275"/>
      <c r="L2106" s="279"/>
      <c r="M2106" s="280"/>
      <c r="N2106" s="281"/>
      <c r="O2106" s="281"/>
      <c r="P2106" s="281"/>
      <c r="Q2106" s="281"/>
      <c r="R2106" s="281"/>
      <c r="S2106" s="281"/>
      <c r="T2106" s="282"/>
      <c r="U2106" s="15"/>
      <c r="V2106" s="15"/>
      <c r="W2106" s="15"/>
      <c r="X2106" s="15"/>
      <c r="Y2106" s="15"/>
      <c r="Z2106" s="15"/>
      <c r="AA2106" s="15"/>
      <c r="AB2106" s="15"/>
      <c r="AC2106" s="15"/>
      <c r="AD2106" s="15"/>
      <c r="AE2106" s="15"/>
      <c r="AT2106" s="283" t="s">
        <v>291</v>
      </c>
      <c r="AU2106" s="283" t="s">
        <v>86</v>
      </c>
      <c r="AV2106" s="15" t="s">
        <v>84</v>
      </c>
      <c r="AW2106" s="15" t="s">
        <v>32</v>
      </c>
      <c r="AX2106" s="15" t="s">
        <v>77</v>
      </c>
      <c r="AY2106" s="283" t="s">
        <v>168</v>
      </c>
    </row>
    <row r="2107" spans="1:51" s="13" customFormat="1" ht="12">
      <c r="A2107" s="13"/>
      <c r="B2107" s="252"/>
      <c r="C2107" s="253"/>
      <c r="D2107" s="241" t="s">
        <v>291</v>
      </c>
      <c r="E2107" s="254" t="s">
        <v>1</v>
      </c>
      <c r="F2107" s="255" t="s">
        <v>3601</v>
      </c>
      <c r="G2107" s="253"/>
      <c r="H2107" s="256">
        <v>4.608</v>
      </c>
      <c r="I2107" s="257"/>
      <c r="J2107" s="253"/>
      <c r="K2107" s="253"/>
      <c r="L2107" s="258"/>
      <c r="M2107" s="259"/>
      <c r="N2107" s="260"/>
      <c r="O2107" s="260"/>
      <c r="P2107" s="260"/>
      <c r="Q2107" s="260"/>
      <c r="R2107" s="260"/>
      <c r="S2107" s="260"/>
      <c r="T2107" s="261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T2107" s="262" t="s">
        <v>291</v>
      </c>
      <c r="AU2107" s="262" t="s">
        <v>86</v>
      </c>
      <c r="AV2107" s="13" t="s">
        <v>86</v>
      </c>
      <c r="AW2107" s="13" t="s">
        <v>32</v>
      </c>
      <c r="AX2107" s="13" t="s">
        <v>77</v>
      </c>
      <c r="AY2107" s="262" t="s">
        <v>168</v>
      </c>
    </row>
    <row r="2108" spans="1:51" s="13" customFormat="1" ht="12">
      <c r="A2108" s="13"/>
      <c r="B2108" s="252"/>
      <c r="C2108" s="253"/>
      <c r="D2108" s="241" t="s">
        <v>291</v>
      </c>
      <c r="E2108" s="254" t="s">
        <v>1</v>
      </c>
      <c r="F2108" s="255" t="s">
        <v>502</v>
      </c>
      <c r="G2108" s="253"/>
      <c r="H2108" s="256">
        <v>25</v>
      </c>
      <c r="I2108" s="257"/>
      <c r="J2108" s="253"/>
      <c r="K2108" s="253"/>
      <c r="L2108" s="258"/>
      <c r="M2108" s="259"/>
      <c r="N2108" s="260"/>
      <c r="O2108" s="260"/>
      <c r="P2108" s="260"/>
      <c r="Q2108" s="260"/>
      <c r="R2108" s="260"/>
      <c r="S2108" s="260"/>
      <c r="T2108" s="261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T2108" s="262" t="s">
        <v>291</v>
      </c>
      <c r="AU2108" s="262" t="s">
        <v>86</v>
      </c>
      <c r="AV2108" s="13" t="s">
        <v>86</v>
      </c>
      <c r="AW2108" s="13" t="s">
        <v>32</v>
      </c>
      <c r="AX2108" s="13" t="s">
        <v>77</v>
      </c>
      <c r="AY2108" s="262" t="s">
        <v>168</v>
      </c>
    </row>
    <row r="2109" spans="1:51" s="14" customFormat="1" ht="12">
      <c r="A2109" s="14"/>
      <c r="B2109" s="263"/>
      <c r="C2109" s="264"/>
      <c r="D2109" s="241" t="s">
        <v>291</v>
      </c>
      <c r="E2109" s="265" t="s">
        <v>917</v>
      </c>
      <c r="F2109" s="266" t="s">
        <v>295</v>
      </c>
      <c r="G2109" s="264"/>
      <c r="H2109" s="267">
        <v>272.483</v>
      </c>
      <c r="I2109" s="268"/>
      <c r="J2109" s="264"/>
      <c r="K2109" s="264"/>
      <c r="L2109" s="269"/>
      <c r="M2109" s="270"/>
      <c r="N2109" s="271"/>
      <c r="O2109" s="271"/>
      <c r="P2109" s="271"/>
      <c r="Q2109" s="271"/>
      <c r="R2109" s="271"/>
      <c r="S2109" s="271"/>
      <c r="T2109" s="272"/>
      <c r="U2109" s="14"/>
      <c r="V2109" s="14"/>
      <c r="W2109" s="14"/>
      <c r="X2109" s="14"/>
      <c r="Y2109" s="14"/>
      <c r="Z2109" s="14"/>
      <c r="AA2109" s="14"/>
      <c r="AB2109" s="14"/>
      <c r="AC2109" s="14"/>
      <c r="AD2109" s="14"/>
      <c r="AE2109" s="14"/>
      <c r="AT2109" s="273" t="s">
        <v>291</v>
      </c>
      <c r="AU2109" s="273" t="s">
        <v>86</v>
      </c>
      <c r="AV2109" s="14" t="s">
        <v>189</v>
      </c>
      <c r="AW2109" s="14" t="s">
        <v>32</v>
      </c>
      <c r="AX2109" s="14" t="s">
        <v>84</v>
      </c>
      <c r="AY2109" s="273" t="s">
        <v>168</v>
      </c>
    </row>
    <row r="2110" spans="1:65" s="2" customFormat="1" ht="24.15" customHeight="1">
      <c r="A2110" s="39"/>
      <c r="B2110" s="40"/>
      <c r="C2110" s="228" t="s">
        <v>3602</v>
      </c>
      <c r="D2110" s="228" t="s">
        <v>171</v>
      </c>
      <c r="E2110" s="229" t="s">
        <v>3603</v>
      </c>
      <c r="F2110" s="230" t="s">
        <v>3604</v>
      </c>
      <c r="G2110" s="231" t="s">
        <v>203</v>
      </c>
      <c r="H2110" s="232">
        <v>5.621</v>
      </c>
      <c r="I2110" s="233"/>
      <c r="J2110" s="234">
        <f>ROUND(I2110*H2110,2)</f>
        <v>0</v>
      </c>
      <c r="K2110" s="230" t="s">
        <v>175</v>
      </c>
      <c r="L2110" s="45"/>
      <c r="M2110" s="235" t="s">
        <v>1</v>
      </c>
      <c r="N2110" s="236" t="s">
        <v>42</v>
      </c>
      <c r="O2110" s="92"/>
      <c r="P2110" s="237">
        <f>O2110*H2110</f>
        <v>0</v>
      </c>
      <c r="Q2110" s="237">
        <v>0.00036</v>
      </c>
      <c r="R2110" s="237">
        <f>Q2110*H2110</f>
        <v>0.00202356</v>
      </c>
      <c r="S2110" s="237">
        <v>0</v>
      </c>
      <c r="T2110" s="238">
        <f>S2110*H2110</f>
        <v>0</v>
      </c>
      <c r="U2110" s="39"/>
      <c r="V2110" s="39"/>
      <c r="W2110" s="39"/>
      <c r="X2110" s="39"/>
      <c r="Y2110" s="39"/>
      <c r="Z2110" s="39"/>
      <c r="AA2110" s="39"/>
      <c r="AB2110" s="39"/>
      <c r="AC2110" s="39"/>
      <c r="AD2110" s="39"/>
      <c r="AE2110" s="39"/>
      <c r="AR2110" s="239" t="s">
        <v>437</v>
      </c>
      <c r="AT2110" s="239" t="s">
        <v>171</v>
      </c>
      <c r="AU2110" s="239" t="s">
        <v>86</v>
      </c>
      <c r="AY2110" s="18" t="s">
        <v>168</v>
      </c>
      <c r="BE2110" s="240">
        <f>IF(N2110="základní",J2110,0)</f>
        <v>0</v>
      </c>
      <c r="BF2110" s="240">
        <f>IF(N2110="snížená",J2110,0)</f>
        <v>0</v>
      </c>
      <c r="BG2110" s="240">
        <f>IF(N2110="zákl. přenesená",J2110,0)</f>
        <v>0</v>
      </c>
      <c r="BH2110" s="240">
        <f>IF(N2110="sníž. přenesená",J2110,0)</f>
        <v>0</v>
      </c>
      <c r="BI2110" s="240">
        <f>IF(N2110="nulová",J2110,0)</f>
        <v>0</v>
      </c>
      <c r="BJ2110" s="18" t="s">
        <v>84</v>
      </c>
      <c r="BK2110" s="240">
        <f>ROUND(I2110*H2110,2)</f>
        <v>0</v>
      </c>
      <c r="BL2110" s="18" t="s">
        <v>437</v>
      </c>
      <c r="BM2110" s="239" t="s">
        <v>3605</v>
      </c>
    </row>
    <row r="2111" spans="1:51" s="13" customFormat="1" ht="12">
      <c r="A2111" s="13"/>
      <c r="B2111" s="252"/>
      <c r="C2111" s="253"/>
      <c r="D2111" s="241" t="s">
        <v>291</v>
      </c>
      <c r="E2111" s="254" t="s">
        <v>1</v>
      </c>
      <c r="F2111" s="255" t="s">
        <v>894</v>
      </c>
      <c r="G2111" s="253"/>
      <c r="H2111" s="256">
        <v>5.621</v>
      </c>
      <c r="I2111" s="257"/>
      <c r="J2111" s="253"/>
      <c r="K2111" s="253"/>
      <c r="L2111" s="258"/>
      <c r="M2111" s="259"/>
      <c r="N2111" s="260"/>
      <c r="O2111" s="260"/>
      <c r="P2111" s="260"/>
      <c r="Q2111" s="260"/>
      <c r="R2111" s="260"/>
      <c r="S2111" s="260"/>
      <c r="T2111" s="261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  <c r="AE2111" s="13"/>
      <c r="AT2111" s="262" t="s">
        <v>291</v>
      </c>
      <c r="AU2111" s="262" t="s">
        <v>86</v>
      </c>
      <c r="AV2111" s="13" t="s">
        <v>86</v>
      </c>
      <c r="AW2111" s="13" t="s">
        <v>32</v>
      </c>
      <c r="AX2111" s="13" t="s">
        <v>84</v>
      </c>
      <c r="AY2111" s="262" t="s">
        <v>168</v>
      </c>
    </row>
    <row r="2112" spans="1:65" s="2" customFormat="1" ht="24.15" customHeight="1">
      <c r="A2112" s="39"/>
      <c r="B2112" s="40"/>
      <c r="C2112" s="228" t="s">
        <v>3606</v>
      </c>
      <c r="D2112" s="228" t="s">
        <v>171</v>
      </c>
      <c r="E2112" s="229" t="s">
        <v>3607</v>
      </c>
      <c r="F2112" s="230" t="s">
        <v>3608</v>
      </c>
      <c r="G2112" s="231" t="s">
        <v>203</v>
      </c>
      <c r="H2112" s="232">
        <v>5.621</v>
      </c>
      <c r="I2112" s="233"/>
      <c r="J2112" s="234">
        <f>ROUND(I2112*H2112,2)</f>
        <v>0</v>
      </c>
      <c r="K2112" s="230" t="s">
        <v>175</v>
      </c>
      <c r="L2112" s="45"/>
      <c r="M2112" s="235" t="s">
        <v>1</v>
      </c>
      <c r="N2112" s="236" t="s">
        <v>42</v>
      </c>
      <c r="O2112" s="92"/>
      <c r="P2112" s="237">
        <f>O2112*H2112</f>
        <v>0</v>
      </c>
      <c r="Q2112" s="237">
        <v>0.0005</v>
      </c>
      <c r="R2112" s="237">
        <f>Q2112*H2112</f>
        <v>0.0028105</v>
      </c>
      <c r="S2112" s="237">
        <v>0</v>
      </c>
      <c r="T2112" s="238">
        <f>S2112*H2112</f>
        <v>0</v>
      </c>
      <c r="U2112" s="39"/>
      <c r="V2112" s="39"/>
      <c r="W2112" s="39"/>
      <c r="X2112" s="39"/>
      <c r="Y2112" s="39"/>
      <c r="Z2112" s="39"/>
      <c r="AA2112" s="39"/>
      <c r="AB2112" s="39"/>
      <c r="AC2112" s="39"/>
      <c r="AD2112" s="39"/>
      <c r="AE2112" s="39"/>
      <c r="AR2112" s="239" t="s">
        <v>437</v>
      </c>
      <c r="AT2112" s="239" t="s">
        <v>171</v>
      </c>
      <c r="AU2112" s="239" t="s">
        <v>86</v>
      </c>
      <c r="AY2112" s="18" t="s">
        <v>168</v>
      </c>
      <c r="BE2112" s="240">
        <f>IF(N2112="základní",J2112,0)</f>
        <v>0</v>
      </c>
      <c r="BF2112" s="240">
        <f>IF(N2112="snížená",J2112,0)</f>
        <v>0</v>
      </c>
      <c r="BG2112" s="240">
        <f>IF(N2112="zákl. přenesená",J2112,0)</f>
        <v>0</v>
      </c>
      <c r="BH2112" s="240">
        <f>IF(N2112="sníž. přenesená",J2112,0)</f>
        <v>0</v>
      </c>
      <c r="BI2112" s="240">
        <f>IF(N2112="nulová",J2112,0)</f>
        <v>0</v>
      </c>
      <c r="BJ2112" s="18" t="s">
        <v>84</v>
      </c>
      <c r="BK2112" s="240">
        <f>ROUND(I2112*H2112,2)</f>
        <v>0</v>
      </c>
      <c r="BL2112" s="18" t="s">
        <v>437</v>
      </c>
      <c r="BM2112" s="239" t="s">
        <v>3609</v>
      </c>
    </row>
    <row r="2113" spans="1:47" s="2" customFormat="1" ht="12">
      <c r="A2113" s="39"/>
      <c r="B2113" s="40"/>
      <c r="C2113" s="41"/>
      <c r="D2113" s="241" t="s">
        <v>178</v>
      </c>
      <c r="E2113" s="41"/>
      <c r="F2113" s="242" t="s">
        <v>3610</v>
      </c>
      <c r="G2113" s="41"/>
      <c r="H2113" s="41"/>
      <c r="I2113" s="243"/>
      <c r="J2113" s="41"/>
      <c r="K2113" s="41"/>
      <c r="L2113" s="45"/>
      <c r="M2113" s="244"/>
      <c r="N2113" s="245"/>
      <c r="O2113" s="92"/>
      <c r="P2113" s="92"/>
      <c r="Q2113" s="92"/>
      <c r="R2113" s="92"/>
      <c r="S2113" s="92"/>
      <c r="T2113" s="93"/>
      <c r="U2113" s="39"/>
      <c r="V2113" s="39"/>
      <c r="W2113" s="39"/>
      <c r="X2113" s="39"/>
      <c r="Y2113" s="39"/>
      <c r="Z2113" s="39"/>
      <c r="AA2113" s="39"/>
      <c r="AB2113" s="39"/>
      <c r="AC2113" s="39"/>
      <c r="AD2113" s="39"/>
      <c r="AE2113" s="39"/>
      <c r="AT2113" s="18" t="s">
        <v>178</v>
      </c>
      <c r="AU2113" s="18" t="s">
        <v>86</v>
      </c>
    </row>
    <row r="2114" spans="1:51" s="15" customFormat="1" ht="12">
      <c r="A2114" s="15"/>
      <c r="B2114" s="274"/>
      <c r="C2114" s="275"/>
      <c r="D2114" s="241" t="s">
        <v>291</v>
      </c>
      <c r="E2114" s="276" t="s">
        <v>1</v>
      </c>
      <c r="F2114" s="277" t="s">
        <v>1179</v>
      </c>
      <c r="G2114" s="275"/>
      <c r="H2114" s="276" t="s">
        <v>1</v>
      </c>
      <c r="I2114" s="278"/>
      <c r="J2114" s="275"/>
      <c r="K2114" s="275"/>
      <c r="L2114" s="279"/>
      <c r="M2114" s="280"/>
      <c r="N2114" s="281"/>
      <c r="O2114" s="281"/>
      <c r="P2114" s="281"/>
      <c r="Q2114" s="281"/>
      <c r="R2114" s="281"/>
      <c r="S2114" s="281"/>
      <c r="T2114" s="282"/>
      <c r="U2114" s="15"/>
      <c r="V2114" s="15"/>
      <c r="W2114" s="15"/>
      <c r="X2114" s="15"/>
      <c r="Y2114" s="15"/>
      <c r="Z2114" s="15"/>
      <c r="AA2114" s="15"/>
      <c r="AB2114" s="15"/>
      <c r="AC2114" s="15"/>
      <c r="AD2114" s="15"/>
      <c r="AE2114" s="15"/>
      <c r="AT2114" s="283" t="s">
        <v>291</v>
      </c>
      <c r="AU2114" s="283" t="s">
        <v>86</v>
      </c>
      <c r="AV2114" s="15" t="s">
        <v>84</v>
      </c>
      <c r="AW2114" s="15" t="s">
        <v>32</v>
      </c>
      <c r="AX2114" s="15" t="s">
        <v>77</v>
      </c>
      <c r="AY2114" s="283" t="s">
        <v>168</v>
      </c>
    </row>
    <row r="2115" spans="1:51" s="13" customFormat="1" ht="12">
      <c r="A2115" s="13"/>
      <c r="B2115" s="252"/>
      <c r="C2115" s="253"/>
      <c r="D2115" s="241" t="s">
        <v>291</v>
      </c>
      <c r="E2115" s="254" t="s">
        <v>1</v>
      </c>
      <c r="F2115" s="255" t="s">
        <v>3611</v>
      </c>
      <c r="G2115" s="253"/>
      <c r="H2115" s="256">
        <v>4.51</v>
      </c>
      <c r="I2115" s="257"/>
      <c r="J2115" s="253"/>
      <c r="K2115" s="253"/>
      <c r="L2115" s="258"/>
      <c r="M2115" s="259"/>
      <c r="N2115" s="260"/>
      <c r="O2115" s="260"/>
      <c r="P2115" s="260"/>
      <c r="Q2115" s="260"/>
      <c r="R2115" s="260"/>
      <c r="S2115" s="260"/>
      <c r="T2115" s="261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T2115" s="262" t="s">
        <v>291</v>
      </c>
      <c r="AU2115" s="262" t="s">
        <v>86</v>
      </c>
      <c r="AV2115" s="13" t="s">
        <v>86</v>
      </c>
      <c r="AW2115" s="13" t="s">
        <v>32</v>
      </c>
      <c r="AX2115" s="13" t="s">
        <v>77</v>
      </c>
      <c r="AY2115" s="262" t="s">
        <v>168</v>
      </c>
    </row>
    <row r="2116" spans="1:51" s="13" customFormat="1" ht="12">
      <c r="A2116" s="13"/>
      <c r="B2116" s="252"/>
      <c r="C2116" s="253"/>
      <c r="D2116" s="241" t="s">
        <v>291</v>
      </c>
      <c r="E2116" s="254" t="s">
        <v>1</v>
      </c>
      <c r="F2116" s="255" t="s">
        <v>3612</v>
      </c>
      <c r="G2116" s="253"/>
      <c r="H2116" s="256">
        <v>1.111</v>
      </c>
      <c r="I2116" s="257"/>
      <c r="J2116" s="253"/>
      <c r="K2116" s="253"/>
      <c r="L2116" s="258"/>
      <c r="M2116" s="259"/>
      <c r="N2116" s="260"/>
      <c r="O2116" s="260"/>
      <c r="P2116" s="260"/>
      <c r="Q2116" s="260"/>
      <c r="R2116" s="260"/>
      <c r="S2116" s="260"/>
      <c r="T2116" s="261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T2116" s="262" t="s">
        <v>291</v>
      </c>
      <c r="AU2116" s="262" t="s">
        <v>86</v>
      </c>
      <c r="AV2116" s="13" t="s">
        <v>86</v>
      </c>
      <c r="AW2116" s="13" t="s">
        <v>32</v>
      </c>
      <c r="AX2116" s="13" t="s">
        <v>77</v>
      </c>
      <c r="AY2116" s="262" t="s">
        <v>168</v>
      </c>
    </row>
    <row r="2117" spans="1:51" s="16" customFormat="1" ht="12">
      <c r="A2117" s="16"/>
      <c r="B2117" s="287"/>
      <c r="C2117" s="288"/>
      <c r="D2117" s="241" t="s">
        <v>291</v>
      </c>
      <c r="E2117" s="289" t="s">
        <v>894</v>
      </c>
      <c r="F2117" s="290" t="s">
        <v>1109</v>
      </c>
      <c r="G2117" s="288"/>
      <c r="H2117" s="291">
        <v>5.621</v>
      </c>
      <c r="I2117" s="292"/>
      <c r="J2117" s="288"/>
      <c r="K2117" s="288"/>
      <c r="L2117" s="293"/>
      <c r="M2117" s="294"/>
      <c r="N2117" s="295"/>
      <c r="O2117" s="295"/>
      <c r="P2117" s="295"/>
      <c r="Q2117" s="295"/>
      <c r="R2117" s="295"/>
      <c r="S2117" s="295"/>
      <c r="T2117" s="296"/>
      <c r="U2117" s="16"/>
      <c r="V2117" s="16"/>
      <c r="W2117" s="16"/>
      <c r="X2117" s="16"/>
      <c r="Y2117" s="16"/>
      <c r="Z2117" s="16"/>
      <c r="AA2117" s="16"/>
      <c r="AB2117" s="16"/>
      <c r="AC2117" s="16"/>
      <c r="AD2117" s="16"/>
      <c r="AE2117" s="16"/>
      <c r="AT2117" s="297" t="s">
        <v>291</v>
      </c>
      <c r="AU2117" s="297" t="s">
        <v>86</v>
      </c>
      <c r="AV2117" s="16" t="s">
        <v>106</v>
      </c>
      <c r="AW2117" s="16" t="s">
        <v>32</v>
      </c>
      <c r="AX2117" s="16" t="s">
        <v>77</v>
      </c>
      <c r="AY2117" s="297" t="s">
        <v>168</v>
      </c>
    </row>
    <row r="2118" spans="1:51" s="14" customFormat="1" ht="12">
      <c r="A2118" s="14"/>
      <c r="B2118" s="263"/>
      <c r="C2118" s="264"/>
      <c r="D2118" s="241" t="s">
        <v>291</v>
      </c>
      <c r="E2118" s="265" t="s">
        <v>1</v>
      </c>
      <c r="F2118" s="266" t="s">
        <v>295</v>
      </c>
      <c r="G2118" s="264"/>
      <c r="H2118" s="267">
        <v>5.621</v>
      </c>
      <c r="I2118" s="268"/>
      <c r="J2118" s="264"/>
      <c r="K2118" s="264"/>
      <c r="L2118" s="269"/>
      <c r="M2118" s="270"/>
      <c r="N2118" s="271"/>
      <c r="O2118" s="271"/>
      <c r="P2118" s="271"/>
      <c r="Q2118" s="271"/>
      <c r="R2118" s="271"/>
      <c r="S2118" s="271"/>
      <c r="T2118" s="272"/>
      <c r="U2118" s="14"/>
      <c r="V2118" s="14"/>
      <c r="W2118" s="14"/>
      <c r="X2118" s="14"/>
      <c r="Y2118" s="14"/>
      <c r="Z2118" s="14"/>
      <c r="AA2118" s="14"/>
      <c r="AB2118" s="14"/>
      <c r="AC2118" s="14"/>
      <c r="AD2118" s="14"/>
      <c r="AE2118" s="14"/>
      <c r="AT2118" s="273" t="s">
        <v>291</v>
      </c>
      <c r="AU2118" s="273" t="s">
        <v>86</v>
      </c>
      <c r="AV2118" s="14" t="s">
        <v>189</v>
      </c>
      <c r="AW2118" s="14" t="s">
        <v>32</v>
      </c>
      <c r="AX2118" s="14" t="s">
        <v>84</v>
      </c>
      <c r="AY2118" s="273" t="s">
        <v>168</v>
      </c>
    </row>
    <row r="2119" spans="1:63" s="12" customFormat="1" ht="22.8" customHeight="1">
      <c r="A2119" s="12"/>
      <c r="B2119" s="212"/>
      <c r="C2119" s="213"/>
      <c r="D2119" s="214" t="s">
        <v>76</v>
      </c>
      <c r="E2119" s="226" t="s">
        <v>3613</v>
      </c>
      <c r="F2119" s="226" t="s">
        <v>3614</v>
      </c>
      <c r="G2119" s="213"/>
      <c r="H2119" s="213"/>
      <c r="I2119" s="216"/>
      <c r="J2119" s="227">
        <f>BK2119</f>
        <v>0</v>
      </c>
      <c r="K2119" s="213"/>
      <c r="L2119" s="218"/>
      <c r="M2119" s="219"/>
      <c r="N2119" s="220"/>
      <c r="O2119" s="220"/>
      <c r="P2119" s="221">
        <f>SUM(P2120:P2132)</f>
        <v>0</v>
      </c>
      <c r="Q2119" s="220"/>
      <c r="R2119" s="221">
        <f>SUM(R2120:R2132)</f>
        <v>3.0382868999999997</v>
      </c>
      <c r="S2119" s="220"/>
      <c r="T2119" s="222">
        <f>SUM(T2120:T2132)</f>
        <v>0</v>
      </c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R2119" s="223" t="s">
        <v>86</v>
      </c>
      <c r="AT2119" s="224" t="s">
        <v>76</v>
      </c>
      <c r="AU2119" s="224" t="s">
        <v>84</v>
      </c>
      <c r="AY2119" s="223" t="s">
        <v>168</v>
      </c>
      <c r="BK2119" s="225">
        <f>SUM(BK2120:BK2132)</f>
        <v>0</v>
      </c>
    </row>
    <row r="2120" spans="1:65" s="2" customFormat="1" ht="24.15" customHeight="1">
      <c r="A2120" s="39"/>
      <c r="B2120" s="40"/>
      <c r="C2120" s="228" t="s">
        <v>3615</v>
      </c>
      <c r="D2120" s="228" t="s">
        <v>171</v>
      </c>
      <c r="E2120" s="229" t="s">
        <v>3616</v>
      </c>
      <c r="F2120" s="230" t="s">
        <v>3617</v>
      </c>
      <c r="G2120" s="231" t="s">
        <v>203</v>
      </c>
      <c r="H2120" s="232">
        <v>6587.13</v>
      </c>
      <c r="I2120" s="233"/>
      <c r="J2120" s="234">
        <f>ROUND(I2120*H2120,2)</f>
        <v>0</v>
      </c>
      <c r="K2120" s="230" t="s">
        <v>175</v>
      </c>
      <c r="L2120" s="45"/>
      <c r="M2120" s="235" t="s">
        <v>1</v>
      </c>
      <c r="N2120" s="236" t="s">
        <v>42</v>
      </c>
      <c r="O2120" s="92"/>
      <c r="P2120" s="237">
        <f>O2120*H2120</f>
        <v>0</v>
      </c>
      <c r="Q2120" s="237">
        <v>0.0002</v>
      </c>
      <c r="R2120" s="237">
        <f>Q2120*H2120</f>
        <v>1.317426</v>
      </c>
      <c r="S2120" s="237">
        <v>0</v>
      </c>
      <c r="T2120" s="238">
        <f>S2120*H2120</f>
        <v>0</v>
      </c>
      <c r="U2120" s="39"/>
      <c r="V2120" s="39"/>
      <c r="W2120" s="39"/>
      <c r="X2120" s="39"/>
      <c r="Y2120" s="39"/>
      <c r="Z2120" s="39"/>
      <c r="AA2120" s="39"/>
      <c r="AB2120" s="39"/>
      <c r="AC2120" s="39"/>
      <c r="AD2120" s="39"/>
      <c r="AE2120" s="39"/>
      <c r="AR2120" s="239" t="s">
        <v>437</v>
      </c>
      <c r="AT2120" s="239" t="s">
        <v>171</v>
      </c>
      <c r="AU2120" s="239" t="s">
        <v>86</v>
      </c>
      <c r="AY2120" s="18" t="s">
        <v>168</v>
      </c>
      <c r="BE2120" s="240">
        <f>IF(N2120="základní",J2120,0)</f>
        <v>0</v>
      </c>
      <c r="BF2120" s="240">
        <f>IF(N2120="snížená",J2120,0)</f>
        <v>0</v>
      </c>
      <c r="BG2120" s="240">
        <f>IF(N2120="zákl. přenesená",J2120,0)</f>
        <v>0</v>
      </c>
      <c r="BH2120" s="240">
        <f>IF(N2120="sníž. přenesená",J2120,0)</f>
        <v>0</v>
      </c>
      <c r="BI2120" s="240">
        <f>IF(N2120="nulová",J2120,0)</f>
        <v>0</v>
      </c>
      <c r="BJ2120" s="18" t="s">
        <v>84</v>
      </c>
      <c r="BK2120" s="240">
        <f>ROUND(I2120*H2120,2)</f>
        <v>0</v>
      </c>
      <c r="BL2120" s="18" t="s">
        <v>437</v>
      </c>
      <c r="BM2120" s="239" t="s">
        <v>3618</v>
      </c>
    </row>
    <row r="2121" spans="1:51" s="13" customFormat="1" ht="12">
      <c r="A2121" s="13"/>
      <c r="B2121" s="252"/>
      <c r="C2121" s="253"/>
      <c r="D2121" s="241" t="s">
        <v>291</v>
      </c>
      <c r="E2121" s="254" t="s">
        <v>1</v>
      </c>
      <c r="F2121" s="255" t="s">
        <v>872</v>
      </c>
      <c r="G2121" s="253"/>
      <c r="H2121" s="256">
        <v>6587.13</v>
      </c>
      <c r="I2121" s="257"/>
      <c r="J2121" s="253"/>
      <c r="K2121" s="253"/>
      <c r="L2121" s="258"/>
      <c r="M2121" s="259"/>
      <c r="N2121" s="260"/>
      <c r="O2121" s="260"/>
      <c r="P2121" s="260"/>
      <c r="Q2121" s="260"/>
      <c r="R2121" s="260"/>
      <c r="S2121" s="260"/>
      <c r="T2121" s="261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T2121" s="262" t="s">
        <v>291</v>
      </c>
      <c r="AU2121" s="262" t="s">
        <v>86</v>
      </c>
      <c r="AV2121" s="13" t="s">
        <v>86</v>
      </c>
      <c r="AW2121" s="13" t="s">
        <v>32</v>
      </c>
      <c r="AX2121" s="13" t="s">
        <v>84</v>
      </c>
      <c r="AY2121" s="262" t="s">
        <v>168</v>
      </c>
    </row>
    <row r="2122" spans="1:65" s="2" customFormat="1" ht="33" customHeight="1">
      <c r="A2122" s="39"/>
      <c r="B2122" s="40"/>
      <c r="C2122" s="228" t="s">
        <v>3619</v>
      </c>
      <c r="D2122" s="228" t="s">
        <v>171</v>
      </c>
      <c r="E2122" s="229" t="s">
        <v>3620</v>
      </c>
      <c r="F2122" s="230" t="s">
        <v>3621</v>
      </c>
      <c r="G2122" s="231" t="s">
        <v>203</v>
      </c>
      <c r="H2122" s="232">
        <v>6587.13</v>
      </c>
      <c r="I2122" s="233"/>
      <c r="J2122" s="234">
        <f>ROUND(I2122*H2122,2)</f>
        <v>0</v>
      </c>
      <c r="K2122" s="230" t="s">
        <v>175</v>
      </c>
      <c r="L2122" s="45"/>
      <c r="M2122" s="235" t="s">
        <v>1</v>
      </c>
      <c r="N2122" s="236" t="s">
        <v>42</v>
      </c>
      <c r="O2122" s="92"/>
      <c r="P2122" s="237">
        <f>O2122*H2122</f>
        <v>0</v>
      </c>
      <c r="Q2122" s="237">
        <v>0.00026</v>
      </c>
      <c r="R2122" s="237">
        <f>Q2122*H2122</f>
        <v>1.7126537999999998</v>
      </c>
      <c r="S2122" s="237">
        <v>0</v>
      </c>
      <c r="T2122" s="238">
        <f>S2122*H2122</f>
        <v>0</v>
      </c>
      <c r="U2122" s="39"/>
      <c r="V2122" s="39"/>
      <c r="W2122" s="39"/>
      <c r="X2122" s="39"/>
      <c r="Y2122" s="39"/>
      <c r="Z2122" s="39"/>
      <c r="AA2122" s="39"/>
      <c r="AB2122" s="39"/>
      <c r="AC2122" s="39"/>
      <c r="AD2122" s="39"/>
      <c r="AE2122" s="39"/>
      <c r="AR2122" s="239" t="s">
        <v>437</v>
      </c>
      <c r="AT2122" s="239" t="s">
        <v>171</v>
      </c>
      <c r="AU2122" s="239" t="s">
        <v>86</v>
      </c>
      <c r="AY2122" s="18" t="s">
        <v>168</v>
      </c>
      <c r="BE2122" s="240">
        <f>IF(N2122="základní",J2122,0)</f>
        <v>0</v>
      </c>
      <c r="BF2122" s="240">
        <f>IF(N2122="snížená",J2122,0)</f>
        <v>0</v>
      </c>
      <c r="BG2122" s="240">
        <f>IF(N2122="zákl. přenesená",J2122,0)</f>
        <v>0</v>
      </c>
      <c r="BH2122" s="240">
        <f>IF(N2122="sníž. přenesená",J2122,0)</f>
        <v>0</v>
      </c>
      <c r="BI2122" s="240">
        <f>IF(N2122="nulová",J2122,0)</f>
        <v>0</v>
      </c>
      <c r="BJ2122" s="18" t="s">
        <v>84</v>
      </c>
      <c r="BK2122" s="240">
        <f>ROUND(I2122*H2122,2)</f>
        <v>0</v>
      </c>
      <c r="BL2122" s="18" t="s">
        <v>437</v>
      </c>
      <c r="BM2122" s="239" t="s">
        <v>3622</v>
      </c>
    </row>
    <row r="2123" spans="1:47" s="2" customFormat="1" ht="12">
      <c r="A2123" s="39"/>
      <c r="B2123" s="40"/>
      <c r="C2123" s="41"/>
      <c r="D2123" s="241" t="s">
        <v>178</v>
      </c>
      <c r="E2123" s="41"/>
      <c r="F2123" s="242" t="s">
        <v>3623</v>
      </c>
      <c r="G2123" s="41"/>
      <c r="H2123" s="41"/>
      <c r="I2123" s="243"/>
      <c r="J2123" s="41"/>
      <c r="K2123" s="41"/>
      <c r="L2123" s="45"/>
      <c r="M2123" s="244"/>
      <c r="N2123" s="245"/>
      <c r="O2123" s="92"/>
      <c r="P2123" s="92"/>
      <c r="Q2123" s="92"/>
      <c r="R2123" s="92"/>
      <c r="S2123" s="92"/>
      <c r="T2123" s="93"/>
      <c r="U2123" s="39"/>
      <c r="V2123" s="39"/>
      <c r="W2123" s="39"/>
      <c r="X2123" s="39"/>
      <c r="Y2123" s="39"/>
      <c r="Z2123" s="39"/>
      <c r="AA2123" s="39"/>
      <c r="AB2123" s="39"/>
      <c r="AC2123" s="39"/>
      <c r="AD2123" s="39"/>
      <c r="AE2123" s="39"/>
      <c r="AT2123" s="18" t="s">
        <v>178</v>
      </c>
      <c r="AU2123" s="18" t="s">
        <v>86</v>
      </c>
    </row>
    <row r="2124" spans="1:51" s="13" customFormat="1" ht="12">
      <c r="A2124" s="13"/>
      <c r="B2124" s="252"/>
      <c r="C2124" s="253"/>
      <c r="D2124" s="241" t="s">
        <v>291</v>
      </c>
      <c r="E2124" s="254" t="s">
        <v>1</v>
      </c>
      <c r="F2124" s="255" t="s">
        <v>2391</v>
      </c>
      <c r="G2124" s="253"/>
      <c r="H2124" s="256">
        <v>384.89</v>
      </c>
      <c r="I2124" s="257"/>
      <c r="J2124" s="253"/>
      <c r="K2124" s="253"/>
      <c r="L2124" s="258"/>
      <c r="M2124" s="259"/>
      <c r="N2124" s="260"/>
      <c r="O2124" s="260"/>
      <c r="P2124" s="260"/>
      <c r="Q2124" s="260"/>
      <c r="R2124" s="260"/>
      <c r="S2124" s="260"/>
      <c r="T2124" s="261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  <c r="AE2124" s="13"/>
      <c r="AT2124" s="262" t="s">
        <v>291</v>
      </c>
      <c r="AU2124" s="262" t="s">
        <v>86</v>
      </c>
      <c r="AV2124" s="13" t="s">
        <v>86</v>
      </c>
      <c r="AW2124" s="13" t="s">
        <v>32</v>
      </c>
      <c r="AX2124" s="13" t="s">
        <v>77</v>
      </c>
      <c r="AY2124" s="262" t="s">
        <v>168</v>
      </c>
    </row>
    <row r="2125" spans="1:51" s="13" customFormat="1" ht="12">
      <c r="A2125" s="13"/>
      <c r="B2125" s="252"/>
      <c r="C2125" s="253"/>
      <c r="D2125" s="241" t="s">
        <v>291</v>
      </c>
      <c r="E2125" s="254" t="s">
        <v>1</v>
      </c>
      <c r="F2125" s="255" t="s">
        <v>3624</v>
      </c>
      <c r="G2125" s="253"/>
      <c r="H2125" s="256">
        <v>553.19</v>
      </c>
      <c r="I2125" s="257"/>
      <c r="J2125" s="253"/>
      <c r="K2125" s="253"/>
      <c r="L2125" s="258"/>
      <c r="M2125" s="259"/>
      <c r="N2125" s="260"/>
      <c r="O2125" s="260"/>
      <c r="P2125" s="260"/>
      <c r="Q2125" s="260"/>
      <c r="R2125" s="260"/>
      <c r="S2125" s="260"/>
      <c r="T2125" s="261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  <c r="AE2125" s="13"/>
      <c r="AT2125" s="262" t="s">
        <v>291</v>
      </c>
      <c r="AU2125" s="262" t="s">
        <v>86</v>
      </c>
      <c r="AV2125" s="13" t="s">
        <v>86</v>
      </c>
      <c r="AW2125" s="13" t="s">
        <v>32</v>
      </c>
      <c r="AX2125" s="13" t="s">
        <v>77</v>
      </c>
      <c r="AY2125" s="262" t="s">
        <v>168</v>
      </c>
    </row>
    <row r="2126" spans="1:51" s="13" customFormat="1" ht="12">
      <c r="A2126" s="13"/>
      <c r="B2126" s="252"/>
      <c r="C2126" s="253"/>
      <c r="D2126" s="241" t="s">
        <v>291</v>
      </c>
      <c r="E2126" s="254" t="s">
        <v>1</v>
      </c>
      <c r="F2126" s="255" t="s">
        <v>3625</v>
      </c>
      <c r="G2126" s="253"/>
      <c r="H2126" s="256">
        <v>948.42</v>
      </c>
      <c r="I2126" s="257"/>
      <c r="J2126" s="253"/>
      <c r="K2126" s="253"/>
      <c r="L2126" s="258"/>
      <c r="M2126" s="259"/>
      <c r="N2126" s="260"/>
      <c r="O2126" s="260"/>
      <c r="P2126" s="260"/>
      <c r="Q2126" s="260"/>
      <c r="R2126" s="260"/>
      <c r="S2126" s="260"/>
      <c r="T2126" s="261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T2126" s="262" t="s">
        <v>291</v>
      </c>
      <c r="AU2126" s="262" t="s">
        <v>86</v>
      </c>
      <c r="AV2126" s="13" t="s">
        <v>86</v>
      </c>
      <c r="AW2126" s="13" t="s">
        <v>32</v>
      </c>
      <c r="AX2126" s="13" t="s">
        <v>77</v>
      </c>
      <c r="AY2126" s="262" t="s">
        <v>168</v>
      </c>
    </row>
    <row r="2127" spans="1:51" s="13" customFormat="1" ht="12">
      <c r="A2127" s="13"/>
      <c r="B2127" s="252"/>
      <c r="C2127" s="253"/>
      <c r="D2127" s="241" t="s">
        <v>291</v>
      </c>
      <c r="E2127" s="254" t="s">
        <v>1</v>
      </c>
      <c r="F2127" s="255" t="s">
        <v>3626</v>
      </c>
      <c r="G2127" s="253"/>
      <c r="H2127" s="256">
        <v>3924.14</v>
      </c>
      <c r="I2127" s="257"/>
      <c r="J2127" s="253"/>
      <c r="K2127" s="253"/>
      <c r="L2127" s="258"/>
      <c r="M2127" s="259"/>
      <c r="N2127" s="260"/>
      <c r="O2127" s="260"/>
      <c r="P2127" s="260"/>
      <c r="Q2127" s="260"/>
      <c r="R2127" s="260"/>
      <c r="S2127" s="260"/>
      <c r="T2127" s="261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T2127" s="262" t="s">
        <v>291</v>
      </c>
      <c r="AU2127" s="262" t="s">
        <v>86</v>
      </c>
      <c r="AV2127" s="13" t="s">
        <v>86</v>
      </c>
      <c r="AW2127" s="13" t="s">
        <v>32</v>
      </c>
      <c r="AX2127" s="13" t="s">
        <v>77</v>
      </c>
      <c r="AY2127" s="262" t="s">
        <v>168</v>
      </c>
    </row>
    <row r="2128" spans="1:51" s="13" customFormat="1" ht="12">
      <c r="A2128" s="13"/>
      <c r="B2128" s="252"/>
      <c r="C2128" s="253"/>
      <c r="D2128" s="241" t="s">
        <v>291</v>
      </c>
      <c r="E2128" s="254" t="s">
        <v>1</v>
      </c>
      <c r="F2128" s="255" t="s">
        <v>3627</v>
      </c>
      <c r="G2128" s="253"/>
      <c r="H2128" s="256">
        <v>273.57</v>
      </c>
      <c r="I2128" s="257"/>
      <c r="J2128" s="253"/>
      <c r="K2128" s="253"/>
      <c r="L2128" s="258"/>
      <c r="M2128" s="259"/>
      <c r="N2128" s="260"/>
      <c r="O2128" s="260"/>
      <c r="P2128" s="260"/>
      <c r="Q2128" s="260"/>
      <c r="R2128" s="260"/>
      <c r="S2128" s="260"/>
      <c r="T2128" s="261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T2128" s="262" t="s">
        <v>291</v>
      </c>
      <c r="AU2128" s="262" t="s">
        <v>86</v>
      </c>
      <c r="AV2128" s="13" t="s">
        <v>86</v>
      </c>
      <c r="AW2128" s="13" t="s">
        <v>32</v>
      </c>
      <c r="AX2128" s="13" t="s">
        <v>77</v>
      </c>
      <c r="AY2128" s="262" t="s">
        <v>168</v>
      </c>
    </row>
    <row r="2129" spans="1:51" s="13" customFormat="1" ht="12">
      <c r="A2129" s="13"/>
      <c r="B2129" s="252"/>
      <c r="C2129" s="253"/>
      <c r="D2129" s="241" t="s">
        <v>291</v>
      </c>
      <c r="E2129" s="254" t="s">
        <v>1</v>
      </c>
      <c r="F2129" s="255" t="s">
        <v>3628</v>
      </c>
      <c r="G2129" s="253"/>
      <c r="H2129" s="256">
        <v>502.92</v>
      </c>
      <c r="I2129" s="257"/>
      <c r="J2129" s="253"/>
      <c r="K2129" s="253"/>
      <c r="L2129" s="258"/>
      <c r="M2129" s="259"/>
      <c r="N2129" s="260"/>
      <c r="O2129" s="260"/>
      <c r="P2129" s="260"/>
      <c r="Q2129" s="260"/>
      <c r="R2129" s="260"/>
      <c r="S2129" s="260"/>
      <c r="T2129" s="261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T2129" s="262" t="s">
        <v>291</v>
      </c>
      <c r="AU2129" s="262" t="s">
        <v>86</v>
      </c>
      <c r="AV2129" s="13" t="s">
        <v>86</v>
      </c>
      <c r="AW2129" s="13" t="s">
        <v>32</v>
      </c>
      <c r="AX2129" s="13" t="s">
        <v>77</v>
      </c>
      <c r="AY2129" s="262" t="s">
        <v>168</v>
      </c>
    </row>
    <row r="2130" spans="1:51" s="14" customFormat="1" ht="12">
      <c r="A2130" s="14"/>
      <c r="B2130" s="263"/>
      <c r="C2130" s="264"/>
      <c r="D2130" s="241" t="s">
        <v>291</v>
      </c>
      <c r="E2130" s="265" t="s">
        <v>872</v>
      </c>
      <c r="F2130" s="266" t="s">
        <v>295</v>
      </c>
      <c r="G2130" s="264"/>
      <c r="H2130" s="267">
        <v>6587.13</v>
      </c>
      <c r="I2130" s="268"/>
      <c r="J2130" s="264"/>
      <c r="K2130" s="264"/>
      <c r="L2130" s="269"/>
      <c r="M2130" s="270"/>
      <c r="N2130" s="271"/>
      <c r="O2130" s="271"/>
      <c r="P2130" s="271"/>
      <c r="Q2130" s="271"/>
      <c r="R2130" s="271"/>
      <c r="S2130" s="271"/>
      <c r="T2130" s="272"/>
      <c r="U2130" s="14"/>
      <c r="V2130" s="14"/>
      <c r="W2130" s="14"/>
      <c r="X2130" s="14"/>
      <c r="Y2130" s="14"/>
      <c r="Z2130" s="14"/>
      <c r="AA2130" s="14"/>
      <c r="AB2130" s="14"/>
      <c r="AC2130" s="14"/>
      <c r="AD2130" s="14"/>
      <c r="AE2130" s="14"/>
      <c r="AT2130" s="273" t="s">
        <v>291</v>
      </c>
      <c r="AU2130" s="273" t="s">
        <v>86</v>
      </c>
      <c r="AV2130" s="14" t="s">
        <v>189</v>
      </c>
      <c r="AW2130" s="14" t="s">
        <v>32</v>
      </c>
      <c r="AX2130" s="14" t="s">
        <v>84</v>
      </c>
      <c r="AY2130" s="273" t="s">
        <v>168</v>
      </c>
    </row>
    <row r="2131" spans="1:65" s="2" customFormat="1" ht="33" customHeight="1">
      <c r="A2131" s="39"/>
      <c r="B2131" s="40"/>
      <c r="C2131" s="228" t="s">
        <v>3629</v>
      </c>
      <c r="D2131" s="228" t="s">
        <v>171</v>
      </c>
      <c r="E2131" s="229" t="s">
        <v>3630</v>
      </c>
      <c r="F2131" s="230" t="s">
        <v>3631</v>
      </c>
      <c r="G2131" s="231" t="s">
        <v>203</v>
      </c>
      <c r="H2131" s="232">
        <v>273.57</v>
      </c>
      <c r="I2131" s="233"/>
      <c r="J2131" s="234">
        <f>ROUND(I2131*H2131,2)</f>
        <v>0</v>
      </c>
      <c r="K2131" s="230" t="s">
        <v>175</v>
      </c>
      <c r="L2131" s="45"/>
      <c r="M2131" s="235" t="s">
        <v>1</v>
      </c>
      <c r="N2131" s="236" t="s">
        <v>42</v>
      </c>
      <c r="O2131" s="92"/>
      <c r="P2131" s="237">
        <f>O2131*H2131</f>
        <v>0</v>
      </c>
      <c r="Q2131" s="237">
        <v>3E-05</v>
      </c>
      <c r="R2131" s="237">
        <f>Q2131*H2131</f>
        <v>0.0082071</v>
      </c>
      <c r="S2131" s="237">
        <v>0</v>
      </c>
      <c r="T2131" s="238">
        <f>S2131*H2131</f>
        <v>0</v>
      </c>
      <c r="U2131" s="39"/>
      <c r="V2131" s="39"/>
      <c r="W2131" s="39"/>
      <c r="X2131" s="39"/>
      <c r="Y2131" s="39"/>
      <c r="Z2131" s="39"/>
      <c r="AA2131" s="39"/>
      <c r="AB2131" s="39"/>
      <c r="AC2131" s="39"/>
      <c r="AD2131" s="39"/>
      <c r="AE2131" s="39"/>
      <c r="AR2131" s="239" t="s">
        <v>437</v>
      </c>
      <c r="AT2131" s="239" t="s">
        <v>171</v>
      </c>
      <c r="AU2131" s="239" t="s">
        <v>86</v>
      </c>
      <c r="AY2131" s="18" t="s">
        <v>168</v>
      </c>
      <c r="BE2131" s="240">
        <f>IF(N2131="základní",J2131,0)</f>
        <v>0</v>
      </c>
      <c r="BF2131" s="240">
        <f>IF(N2131="snížená",J2131,0)</f>
        <v>0</v>
      </c>
      <c r="BG2131" s="240">
        <f>IF(N2131="zákl. přenesená",J2131,0)</f>
        <v>0</v>
      </c>
      <c r="BH2131" s="240">
        <f>IF(N2131="sníž. přenesená",J2131,0)</f>
        <v>0</v>
      </c>
      <c r="BI2131" s="240">
        <f>IF(N2131="nulová",J2131,0)</f>
        <v>0</v>
      </c>
      <c r="BJ2131" s="18" t="s">
        <v>84</v>
      </c>
      <c r="BK2131" s="240">
        <f>ROUND(I2131*H2131,2)</f>
        <v>0</v>
      </c>
      <c r="BL2131" s="18" t="s">
        <v>437</v>
      </c>
      <c r="BM2131" s="239" t="s">
        <v>3632</v>
      </c>
    </row>
    <row r="2132" spans="1:51" s="13" customFormat="1" ht="12">
      <c r="A2132" s="13"/>
      <c r="B2132" s="252"/>
      <c r="C2132" s="253"/>
      <c r="D2132" s="241" t="s">
        <v>291</v>
      </c>
      <c r="E2132" s="254" t="s">
        <v>1</v>
      </c>
      <c r="F2132" s="255" t="s">
        <v>3633</v>
      </c>
      <c r="G2132" s="253"/>
      <c r="H2132" s="256">
        <v>273.57</v>
      </c>
      <c r="I2132" s="257"/>
      <c r="J2132" s="253"/>
      <c r="K2132" s="253"/>
      <c r="L2132" s="258"/>
      <c r="M2132" s="259"/>
      <c r="N2132" s="260"/>
      <c r="O2132" s="260"/>
      <c r="P2132" s="260"/>
      <c r="Q2132" s="260"/>
      <c r="R2132" s="260"/>
      <c r="S2132" s="260"/>
      <c r="T2132" s="261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T2132" s="262" t="s">
        <v>291</v>
      </c>
      <c r="AU2132" s="262" t="s">
        <v>86</v>
      </c>
      <c r="AV2132" s="13" t="s">
        <v>86</v>
      </c>
      <c r="AW2132" s="13" t="s">
        <v>32</v>
      </c>
      <c r="AX2132" s="13" t="s">
        <v>84</v>
      </c>
      <c r="AY2132" s="262" t="s">
        <v>168</v>
      </c>
    </row>
    <row r="2133" spans="1:63" s="12" customFormat="1" ht="25.9" customHeight="1">
      <c r="A2133" s="12"/>
      <c r="B2133" s="212"/>
      <c r="C2133" s="213"/>
      <c r="D2133" s="214" t="s">
        <v>76</v>
      </c>
      <c r="E2133" s="215" t="s">
        <v>3634</v>
      </c>
      <c r="F2133" s="215" t="s">
        <v>3635</v>
      </c>
      <c r="G2133" s="213"/>
      <c r="H2133" s="213"/>
      <c r="I2133" s="216"/>
      <c r="J2133" s="217">
        <f>BK2133</f>
        <v>0</v>
      </c>
      <c r="K2133" s="213"/>
      <c r="L2133" s="218"/>
      <c r="M2133" s="219"/>
      <c r="N2133" s="220"/>
      <c r="O2133" s="220"/>
      <c r="P2133" s="221">
        <f>SUM(P2134:P2139)</f>
        <v>0</v>
      </c>
      <c r="Q2133" s="220"/>
      <c r="R2133" s="221">
        <f>SUM(R2134:R2139)</f>
        <v>0</v>
      </c>
      <c r="S2133" s="220"/>
      <c r="T2133" s="222">
        <f>SUM(T2134:T2139)</f>
        <v>0</v>
      </c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R2133" s="223" t="s">
        <v>189</v>
      </c>
      <c r="AT2133" s="224" t="s">
        <v>76</v>
      </c>
      <c r="AU2133" s="224" t="s">
        <v>77</v>
      </c>
      <c r="AY2133" s="223" t="s">
        <v>168</v>
      </c>
      <c r="BK2133" s="225">
        <f>SUM(BK2134:BK2139)</f>
        <v>0</v>
      </c>
    </row>
    <row r="2134" spans="1:65" s="2" customFormat="1" ht="24.15" customHeight="1">
      <c r="A2134" s="39"/>
      <c r="B2134" s="40"/>
      <c r="C2134" s="228" t="s">
        <v>3636</v>
      </c>
      <c r="D2134" s="228" t="s">
        <v>171</v>
      </c>
      <c r="E2134" s="229" t="s">
        <v>3637</v>
      </c>
      <c r="F2134" s="230" t="s">
        <v>3638</v>
      </c>
      <c r="G2134" s="231" t="s">
        <v>174</v>
      </c>
      <c r="H2134" s="232">
        <v>1</v>
      </c>
      <c r="I2134" s="233"/>
      <c r="J2134" s="234">
        <f>ROUND(I2134*H2134,2)</f>
        <v>0</v>
      </c>
      <c r="K2134" s="230" t="s">
        <v>1</v>
      </c>
      <c r="L2134" s="45"/>
      <c r="M2134" s="235" t="s">
        <v>1</v>
      </c>
      <c r="N2134" s="236" t="s">
        <v>42</v>
      </c>
      <c r="O2134" s="92"/>
      <c r="P2134" s="237">
        <f>O2134*H2134</f>
        <v>0</v>
      </c>
      <c r="Q2134" s="237">
        <v>0</v>
      </c>
      <c r="R2134" s="237">
        <f>Q2134*H2134</f>
        <v>0</v>
      </c>
      <c r="S2134" s="237">
        <v>0</v>
      </c>
      <c r="T2134" s="238">
        <f>S2134*H2134</f>
        <v>0</v>
      </c>
      <c r="U2134" s="39"/>
      <c r="V2134" s="39"/>
      <c r="W2134" s="39"/>
      <c r="X2134" s="39"/>
      <c r="Y2134" s="39"/>
      <c r="Z2134" s="39"/>
      <c r="AA2134" s="39"/>
      <c r="AB2134" s="39"/>
      <c r="AC2134" s="39"/>
      <c r="AD2134" s="39"/>
      <c r="AE2134" s="39"/>
      <c r="AR2134" s="239" t="s">
        <v>3332</v>
      </c>
      <c r="AT2134" s="239" t="s">
        <v>171</v>
      </c>
      <c r="AU2134" s="239" t="s">
        <v>84</v>
      </c>
      <c r="AY2134" s="18" t="s">
        <v>168</v>
      </c>
      <c r="BE2134" s="240">
        <f>IF(N2134="základní",J2134,0)</f>
        <v>0</v>
      </c>
      <c r="BF2134" s="240">
        <f>IF(N2134="snížená",J2134,0)</f>
        <v>0</v>
      </c>
      <c r="BG2134" s="240">
        <f>IF(N2134="zákl. přenesená",J2134,0)</f>
        <v>0</v>
      </c>
      <c r="BH2134" s="240">
        <f>IF(N2134="sníž. přenesená",J2134,0)</f>
        <v>0</v>
      </c>
      <c r="BI2134" s="240">
        <f>IF(N2134="nulová",J2134,0)</f>
        <v>0</v>
      </c>
      <c r="BJ2134" s="18" t="s">
        <v>84</v>
      </c>
      <c r="BK2134" s="240">
        <f>ROUND(I2134*H2134,2)</f>
        <v>0</v>
      </c>
      <c r="BL2134" s="18" t="s">
        <v>3332</v>
      </c>
      <c r="BM2134" s="239" t="s">
        <v>3639</v>
      </c>
    </row>
    <row r="2135" spans="1:47" s="2" customFormat="1" ht="12">
      <c r="A2135" s="39"/>
      <c r="B2135" s="40"/>
      <c r="C2135" s="41"/>
      <c r="D2135" s="241" t="s">
        <v>178</v>
      </c>
      <c r="E2135" s="41"/>
      <c r="F2135" s="242" t="s">
        <v>3640</v>
      </c>
      <c r="G2135" s="41"/>
      <c r="H2135" s="41"/>
      <c r="I2135" s="243"/>
      <c r="J2135" s="41"/>
      <c r="K2135" s="41"/>
      <c r="L2135" s="45"/>
      <c r="M2135" s="244"/>
      <c r="N2135" s="245"/>
      <c r="O2135" s="92"/>
      <c r="P2135" s="92"/>
      <c r="Q2135" s="92"/>
      <c r="R2135" s="92"/>
      <c r="S2135" s="92"/>
      <c r="T2135" s="93"/>
      <c r="U2135" s="39"/>
      <c r="V2135" s="39"/>
      <c r="W2135" s="39"/>
      <c r="X2135" s="39"/>
      <c r="Y2135" s="39"/>
      <c r="Z2135" s="39"/>
      <c r="AA2135" s="39"/>
      <c r="AB2135" s="39"/>
      <c r="AC2135" s="39"/>
      <c r="AD2135" s="39"/>
      <c r="AE2135" s="39"/>
      <c r="AT2135" s="18" t="s">
        <v>178</v>
      </c>
      <c r="AU2135" s="18" t="s">
        <v>84</v>
      </c>
    </row>
    <row r="2136" spans="1:65" s="2" customFormat="1" ht="24.15" customHeight="1">
      <c r="A2136" s="39"/>
      <c r="B2136" s="40"/>
      <c r="C2136" s="228" t="s">
        <v>3641</v>
      </c>
      <c r="D2136" s="228" t="s">
        <v>171</v>
      </c>
      <c r="E2136" s="229" t="s">
        <v>3642</v>
      </c>
      <c r="F2136" s="230" t="s">
        <v>3643</v>
      </c>
      <c r="G2136" s="231" t="s">
        <v>174</v>
      </c>
      <c r="H2136" s="232">
        <v>1</v>
      </c>
      <c r="I2136" s="233"/>
      <c r="J2136" s="234">
        <f>ROUND(I2136*H2136,2)</f>
        <v>0</v>
      </c>
      <c r="K2136" s="230" t="s">
        <v>1</v>
      </c>
      <c r="L2136" s="45"/>
      <c r="M2136" s="235" t="s">
        <v>1</v>
      </c>
      <c r="N2136" s="236" t="s">
        <v>42</v>
      </c>
      <c r="O2136" s="92"/>
      <c r="P2136" s="237">
        <f>O2136*H2136</f>
        <v>0</v>
      </c>
      <c r="Q2136" s="237">
        <v>0</v>
      </c>
      <c r="R2136" s="237">
        <f>Q2136*H2136</f>
        <v>0</v>
      </c>
      <c r="S2136" s="237">
        <v>0</v>
      </c>
      <c r="T2136" s="238">
        <f>S2136*H2136</f>
        <v>0</v>
      </c>
      <c r="U2136" s="39"/>
      <c r="V2136" s="39"/>
      <c r="W2136" s="39"/>
      <c r="X2136" s="39"/>
      <c r="Y2136" s="39"/>
      <c r="Z2136" s="39"/>
      <c r="AA2136" s="39"/>
      <c r="AB2136" s="39"/>
      <c r="AC2136" s="39"/>
      <c r="AD2136" s="39"/>
      <c r="AE2136" s="39"/>
      <c r="AR2136" s="239" t="s">
        <v>3332</v>
      </c>
      <c r="AT2136" s="239" t="s">
        <v>171</v>
      </c>
      <c r="AU2136" s="239" t="s">
        <v>84</v>
      </c>
      <c r="AY2136" s="18" t="s">
        <v>168</v>
      </c>
      <c r="BE2136" s="240">
        <f>IF(N2136="základní",J2136,0)</f>
        <v>0</v>
      </c>
      <c r="BF2136" s="240">
        <f>IF(N2136="snížená",J2136,0)</f>
        <v>0</v>
      </c>
      <c r="BG2136" s="240">
        <f>IF(N2136="zákl. přenesená",J2136,0)</f>
        <v>0</v>
      </c>
      <c r="BH2136" s="240">
        <f>IF(N2136="sníž. přenesená",J2136,0)</f>
        <v>0</v>
      </c>
      <c r="BI2136" s="240">
        <f>IF(N2136="nulová",J2136,0)</f>
        <v>0</v>
      </c>
      <c r="BJ2136" s="18" t="s">
        <v>84</v>
      </c>
      <c r="BK2136" s="240">
        <f>ROUND(I2136*H2136,2)</f>
        <v>0</v>
      </c>
      <c r="BL2136" s="18" t="s">
        <v>3332</v>
      </c>
      <c r="BM2136" s="239" t="s">
        <v>3644</v>
      </c>
    </row>
    <row r="2137" spans="1:47" s="2" customFormat="1" ht="12">
      <c r="A2137" s="39"/>
      <c r="B2137" s="40"/>
      <c r="C2137" s="41"/>
      <c r="D2137" s="241" t="s">
        <v>178</v>
      </c>
      <c r="E2137" s="41"/>
      <c r="F2137" s="242" t="s">
        <v>3645</v>
      </c>
      <c r="G2137" s="41"/>
      <c r="H2137" s="41"/>
      <c r="I2137" s="243"/>
      <c r="J2137" s="41"/>
      <c r="K2137" s="41"/>
      <c r="L2137" s="45"/>
      <c r="M2137" s="244"/>
      <c r="N2137" s="245"/>
      <c r="O2137" s="92"/>
      <c r="P2137" s="92"/>
      <c r="Q2137" s="92"/>
      <c r="R2137" s="92"/>
      <c r="S2137" s="92"/>
      <c r="T2137" s="93"/>
      <c r="U2137" s="39"/>
      <c r="V2137" s="39"/>
      <c r="W2137" s="39"/>
      <c r="X2137" s="39"/>
      <c r="Y2137" s="39"/>
      <c r="Z2137" s="39"/>
      <c r="AA2137" s="39"/>
      <c r="AB2137" s="39"/>
      <c r="AC2137" s="39"/>
      <c r="AD2137" s="39"/>
      <c r="AE2137" s="39"/>
      <c r="AT2137" s="18" t="s">
        <v>178</v>
      </c>
      <c r="AU2137" s="18" t="s">
        <v>84</v>
      </c>
    </row>
    <row r="2138" spans="1:65" s="2" customFormat="1" ht="16.5" customHeight="1">
      <c r="A2138" s="39"/>
      <c r="B2138" s="40"/>
      <c r="C2138" s="228" t="s">
        <v>3646</v>
      </c>
      <c r="D2138" s="228" t="s">
        <v>171</v>
      </c>
      <c r="E2138" s="229" t="s">
        <v>3647</v>
      </c>
      <c r="F2138" s="230" t="s">
        <v>3648</v>
      </c>
      <c r="G2138" s="231" t="s">
        <v>174</v>
      </c>
      <c r="H2138" s="232">
        <v>1</v>
      </c>
      <c r="I2138" s="233"/>
      <c r="J2138" s="234">
        <f>ROUND(I2138*H2138,2)</f>
        <v>0</v>
      </c>
      <c r="K2138" s="230" t="s">
        <v>1</v>
      </c>
      <c r="L2138" s="45"/>
      <c r="M2138" s="235" t="s">
        <v>1</v>
      </c>
      <c r="N2138" s="236" t="s">
        <v>42</v>
      </c>
      <c r="O2138" s="92"/>
      <c r="P2138" s="237">
        <f>O2138*H2138</f>
        <v>0</v>
      </c>
      <c r="Q2138" s="237">
        <v>0</v>
      </c>
      <c r="R2138" s="237">
        <f>Q2138*H2138</f>
        <v>0</v>
      </c>
      <c r="S2138" s="237">
        <v>0</v>
      </c>
      <c r="T2138" s="238">
        <f>S2138*H2138</f>
        <v>0</v>
      </c>
      <c r="U2138" s="39"/>
      <c r="V2138" s="39"/>
      <c r="W2138" s="39"/>
      <c r="X2138" s="39"/>
      <c r="Y2138" s="39"/>
      <c r="Z2138" s="39"/>
      <c r="AA2138" s="39"/>
      <c r="AB2138" s="39"/>
      <c r="AC2138" s="39"/>
      <c r="AD2138" s="39"/>
      <c r="AE2138" s="39"/>
      <c r="AR2138" s="239" t="s">
        <v>3332</v>
      </c>
      <c r="AT2138" s="239" t="s">
        <v>171</v>
      </c>
      <c r="AU2138" s="239" t="s">
        <v>84</v>
      </c>
      <c r="AY2138" s="18" t="s">
        <v>168</v>
      </c>
      <c r="BE2138" s="240">
        <f>IF(N2138="základní",J2138,0)</f>
        <v>0</v>
      </c>
      <c r="BF2138" s="240">
        <f>IF(N2138="snížená",J2138,0)</f>
        <v>0</v>
      </c>
      <c r="BG2138" s="240">
        <f>IF(N2138="zákl. přenesená",J2138,0)</f>
        <v>0</v>
      </c>
      <c r="BH2138" s="240">
        <f>IF(N2138="sníž. přenesená",J2138,0)</f>
        <v>0</v>
      </c>
      <c r="BI2138" s="240">
        <f>IF(N2138="nulová",J2138,0)</f>
        <v>0</v>
      </c>
      <c r="BJ2138" s="18" t="s">
        <v>84</v>
      </c>
      <c r="BK2138" s="240">
        <f>ROUND(I2138*H2138,2)</f>
        <v>0</v>
      </c>
      <c r="BL2138" s="18" t="s">
        <v>3332</v>
      </c>
      <c r="BM2138" s="239" t="s">
        <v>3649</v>
      </c>
    </row>
    <row r="2139" spans="1:47" s="2" customFormat="1" ht="12">
      <c r="A2139" s="39"/>
      <c r="B2139" s="40"/>
      <c r="C2139" s="41"/>
      <c r="D2139" s="241" t="s">
        <v>178</v>
      </c>
      <c r="E2139" s="41"/>
      <c r="F2139" s="242" t="s">
        <v>3650</v>
      </c>
      <c r="G2139" s="41"/>
      <c r="H2139" s="41"/>
      <c r="I2139" s="243"/>
      <c r="J2139" s="41"/>
      <c r="K2139" s="41"/>
      <c r="L2139" s="45"/>
      <c r="M2139" s="246"/>
      <c r="N2139" s="247"/>
      <c r="O2139" s="248"/>
      <c r="P2139" s="248"/>
      <c r="Q2139" s="248"/>
      <c r="R2139" s="248"/>
      <c r="S2139" s="248"/>
      <c r="T2139" s="249"/>
      <c r="U2139" s="39"/>
      <c r="V2139" s="39"/>
      <c r="W2139" s="39"/>
      <c r="X2139" s="39"/>
      <c r="Y2139" s="39"/>
      <c r="Z2139" s="39"/>
      <c r="AA2139" s="39"/>
      <c r="AB2139" s="39"/>
      <c r="AC2139" s="39"/>
      <c r="AD2139" s="39"/>
      <c r="AE2139" s="39"/>
      <c r="AT2139" s="18" t="s">
        <v>178</v>
      </c>
      <c r="AU2139" s="18" t="s">
        <v>84</v>
      </c>
    </row>
    <row r="2140" spans="1:31" s="2" customFormat="1" ht="6.95" customHeight="1">
      <c r="A2140" s="39"/>
      <c r="B2140" s="67"/>
      <c r="C2140" s="68"/>
      <c r="D2140" s="68"/>
      <c r="E2140" s="68"/>
      <c r="F2140" s="68"/>
      <c r="G2140" s="68"/>
      <c r="H2140" s="68"/>
      <c r="I2140" s="68"/>
      <c r="J2140" s="68"/>
      <c r="K2140" s="68"/>
      <c r="L2140" s="45"/>
      <c r="M2140" s="39"/>
      <c r="O2140" s="39"/>
      <c r="P2140" s="39"/>
      <c r="Q2140" s="39"/>
      <c r="R2140" s="39"/>
      <c r="S2140" s="39"/>
      <c r="T2140" s="39"/>
      <c r="U2140" s="39"/>
      <c r="V2140" s="39"/>
      <c r="W2140" s="39"/>
      <c r="X2140" s="39"/>
      <c r="Y2140" s="39"/>
      <c r="Z2140" s="39"/>
      <c r="AA2140" s="39"/>
      <c r="AB2140" s="39"/>
      <c r="AC2140" s="39"/>
      <c r="AD2140" s="39"/>
      <c r="AE2140" s="39"/>
    </row>
  </sheetData>
  <sheetProtection password="CC35" sheet="1" objects="1" scenarios="1" formatColumns="0" formatRows="0" autoFilter="0"/>
  <autoFilter ref="C145:K213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4:H134"/>
    <mergeCell ref="E136:H136"/>
    <mergeCell ref="E138:H13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16.5" customHeight="1">
      <c r="B7" s="21"/>
      <c r="E7" s="153" t="str">
        <f>'Rekapitulace stavby'!K6</f>
        <v>Centrum odborného vzdělávání Volanovská, Trutnov</v>
      </c>
      <c r="F7" s="152"/>
      <c r="G7" s="152"/>
      <c r="H7" s="152"/>
      <c r="L7" s="21"/>
    </row>
    <row r="8" spans="2:12" s="1" customFormat="1" ht="12" customHeight="1">
      <c r="B8" s="21"/>
      <c r="D8" s="152" t="s">
        <v>139</v>
      </c>
      <c r="L8" s="21"/>
    </row>
    <row r="9" spans="1:31" s="2" customFormat="1" ht="16.5" customHeight="1">
      <c r="A9" s="39"/>
      <c r="B9" s="45"/>
      <c r="C9" s="39"/>
      <c r="D9" s="39"/>
      <c r="E9" s="153" t="s">
        <v>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3651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3652</v>
      </c>
      <c r="G14" s="39"/>
      <c r="H14" s="39"/>
      <c r="I14" s="152" t="s">
        <v>22</v>
      </c>
      <c r="J14" s="155" t="str">
        <f>'Rekapitulace stavby'!AN8</f>
        <v>23. 3. 2022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ATIP a.s. Trutnov</v>
      </c>
      <c r="F23" s="39"/>
      <c r="G23" s="39"/>
      <c r="H23" s="39"/>
      <c r="I23" s="152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Ing. Lenka Kasperová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ROUND((SUM(BE124:BE210)),2)</f>
        <v>0</v>
      </c>
      <c r="G35" s="39"/>
      <c r="H35" s="39"/>
      <c r="I35" s="166">
        <v>0.21</v>
      </c>
      <c r="J35" s="165">
        <f>ROUND(((SUM(BE124:BE210))*I35),2)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ROUND((SUM(BF124:BF210)),2)</f>
        <v>0</v>
      </c>
      <c r="G36" s="39"/>
      <c r="H36" s="39"/>
      <c r="I36" s="166">
        <v>0.15</v>
      </c>
      <c r="J36" s="165">
        <f>ROUND(((SUM(BF124:BF210))*I36),2)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ROUND((SUM(BG124:BG210)),2)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ROUND((SUM(BH124:BH210)),2)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ROUND((SUM(BI124:BI210)),2)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01-003 - Interiér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23. 3. 2022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Královehradecký kraj, Hrade Králové</v>
      </c>
      <c r="G93" s="41"/>
      <c r="H93" s="41"/>
      <c r="I93" s="33" t="s">
        <v>30</v>
      </c>
      <c r="J93" s="37" t="str">
        <f>E23</f>
        <v>ATIP a.s. Trutnov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Lenka Kasperová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144</v>
      </c>
      <c r="D96" s="187"/>
      <c r="E96" s="187"/>
      <c r="F96" s="187"/>
      <c r="G96" s="187"/>
      <c r="H96" s="187"/>
      <c r="I96" s="187"/>
      <c r="J96" s="188" t="s">
        <v>145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146</v>
      </c>
      <c r="D98" s="41"/>
      <c r="E98" s="41"/>
      <c r="F98" s="41"/>
      <c r="G98" s="41"/>
      <c r="H98" s="41"/>
      <c r="I98" s="41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147</v>
      </c>
    </row>
    <row r="99" spans="1:31" s="9" customFormat="1" ht="24.95" customHeight="1">
      <c r="A99" s="9"/>
      <c r="B99" s="190"/>
      <c r="C99" s="191"/>
      <c r="D99" s="192" t="s">
        <v>3653</v>
      </c>
      <c r="E99" s="193"/>
      <c r="F99" s="193"/>
      <c r="G99" s="193"/>
      <c r="H99" s="193"/>
      <c r="I99" s="193"/>
      <c r="J99" s="194">
        <f>J125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0"/>
      <c r="C100" s="191"/>
      <c r="D100" s="192" t="s">
        <v>3654</v>
      </c>
      <c r="E100" s="193"/>
      <c r="F100" s="193"/>
      <c r="G100" s="193"/>
      <c r="H100" s="193"/>
      <c r="I100" s="193"/>
      <c r="J100" s="194">
        <f>J187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0"/>
      <c r="C101" s="191"/>
      <c r="D101" s="192" t="s">
        <v>3655</v>
      </c>
      <c r="E101" s="193"/>
      <c r="F101" s="193"/>
      <c r="G101" s="193"/>
      <c r="H101" s="193"/>
      <c r="I101" s="193"/>
      <c r="J101" s="194">
        <f>J196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0"/>
      <c r="C102" s="191"/>
      <c r="D102" s="192" t="s">
        <v>3656</v>
      </c>
      <c r="E102" s="193"/>
      <c r="F102" s="193"/>
      <c r="G102" s="193"/>
      <c r="H102" s="193"/>
      <c r="I102" s="193"/>
      <c r="J102" s="194">
        <f>J205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152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5" t="str">
        <f>E7</f>
        <v>Centrum odborného vzdělávání Volanovská, Trutnov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139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85" t="s">
        <v>140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141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>01-003 - Interiér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F14</f>
        <v xml:space="preserve"> </v>
      </c>
      <c r="G118" s="41"/>
      <c r="H118" s="41"/>
      <c r="I118" s="33" t="s">
        <v>22</v>
      </c>
      <c r="J118" s="80" t="str">
        <f>IF(J14="","",J14)</f>
        <v>23. 3. 2022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E17</f>
        <v>Královehradecký kraj, Hrade Králové</v>
      </c>
      <c r="G120" s="41"/>
      <c r="H120" s="41"/>
      <c r="I120" s="33" t="s">
        <v>30</v>
      </c>
      <c r="J120" s="37" t="str">
        <f>E23</f>
        <v>ATIP a.s. Trutnov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IF(E20="","",E20)</f>
        <v>Vyplň údaj</v>
      </c>
      <c r="G121" s="41"/>
      <c r="H121" s="41"/>
      <c r="I121" s="33" t="s">
        <v>33</v>
      </c>
      <c r="J121" s="37" t="str">
        <f>E26</f>
        <v>Ing. Lenka Kasperová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1"/>
      <c r="B123" s="202"/>
      <c r="C123" s="203" t="s">
        <v>153</v>
      </c>
      <c r="D123" s="204" t="s">
        <v>62</v>
      </c>
      <c r="E123" s="204" t="s">
        <v>58</v>
      </c>
      <c r="F123" s="204" t="s">
        <v>59</v>
      </c>
      <c r="G123" s="204" t="s">
        <v>154</v>
      </c>
      <c r="H123" s="204" t="s">
        <v>155</v>
      </c>
      <c r="I123" s="204" t="s">
        <v>156</v>
      </c>
      <c r="J123" s="204" t="s">
        <v>145</v>
      </c>
      <c r="K123" s="205" t="s">
        <v>157</v>
      </c>
      <c r="L123" s="206"/>
      <c r="M123" s="101" t="s">
        <v>1</v>
      </c>
      <c r="N123" s="102" t="s">
        <v>41</v>
      </c>
      <c r="O123" s="102" t="s">
        <v>158</v>
      </c>
      <c r="P123" s="102" t="s">
        <v>159</v>
      </c>
      <c r="Q123" s="102" t="s">
        <v>160</v>
      </c>
      <c r="R123" s="102" t="s">
        <v>161</v>
      </c>
      <c r="S123" s="102" t="s">
        <v>162</v>
      </c>
      <c r="T123" s="103" t="s">
        <v>163</v>
      </c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</row>
    <row r="124" spans="1:63" s="2" customFormat="1" ht="22.8" customHeight="1">
      <c r="A124" s="39"/>
      <c r="B124" s="40"/>
      <c r="C124" s="108" t="s">
        <v>164</v>
      </c>
      <c r="D124" s="41"/>
      <c r="E124" s="41"/>
      <c r="F124" s="41"/>
      <c r="G124" s="41"/>
      <c r="H124" s="41"/>
      <c r="I124" s="41"/>
      <c r="J124" s="207">
        <f>BK124</f>
        <v>0</v>
      </c>
      <c r="K124" s="41"/>
      <c r="L124" s="45"/>
      <c r="M124" s="104"/>
      <c r="N124" s="208"/>
      <c r="O124" s="105"/>
      <c r="P124" s="209">
        <f>P125+P187+P196+P205</f>
        <v>0</v>
      </c>
      <c r="Q124" s="105"/>
      <c r="R124" s="209">
        <f>R125+R187+R196+R205</f>
        <v>0</v>
      </c>
      <c r="S124" s="105"/>
      <c r="T124" s="210">
        <f>T125+T187+T196+T205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76</v>
      </c>
      <c r="AU124" s="18" t="s">
        <v>147</v>
      </c>
      <c r="BK124" s="211">
        <f>BK125+BK187+BK196+BK205</f>
        <v>0</v>
      </c>
    </row>
    <row r="125" spans="1:63" s="12" customFormat="1" ht="25.9" customHeight="1">
      <c r="A125" s="12"/>
      <c r="B125" s="212"/>
      <c r="C125" s="213"/>
      <c r="D125" s="214" t="s">
        <v>76</v>
      </c>
      <c r="E125" s="215" t="s">
        <v>3657</v>
      </c>
      <c r="F125" s="215" t="s">
        <v>3658</v>
      </c>
      <c r="G125" s="213"/>
      <c r="H125" s="213"/>
      <c r="I125" s="216"/>
      <c r="J125" s="217">
        <f>BK125</f>
        <v>0</v>
      </c>
      <c r="K125" s="213"/>
      <c r="L125" s="218"/>
      <c r="M125" s="219"/>
      <c r="N125" s="220"/>
      <c r="O125" s="220"/>
      <c r="P125" s="221">
        <f>SUM(P126:P186)</f>
        <v>0</v>
      </c>
      <c r="Q125" s="220"/>
      <c r="R125" s="221">
        <f>SUM(R126:R186)</f>
        <v>0</v>
      </c>
      <c r="S125" s="220"/>
      <c r="T125" s="222">
        <f>SUM(T126:T186)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3" t="s">
        <v>84</v>
      </c>
      <c r="AT125" s="224" t="s">
        <v>76</v>
      </c>
      <c r="AU125" s="224" t="s">
        <v>77</v>
      </c>
      <c r="AY125" s="223" t="s">
        <v>168</v>
      </c>
      <c r="BK125" s="225">
        <f>SUM(BK126:BK186)</f>
        <v>0</v>
      </c>
    </row>
    <row r="126" spans="1:65" s="2" customFormat="1" ht="16.5" customHeight="1">
      <c r="A126" s="39"/>
      <c r="B126" s="40"/>
      <c r="C126" s="228" t="s">
        <v>84</v>
      </c>
      <c r="D126" s="228" t="s">
        <v>171</v>
      </c>
      <c r="E126" s="229" t="s">
        <v>3659</v>
      </c>
      <c r="F126" s="230" t="s">
        <v>3660</v>
      </c>
      <c r="G126" s="231" t="s">
        <v>3661</v>
      </c>
      <c r="H126" s="232">
        <v>4.15</v>
      </c>
      <c r="I126" s="233"/>
      <c r="J126" s="234">
        <f>ROUND(I126*H126,2)</f>
        <v>0</v>
      </c>
      <c r="K126" s="230" t="s">
        <v>1</v>
      </c>
      <c r="L126" s="45"/>
      <c r="M126" s="235" t="s">
        <v>1</v>
      </c>
      <c r="N126" s="236" t="s">
        <v>42</v>
      </c>
      <c r="O126" s="92"/>
      <c r="P126" s="237">
        <f>O126*H126</f>
        <v>0</v>
      </c>
      <c r="Q126" s="237">
        <v>0</v>
      </c>
      <c r="R126" s="237">
        <f>Q126*H126</f>
        <v>0</v>
      </c>
      <c r="S126" s="237">
        <v>0</v>
      </c>
      <c r="T126" s="238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9" t="s">
        <v>189</v>
      </c>
      <c r="AT126" s="239" t="s">
        <v>171</v>
      </c>
      <c r="AU126" s="239" t="s">
        <v>84</v>
      </c>
      <c r="AY126" s="18" t="s">
        <v>168</v>
      </c>
      <c r="BE126" s="240">
        <f>IF(N126="základní",J126,0)</f>
        <v>0</v>
      </c>
      <c r="BF126" s="240">
        <f>IF(N126="snížená",J126,0)</f>
        <v>0</v>
      </c>
      <c r="BG126" s="240">
        <f>IF(N126="zákl. přenesená",J126,0)</f>
        <v>0</v>
      </c>
      <c r="BH126" s="240">
        <f>IF(N126="sníž. přenesená",J126,0)</f>
        <v>0</v>
      </c>
      <c r="BI126" s="240">
        <f>IF(N126="nulová",J126,0)</f>
        <v>0</v>
      </c>
      <c r="BJ126" s="18" t="s">
        <v>84</v>
      </c>
      <c r="BK126" s="240">
        <f>ROUND(I126*H126,2)</f>
        <v>0</v>
      </c>
      <c r="BL126" s="18" t="s">
        <v>189</v>
      </c>
      <c r="BM126" s="239" t="s">
        <v>86</v>
      </c>
    </row>
    <row r="127" spans="1:65" s="2" customFormat="1" ht="16.5" customHeight="1">
      <c r="A127" s="39"/>
      <c r="B127" s="40"/>
      <c r="C127" s="228" t="s">
        <v>86</v>
      </c>
      <c r="D127" s="228" t="s">
        <v>171</v>
      </c>
      <c r="E127" s="229" t="s">
        <v>3662</v>
      </c>
      <c r="F127" s="230" t="s">
        <v>3663</v>
      </c>
      <c r="G127" s="231" t="s">
        <v>1933</v>
      </c>
      <c r="H127" s="232">
        <v>1</v>
      </c>
      <c r="I127" s="233"/>
      <c r="J127" s="234">
        <f>ROUND(I127*H127,2)</f>
        <v>0</v>
      </c>
      <c r="K127" s="230" t="s">
        <v>1</v>
      </c>
      <c r="L127" s="45"/>
      <c r="M127" s="235" t="s">
        <v>1</v>
      </c>
      <c r="N127" s="236" t="s">
        <v>42</v>
      </c>
      <c r="O127" s="92"/>
      <c r="P127" s="237">
        <f>O127*H127</f>
        <v>0</v>
      </c>
      <c r="Q127" s="237">
        <v>0</v>
      </c>
      <c r="R127" s="237">
        <f>Q127*H127</f>
        <v>0</v>
      </c>
      <c r="S127" s="237">
        <v>0</v>
      </c>
      <c r="T127" s="238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9" t="s">
        <v>189</v>
      </c>
      <c r="AT127" s="239" t="s">
        <v>171</v>
      </c>
      <c r="AU127" s="239" t="s">
        <v>84</v>
      </c>
      <c r="AY127" s="18" t="s">
        <v>168</v>
      </c>
      <c r="BE127" s="240">
        <f>IF(N127="základní",J127,0)</f>
        <v>0</v>
      </c>
      <c r="BF127" s="240">
        <f>IF(N127="snížená",J127,0)</f>
        <v>0</v>
      </c>
      <c r="BG127" s="240">
        <f>IF(N127="zákl. přenesená",J127,0)</f>
        <v>0</v>
      </c>
      <c r="BH127" s="240">
        <f>IF(N127="sníž. přenesená",J127,0)</f>
        <v>0</v>
      </c>
      <c r="BI127" s="240">
        <f>IF(N127="nulová",J127,0)</f>
        <v>0</v>
      </c>
      <c r="BJ127" s="18" t="s">
        <v>84</v>
      </c>
      <c r="BK127" s="240">
        <f>ROUND(I127*H127,2)</f>
        <v>0</v>
      </c>
      <c r="BL127" s="18" t="s">
        <v>189</v>
      </c>
      <c r="BM127" s="239" t="s">
        <v>189</v>
      </c>
    </row>
    <row r="128" spans="1:65" s="2" customFormat="1" ht="16.5" customHeight="1">
      <c r="A128" s="39"/>
      <c r="B128" s="40"/>
      <c r="C128" s="228" t="s">
        <v>106</v>
      </c>
      <c r="D128" s="228" t="s">
        <v>171</v>
      </c>
      <c r="E128" s="229" t="s">
        <v>3664</v>
      </c>
      <c r="F128" s="230" t="s">
        <v>3665</v>
      </c>
      <c r="G128" s="231" t="s">
        <v>1933</v>
      </c>
      <c r="H128" s="232">
        <v>2</v>
      </c>
      <c r="I128" s="233"/>
      <c r="J128" s="234">
        <f>ROUND(I128*H128,2)</f>
        <v>0</v>
      </c>
      <c r="K128" s="230" t="s">
        <v>1</v>
      </c>
      <c r="L128" s="45"/>
      <c r="M128" s="235" t="s">
        <v>1</v>
      </c>
      <c r="N128" s="236" t="s">
        <v>42</v>
      </c>
      <c r="O128" s="92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9" t="s">
        <v>189</v>
      </c>
      <c r="AT128" s="239" t="s">
        <v>171</v>
      </c>
      <c r="AU128" s="239" t="s">
        <v>84</v>
      </c>
      <c r="AY128" s="18" t="s">
        <v>168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8" t="s">
        <v>84</v>
      </c>
      <c r="BK128" s="240">
        <f>ROUND(I128*H128,2)</f>
        <v>0</v>
      </c>
      <c r="BL128" s="18" t="s">
        <v>189</v>
      </c>
      <c r="BM128" s="239" t="s">
        <v>314</v>
      </c>
    </row>
    <row r="129" spans="1:65" s="2" customFormat="1" ht="16.5" customHeight="1">
      <c r="A129" s="39"/>
      <c r="B129" s="40"/>
      <c r="C129" s="228" t="s">
        <v>189</v>
      </c>
      <c r="D129" s="228" t="s">
        <v>171</v>
      </c>
      <c r="E129" s="229" t="s">
        <v>3666</v>
      </c>
      <c r="F129" s="230" t="s">
        <v>3667</v>
      </c>
      <c r="G129" s="231" t="s">
        <v>1933</v>
      </c>
      <c r="H129" s="232">
        <v>1</v>
      </c>
      <c r="I129" s="233"/>
      <c r="J129" s="234">
        <f>ROUND(I129*H129,2)</f>
        <v>0</v>
      </c>
      <c r="K129" s="230" t="s">
        <v>1</v>
      </c>
      <c r="L129" s="45"/>
      <c r="M129" s="235" t="s">
        <v>1</v>
      </c>
      <c r="N129" s="236" t="s">
        <v>42</v>
      </c>
      <c r="O129" s="92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9" t="s">
        <v>189</v>
      </c>
      <c r="AT129" s="239" t="s">
        <v>171</v>
      </c>
      <c r="AU129" s="239" t="s">
        <v>84</v>
      </c>
      <c r="AY129" s="18" t="s">
        <v>168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8" t="s">
        <v>84</v>
      </c>
      <c r="BK129" s="240">
        <f>ROUND(I129*H129,2)</f>
        <v>0</v>
      </c>
      <c r="BL129" s="18" t="s">
        <v>189</v>
      </c>
      <c r="BM129" s="239" t="s">
        <v>326</v>
      </c>
    </row>
    <row r="130" spans="1:65" s="2" customFormat="1" ht="16.5" customHeight="1">
      <c r="A130" s="39"/>
      <c r="B130" s="40"/>
      <c r="C130" s="228" t="s">
        <v>167</v>
      </c>
      <c r="D130" s="228" t="s">
        <v>171</v>
      </c>
      <c r="E130" s="229" t="s">
        <v>3668</v>
      </c>
      <c r="F130" s="230" t="s">
        <v>3669</v>
      </c>
      <c r="G130" s="231" t="s">
        <v>1933</v>
      </c>
      <c r="H130" s="232">
        <v>1</v>
      </c>
      <c r="I130" s="233"/>
      <c r="J130" s="234">
        <f>ROUND(I130*H130,2)</f>
        <v>0</v>
      </c>
      <c r="K130" s="230" t="s">
        <v>1</v>
      </c>
      <c r="L130" s="45"/>
      <c r="M130" s="235" t="s">
        <v>1</v>
      </c>
      <c r="N130" s="236" t="s">
        <v>42</v>
      </c>
      <c r="O130" s="92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9" t="s">
        <v>189</v>
      </c>
      <c r="AT130" s="239" t="s">
        <v>171</v>
      </c>
      <c r="AU130" s="239" t="s">
        <v>84</v>
      </c>
      <c r="AY130" s="18" t="s">
        <v>168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8" t="s">
        <v>84</v>
      </c>
      <c r="BK130" s="240">
        <f>ROUND(I130*H130,2)</f>
        <v>0</v>
      </c>
      <c r="BL130" s="18" t="s">
        <v>189</v>
      </c>
      <c r="BM130" s="239" t="s">
        <v>368</v>
      </c>
    </row>
    <row r="131" spans="1:65" s="2" customFormat="1" ht="16.5" customHeight="1">
      <c r="A131" s="39"/>
      <c r="B131" s="40"/>
      <c r="C131" s="228" t="s">
        <v>314</v>
      </c>
      <c r="D131" s="228" t="s">
        <v>171</v>
      </c>
      <c r="E131" s="229" t="s">
        <v>3670</v>
      </c>
      <c r="F131" s="230" t="s">
        <v>3671</v>
      </c>
      <c r="G131" s="231" t="s">
        <v>1933</v>
      </c>
      <c r="H131" s="232">
        <v>1</v>
      </c>
      <c r="I131" s="233"/>
      <c r="J131" s="234">
        <f>ROUND(I131*H131,2)</f>
        <v>0</v>
      </c>
      <c r="K131" s="230" t="s">
        <v>1</v>
      </c>
      <c r="L131" s="45"/>
      <c r="M131" s="235" t="s">
        <v>1</v>
      </c>
      <c r="N131" s="236" t="s">
        <v>42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189</v>
      </c>
      <c r="AT131" s="239" t="s">
        <v>171</v>
      </c>
      <c r="AU131" s="239" t="s">
        <v>84</v>
      </c>
      <c r="AY131" s="18" t="s">
        <v>168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84</v>
      </c>
      <c r="BK131" s="240">
        <f>ROUND(I131*H131,2)</f>
        <v>0</v>
      </c>
      <c r="BL131" s="18" t="s">
        <v>189</v>
      </c>
      <c r="BM131" s="239" t="s">
        <v>400</v>
      </c>
    </row>
    <row r="132" spans="1:65" s="2" customFormat="1" ht="16.5" customHeight="1">
      <c r="A132" s="39"/>
      <c r="B132" s="40"/>
      <c r="C132" s="228" t="s">
        <v>321</v>
      </c>
      <c r="D132" s="228" t="s">
        <v>171</v>
      </c>
      <c r="E132" s="229" t="s">
        <v>3672</v>
      </c>
      <c r="F132" s="230" t="s">
        <v>3673</v>
      </c>
      <c r="G132" s="231" t="s">
        <v>1933</v>
      </c>
      <c r="H132" s="232">
        <v>1</v>
      </c>
      <c r="I132" s="233"/>
      <c r="J132" s="234">
        <f>ROUND(I132*H132,2)</f>
        <v>0</v>
      </c>
      <c r="K132" s="230" t="s">
        <v>1</v>
      </c>
      <c r="L132" s="45"/>
      <c r="M132" s="235" t="s">
        <v>1</v>
      </c>
      <c r="N132" s="236" t="s">
        <v>42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189</v>
      </c>
      <c r="AT132" s="239" t="s">
        <v>171</v>
      </c>
      <c r="AU132" s="239" t="s">
        <v>84</v>
      </c>
      <c r="AY132" s="18" t="s">
        <v>168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84</v>
      </c>
      <c r="BK132" s="240">
        <f>ROUND(I132*H132,2)</f>
        <v>0</v>
      </c>
      <c r="BL132" s="18" t="s">
        <v>189</v>
      </c>
      <c r="BM132" s="239" t="s">
        <v>413</v>
      </c>
    </row>
    <row r="133" spans="1:65" s="2" customFormat="1" ht="16.5" customHeight="1">
      <c r="A133" s="39"/>
      <c r="B133" s="40"/>
      <c r="C133" s="228" t="s">
        <v>326</v>
      </c>
      <c r="D133" s="228" t="s">
        <v>171</v>
      </c>
      <c r="E133" s="229" t="s">
        <v>3674</v>
      </c>
      <c r="F133" s="230" t="s">
        <v>3660</v>
      </c>
      <c r="G133" s="231" t="s">
        <v>3661</v>
      </c>
      <c r="H133" s="232">
        <v>3.78</v>
      </c>
      <c r="I133" s="233"/>
      <c r="J133" s="234">
        <f>ROUND(I133*H133,2)</f>
        <v>0</v>
      </c>
      <c r="K133" s="230" t="s">
        <v>1</v>
      </c>
      <c r="L133" s="45"/>
      <c r="M133" s="235" t="s">
        <v>1</v>
      </c>
      <c r="N133" s="236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189</v>
      </c>
      <c r="AT133" s="239" t="s">
        <v>171</v>
      </c>
      <c r="AU133" s="239" t="s">
        <v>84</v>
      </c>
      <c r="AY133" s="18" t="s">
        <v>168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189</v>
      </c>
      <c r="BM133" s="239" t="s">
        <v>437</v>
      </c>
    </row>
    <row r="134" spans="1:65" s="2" customFormat="1" ht="16.5" customHeight="1">
      <c r="A134" s="39"/>
      <c r="B134" s="40"/>
      <c r="C134" s="228" t="s">
        <v>319</v>
      </c>
      <c r="D134" s="228" t="s">
        <v>171</v>
      </c>
      <c r="E134" s="229" t="s">
        <v>3662</v>
      </c>
      <c r="F134" s="230" t="s">
        <v>3663</v>
      </c>
      <c r="G134" s="231" t="s">
        <v>1933</v>
      </c>
      <c r="H134" s="232">
        <v>1</v>
      </c>
      <c r="I134" s="233"/>
      <c r="J134" s="234">
        <f>ROUND(I134*H134,2)</f>
        <v>0</v>
      </c>
      <c r="K134" s="230" t="s">
        <v>1</v>
      </c>
      <c r="L134" s="45"/>
      <c r="M134" s="235" t="s">
        <v>1</v>
      </c>
      <c r="N134" s="236" t="s">
        <v>42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189</v>
      </c>
      <c r="AT134" s="239" t="s">
        <v>171</v>
      </c>
      <c r="AU134" s="239" t="s">
        <v>84</v>
      </c>
      <c r="AY134" s="18" t="s">
        <v>168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189</v>
      </c>
      <c r="BM134" s="239" t="s">
        <v>453</v>
      </c>
    </row>
    <row r="135" spans="1:65" s="2" customFormat="1" ht="16.5" customHeight="1">
      <c r="A135" s="39"/>
      <c r="B135" s="40"/>
      <c r="C135" s="228" t="s">
        <v>368</v>
      </c>
      <c r="D135" s="228" t="s">
        <v>171</v>
      </c>
      <c r="E135" s="229" t="s">
        <v>3664</v>
      </c>
      <c r="F135" s="230" t="s">
        <v>3665</v>
      </c>
      <c r="G135" s="231" t="s">
        <v>1933</v>
      </c>
      <c r="H135" s="232">
        <v>1</v>
      </c>
      <c r="I135" s="233"/>
      <c r="J135" s="234">
        <f>ROUND(I135*H135,2)</f>
        <v>0</v>
      </c>
      <c r="K135" s="230" t="s">
        <v>1</v>
      </c>
      <c r="L135" s="45"/>
      <c r="M135" s="235" t="s">
        <v>1</v>
      </c>
      <c r="N135" s="236" t="s">
        <v>42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189</v>
      </c>
      <c r="AT135" s="239" t="s">
        <v>171</v>
      </c>
      <c r="AU135" s="239" t="s">
        <v>84</v>
      </c>
      <c r="AY135" s="18" t="s">
        <v>168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189</v>
      </c>
      <c r="BM135" s="239" t="s">
        <v>468</v>
      </c>
    </row>
    <row r="136" spans="1:65" s="2" customFormat="1" ht="16.5" customHeight="1">
      <c r="A136" s="39"/>
      <c r="B136" s="40"/>
      <c r="C136" s="228" t="s">
        <v>395</v>
      </c>
      <c r="D136" s="228" t="s">
        <v>171</v>
      </c>
      <c r="E136" s="229" t="s">
        <v>3666</v>
      </c>
      <c r="F136" s="230" t="s">
        <v>3667</v>
      </c>
      <c r="G136" s="231" t="s">
        <v>1933</v>
      </c>
      <c r="H136" s="232">
        <v>1</v>
      </c>
      <c r="I136" s="233"/>
      <c r="J136" s="234">
        <f>ROUND(I136*H136,2)</f>
        <v>0</v>
      </c>
      <c r="K136" s="230" t="s">
        <v>1</v>
      </c>
      <c r="L136" s="45"/>
      <c r="M136" s="235" t="s">
        <v>1</v>
      </c>
      <c r="N136" s="236" t="s">
        <v>42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189</v>
      </c>
      <c r="AT136" s="239" t="s">
        <v>171</v>
      </c>
      <c r="AU136" s="239" t="s">
        <v>84</v>
      </c>
      <c r="AY136" s="18" t="s">
        <v>168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189</v>
      </c>
      <c r="BM136" s="239" t="s">
        <v>484</v>
      </c>
    </row>
    <row r="137" spans="1:65" s="2" customFormat="1" ht="16.5" customHeight="1">
      <c r="A137" s="39"/>
      <c r="B137" s="40"/>
      <c r="C137" s="228" t="s">
        <v>400</v>
      </c>
      <c r="D137" s="228" t="s">
        <v>171</v>
      </c>
      <c r="E137" s="229" t="s">
        <v>3675</v>
      </c>
      <c r="F137" s="230" t="s">
        <v>3676</v>
      </c>
      <c r="G137" s="231" t="s">
        <v>1933</v>
      </c>
      <c r="H137" s="232">
        <v>1</v>
      </c>
      <c r="I137" s="233"/>
      <c r="J137" s="234">
        <f>ROUND(I137*H137,2)</f>
        <v>0</v>
      </c>
      <c r="K137" s="230" t="s">
        <v>1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189</v>
      </c>
      <c r="AT137" s="239" t="s">
        <v>171</v>
      </c>
      <c r="AU137" s="239" t="s">
        <v>84</v>
      </c>
      <c r="AY137" s="18" t="s">
        <v>168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189</v>
      </c>
      <c r="BM137" s="239" t="s">
        <v>495</v>
      </c>
    </row>
    <row r="138" spans="1:65" s="2" customFormat="1" ht="16.5" customHeight="1">
      <c r="A138" s="39"/>
      <c r="B138" s="40"/>
      <c r="C138" s="228" t="s">
        <v>407</v>
      </c>
      <c r="D138" s="228" t="s">
        <v>171</v>
      </c>
      <c r="E138" s="229" t="s">
        <v>3670</v>
      </c>
      <c r="F138" s="230" t="s">
        <v>3671</v>
      </c>
      <c r="G138" s="231" t="s">
        <v>1933</v>
      </c>
      <c r="H138" s="232">
        <v>1</v>
      </c>
      <c r="I138" s="233"/>
      <c r="J138" s="234">
        <f>ROUND(I138*H138,2)</f>
        <v>0</v>
      </c>
      <c r="K138" s="230" t="s">
        <v>1</v>
      </c>
      <c r="L138" s="45"/>
      <c r="M138" s="235" t="s">
        <v>1</v>
      </c>
      <c r="N138" s="236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189</v>
      </c>
      <c r="AT138" s="239" t="s">
        <v>171</v>
      </c>
      <c r="AU138" s="239" t="s">
        <v>84</v>
      </c>
      <c r="AY138" s="18" t="s">
        <v>168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189</v>
      </c>
      <c r="BM138" s="239" t="s">
        <v>512</v>
      </c>
    </row>
    <row r="139" spans="1:65" s="2" customFormat="1" ht="16.5" customHeight="1">
      <c r="A139" s="39"/>
      <c r="B139" s="40"/>
      <c r="C139" s="228" t="s">
        <v>413</v>
      </c>
      <c r="D139" s="228" t="s">
        <v>171</v>
      </c>
      <c r="E139" s="229" t="s">
        <v>3672</v>
      </c>
      <c r="F139" s="230" t="s">
        <v>3673</v>
      </c>
      <c r="G139" s="231" t="s">
        <v>1933</v>
      </c>
      <c r="H139" s="232">
        <v>1</v>
      </c>
      <c r="I139" s="233"/>
      <c r="J139" s="234">
        <f>ROUND(I139*H139,2)</f>
        <v>0</v>
      </c>
      <c r="K139" s="230" t="s">
        <v>1</v>
      </c>
      <c r="L139" s="45"/>
      <c r="M139" s="235" t="s">
        <v>1</v>
      </c>
      <c r="N139" s="236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189</v>
      </c>
      <c r="AT139" s="239" t="s">
        <v>171</v>
      </c>
      <c r="AU139" s="239" t="s">
        <v>84</v>
      </c>
      <c r="AY139" s="18" t="s">
        <v>168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189</v>
      </c>
      <c r="BM139" s="239" t="s">
        <v>534</v>
      </c>
    </row>
    <row r="140" spans="1:65" s="2" customFormat="1" ht="16.5" customHeight="1">
      <c r="A140" s="39"/>
      <c r="B140" s="40"/>
      <c r="C140" s="228" t="s">
        <v>8</v>
      </c>
      <c r="D140" s="228" t="s">
        <v>171</v>
      </c>
      <c r="E140" s="229" t="s">
        <v>3677</v>
      </c>
      <c r="F140" s="230" t="s">
        <v>3660</v>
      </c>
      <c r="G140" s="231" t="s">
        <v>3661</v>
      </c>
      <c r="H140" s="232">
        <v>2.1</v>
      </c>
      <c r="I140" s="233"/>
      <c r="J140" s="234">
        <f>ROUND(I140*H140,2)</f>
        <v>0</v>
      </c>
      <c r="K140" s="230" t="s">
        <v>1</v>
      </c>
      <c r="L140" s="45"/>
      <c r="M140" s="235" t="s">
        <v>1</v>
      </c>
      <c r="N140" s="236" t="s">
        <v>42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189</v>
      </c>
      <c r="AT140" s="239" t="s">
        <v>171</v>
      </c>
      <c r="AU140" s="239" t="s">
        <v>84</v>
      </c>
      <c r="AY140" s="18" t="s">
        <v>168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84</v>
      </c>
      <c r="BK140" s="240">
        <f>ROUND(I140*H140,2)</f>
        <v>0</v>
      </c>
      <c r="BL140" s="18" t="s">
        <v>189</v>
      </c>
      <c r="BM140" s="239" t="s">
        <v>567</v>
      </c>
    </row>
    <row r="141" spans="1:65" s="2" customFormat="1" ht="16.5" customHeight="1">
      <c r="A141" s="39"/>
      <c r="B141" s="40"/>
      <c r="C141" s="228" t="s">
        <v>437</v>
      </c>
      <c r="D141" s="228" t="s">
        <v>171</v>
      </c>
      <c r="E141" s="229" t="s">
        <v>3662</v>
      </c>
      <c r="F141" s="230" t="s">
        <v>3663</v>
      </c>
      <c r="G141" s="231" t="s">
        <v>1933</v>
      </c>
      <c r="H141" s="232">
        <v>1</v>
      </c>
      <c r="I141" s="233"/>
      <c r="J141" s="234">
        <f>ROUND(I141*H141,2)</f>
        <v>0</v>
      </c>
      <c r="K141" s="230" t="s">
        <v>1</v>
      </c>
      <c r="L141" s="45"/>
      <c r="M141" s="235" t="s">
        <v>1</v>
      </c>
      <c r="N141" s="236" t="s">
        <v>42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189</v>
      </c>
      <c r="AT141" s="239" t="s">
        <v>171</v>
      </c>
      <c r="AU141" s="239" t="s">
        <v>84</v>
      </c>
      <c r="AY141" s="18" t="s">
        <v>168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84</v>
      </c>
      <c r="BK141" s="240">
        <f>ROUND(I141*H141,2)</f>
        <v>0</v>
      </c>
      <c r="BL141" s="18" t="s">
        <v>189</v>
      </c>
      <c r="BM141" s="239" t="s">
        <v>352</v>
      </c>
    </row>
    <row r="142" spans="1:65" s="2" customFormat="1" ht="16.5" customHeight="1">
      <c r="A142" s="39"/>
      <c r="B142" s="40"/>
      <c r="C142" s="228" t="s">
        <v>448</v>
      </c>
      <c r="D142" s="228" t="s">
        <v>171</v>
      </c>
      <c r="E142" s="229" t="s">
        <v>3664</v>
      </c>
      <c r="F142" s="230" t="s">
        <v>3665</v>
      </c>
      <c r="G142" s="231" t="s">
        <v>1933</v>
      </c>
      <c r="H142" s="232">
        <v>1</v>
      </c>
      <c r="I142" s="233"/>
      <c r="J142" s="234">
        <f>ROUND(I142*H142,2)</f>
        <v>0</v>
      </c>
      <c r="K142" s="230" t="s">
        <v>1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189</v>
      </c>
      <c r="AT142" s="239" t="s">
        <v>171</v>
      </c>
      <c r="AU142" s="239" t="s">
        <v>84</v>
      </c>
      <c r="AY142" s="18" t="s">
        <v>168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189</v>
      </c>
      <c r="BM142" s="239" t="s">
        <v>643</v>
      </c>
    </row>
    <row r="143" spans="1:65" s="2" customFormat="1" ht="16.5" customHeight="1">
      <c r="A143" s="39"/>
      <c r="B143" s="40"/>
      <c r="C143" s="228" t="s">
        <v>453</v>
      </c>
      <c r="D143" s="228" t="s">
        <v>171</v>
      </c>
      <c r="E143" s="229" t="s">
        <v>3666</v>
      </c>
      <c r="F143" s="230" t="s">
        <v>3667</v>
      </c>
      <c r="G143" s="231" t="s">
        <v>1933</v>
      </c>
      <c r="H143" s="232">
        <v>1</v>
      </c>
      <c r="I143" s="233"/>
      <c r="J143" s="234">
        <f>ROUND(I143*H143,2)</f>
        <v>0</v>
      </c>
      <c r="K143" s="230" t="s">
        <v>1</v>
      </c>
      <c r="L143" s="45"/>
      <c r="M143" s="235" t="s">
        <v>1</v>
      </c>
      <c r="N143" s="236" t="s">
        <v>42</v>
      </c>
      <c r="O143" s="9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189</v>
      </c>
      <c r="AT143" s="239" t="s">
        <v>171</v>
      </c>
      <c r="AU143" s="239" t="s">
        <v>84</v>
      </c>
      <c r="AY143" s="18" t="s">
        <v>168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84</v>
      </c>
      <c r="BK143" s="240">
        <f>ROUND(I143*H143,2)</f>
        <v>0</v>
      </c>
      <c r="BL143" s="18" t="s">
        <v>189</v>
      </c>
      <c r="BM143" s="239" t="s">
        <v>654</v>
      </c>
    </row>
    <row r="144" spans="1:65" s="2" customFormat="1" ht="16.5" customHeight="1">
      <c r="A144" s="39"/>
      <c r="B144" s="40"/>
      <c r="C144" s="228" t="s">
        <v>462</v>
      </c>
      <c r="D144" s="228" t="s">
        <v>171</v>
      </c>
      <c r="E144" s="229" t="s">
        <v>3678</v>
      </c>
      <c r="F144" s="230" t="s">
        <v>3676</v>
      </c>
      <c r="G144" s="231" t="s">
        <v>1933</v>
      </c>
      <c r="H144" s="232">
        <v>1</v>
      </c>
      <c r="I144" s="233"/>
      <c r="J144" s="234">
        <f>ROUND(I144*H144,2)</f>
        <v>0</v>
      </c>
      <c r="K144" s="230" t="s">
        <v>1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189</v>
      </c>
      <c r="AT144" s="239" t="s">
        <v>171</v>
      </c>
      <c r="AU144" s="239" t="s">
        <v>84</v>
      </c>
      <c r="AY144" s="18" t="s">
        <v>168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189</v>
      </c>
      <c r="BM144" s="239" t="s">
        <v>662</v>
      </c>
    </row>
    <row r="145" spans="1:65" s="2" customFormat="1" ht="16.5" customHeight="1">
      <c r="A145" s="39"/>
      <c r="B145" s="40"/>
      <c r="C145" s="228" t="s">
        <v>468</v>
      </c>
      <c r="D145" s="228" t="s">
        <v>171</v>
      </c>
      <c r="E145" s="229" t="s">
        <v>3670</v>
      </c>
      <c r="F145" s="230" t="s">
        <v>3671</v>
      </c>
      <c r="G145" s="231" t="s">
        <v>1933</v>
      </c>
      <c r="H145" s="232">
        <v>1</v>
      </c>
      <c r="I145" s="233"/>
      <c r="J145" s="234">
        <f>ROUND(I145*H145,2)</f>
        <v>0</v>
      </c>
      <c r="K145" s="230" t="s">
        <v>1</v>
      </c>
      <c r="L145" s="45"/>
      <c r="M145" s="235" t="s">
        <v>1</v>
      </c>
      <c r="N145" s="236" t="s">
        <v>42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189</v>
      </c>
      <c r="AT145" s="239" t="s">
        <v>171</v>
      </c>
      <c r="AU145" s="239" t="s">
        <v>84</v>
      </c>
      <c r="AY145" s="18" t="s">
        <v>168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84</v>
      </c>
      <c r="BK145" s="240">
        <f>ROUND(I145*H145,2)</f>
        <v>0</v>
      </c>
      <c r="BL145" s="18" t="s">
        <v>189</v>
      </c>
      <c r="BM145" s="239" t="s">
        <v>675</v>
      </c>
    </row>
    <row r="146" spans="1:65" s="2" customFormat="1" ht="16.5" customHeight="1">
      <c r="A146" s="39"/>
      <c r="B146" s="40"/>
      <c r="C146" s="228" t="s">
        <v>7</v>
      </c>
      <c r="D146" s="228" t="s">
        <v>171</v>
      </c>
      <c r="E146" s="229" t="s">
        <v>3679</v>
      </c>
      <c r="F146" s="230" t="s">
        <v>3673</v>
      </c>
      <c r="G146" s="231" t="s">
        <v>1933</v>
      </c>
      <c r="H146" s="232">
        <v>1</v>
      </c>
      <c r="I146" s="233"/>
      <c r="J146" s="234">
        <f>ROUND(I146*H146,2)</f>
        <v>0</v>
      </c>
      <c r="K146" s="230" t="s">
        <v>1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189</v>
      </c>
      <c r="AT146" s="239" t="s">
        <v>171</v>
      </c>
      <c r="AU146" s="239" t="s">
        <v>84</v>
      </c>
      <c r="AY146" s="18" t="s">
        <v>168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189</v>
      </c>
      <c r="BM146" s="239" t="s">
        <v>695</v>
      </c>
    </row>
    <row r="147" spans="1:65" s="2" customFormat="1" ht="16.5" customHeight="1">
      <c r="A147" s="39"/>
      <c r="B147" s="40"/>
      <c r="C147" s="228" t="s">
        <v>484</v>
      </c>
      <c r="D147" s="228" t="s">
        <v>171</v>
      </c>
      <c r="E147" s="229" t="s">
        <v>3680</v>
      </c>
      <c r="F147" s="230" t="s">
        <v>3660</v>
      </c>
      <c r="G147" s="231" t="s">
        <v>3661</v>
      </c>
      <c r="H147" s="232">
        <v>1.5</v>
      </c>
      <c r="I147" s="233"/>
      <c r="J147" s="234">
        <f>ROUND(I147*H147,2)</f>
        <v>0</v>
      </c>
      <c r="K147" s="230" t="s">
        <v>1</v>
      </c>
      <c r="L147" s="45"/>
      <c r="M147" s="235" t="s">
        <v>1</v>
      </c>
      <c r="N147" s="236" t="s">
        <v>42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189</v>
      </c>
      <c r="AT147" s="239" t="s">
        <v>171</v>
      </c>
      <c r="AU147" s="239" t="s">
        <v>84</v>
      </c>
      <c r="AY147" s="18" t="s">
        <v>168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84</v>
      </c>
      <c r="BK147" s="240">
        <f>ROUND(I147*H147,2)</f>
        <v>0</v>
      </c>
      <c r="BL147" s="18" t="s">
        <v>189</v>
      </c>
      <c r="BM147" s="239" t="s">
        <v>705</v>
      </c>
    </row>
    <row r="148" spans="1:65" s="2" customFormat="1" ht="16.5" customHeight="1">
      <c r="A148" s="39"/>
      <c r="B148" s="40"/>
      <c r="C148" s="228" t="s">
        <v>489</v>
      </c>
      <c r="D148" s="228" t="s">
        <v>171</v>
      </c>
      <c r="E148" s="229" t="s">
        <v>3662</v>
      </c>
      <c r="F148" s="230" t="s">
        <v>3663</v>
      </c>
      <c r="G148" s="231" t="s">
        <v>1933</v>
      </c>
      <c r="H148" s="232">
        <v>1</v>
      </c>
      <c r="I148" s="233"/>
      <c r="J148" s="234">
        <f>ROUND(I148*H148,2)</f>
        <v>0</v>
      </c>
      <c r="K148" s="230" t="s">
        <v>1</v>
      </c>
      <c r="L148" s="45"/>
      <c r="M148" s="235" t="s">
        <v>1</v>
      </c>
      <c r="N148" s="236" t="s">
        <v>42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189</v>
      </c>
      <c r="AT148" s="239" t="s">
        <v>171</v>
      </c>
      <c r="AU148" s="239" t="s">
        <v>84</v>
      </c>
      <c r="AY148" s="18" t="s">
        <v>168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84</v>
      </c>
      <c r="BK148" s="240">
        <f>ROUND(I148*H148,2)</f>
        <v>0</v>
      </c>
      <c r="BL148" s="18" t="s">
        <v>189</v>
      </c>
      <c r="BM148" s="239" t="s">
        <v>713</v>
      </c>
    </row>
    <row r="149" spans="1:65" s="2" customFormat="1" ht="16.5" customHeight="1">
      <c r="A149" s="39"/>
      <c r="B149" s="40"/>
      <c r="C149" s="228" t="s">
        <v>495</v>
      </c>
      <c r="D149" s="228" t="s">
        <v>171</v>
      </c>
      <c r="E149" s="229" t="s">
        <v>3664</v>
      </c>
      <c r="F149" s="230" t="s">
        <v>3665</v>
      </c>
      <c r="G149" s="231" t="s">
        <v>1933</v>
      </c>
      <c r="H149" s="232">
        <v>1</v>
      </c>
      <c r="I149" s="233"/>
      <c r="J149" s="234">
        <f>ROUND(I149*H149,2)</f>
        <v>0</v>
      </c>
      <c r="K149" s="230" t="s">
        <v>1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189</v>
      </c>
      <c r="AT149" s="239" t="s">
        <v>171</v>
      </c>
      <c r="AU149" s="239" t="s">
        <v>84</v>
      </c>
      <c r="AY149" s="18" t="s">
        <v>168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189</v>
      </c>
      <c r="BM149" s="239" t="s">
        <v>722</v>
      </c>
    </row>
    <row r="150" spans="1:65" s="2" customFormat="1" ht="16.5" customHeight="1">
      <c r="A150" s="39"/>
      <c r="B150" s="40"/>
      <c r="C150" s="228" t="s">
        <v>502</v>
      </c>
      <c r="D150" s="228" t="s">
        <v>171</v>
      </c>
      <c r="E150" s="229" t="s">
        <v>3666</v>
      </c>
      <c r="F150" s="230" t="s">
        <v>3667</v>
      </c>
      <c r="G150" s="231" t="s">
        <v>1933</v>
      </c>
      <c r="H150" s="232">
        <v>1</v>
      </c>
      <c r="I150" s="233"/>
      <c r="J150" s="234">
        <f>ROUND(I150*H150,2)</f>
        <v>0</v>
      </c>
      <c r="K150" s="230" t="s">
        <v>1</v>
      </c>
      <c r="L150" s="45"/>
      <c r="M150" s="235" t="s">
        <v>1</v>
      </c>
      <c r="N150" s="236" t="s">
        <v>42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189</v>
      </c>
      <c r="AT150" s="239" t="s">
        <v>171</v>
      </c>
      <c r="AU150" s="239" t="s">
        <v>84</v>
      </c>
      <c r="AY150" s="18" t="s">
        <v>168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84</v>
      </c>
      <c r="BK150" s="240">
        <f>ROUND(I150*H150,2)</f>
        <v>0</v>
      </c>
      <c r="BL150" s="18" t="s">
        <v>189</v>
      </c>
      <c r="BM150" s="239" t="s">
        <v>733</v>
      </c>
    </row>
    <row r="151" spans="1:65" s="2" customFormat="1" ht="16.5" customHeight="1">
      <c r="A151" s="39"/>
      <c r="B151" s="40"/>
      <c r="C151" s="228" t="s">
        <v>512</v>
      </c>
      <c r="D151" s="228" t="s">
        <v>171</v>
      </c>
      <c r="E151" s="229" t="s">
        <v>3678</v>
      </c>
      <c r="F151" s="230" t="s">
        <v>3676</v>
      </c>
      <c r="G151" s="231" t="s">
        <v>1933</v>
      </c>
      <c r="H151" s="232">
        <v>1</v>
      </c>
      <c r="I151" s="233"/>
      <c r="J151" s="234">
        <f>ROUND(I151*H151,2)</f>
        <v>0</v>
      </c>
      <c r="K151" s="230" t="s">
        <v>1</v>
      </c>
      <c r="L151" s="45"/>
      <c r="M151" s="235" t="s">
        <v>1</v>
      </c>
      <c r="N151" s="236" t="s">
        <v>42</v>
      </c>
      <c r="O151" s="92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189</v>
      </c>
      <c r="AT151" s="239" t="s">
        <v>171</v>
      </c>
      <c r="AU151" s="239" t="s">
        <v>84</v>
      </c>
      <c r="AY151" s="18" t="s">
        <v>168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84</v>
      </c>
      <c r="BK151" s="240">
        <f>ROUND(I151*H151,2)</f>
        <v>0</v>
      </c>
      <c r="BL151" s="18" t="s">
        <v>189</v>
      </c>
      <c r="BM151" s="239" t="s">
        <v>747</v>
      </c>
    </row>
    <row r="152" spans="1:65" s="2" customFormat="1" ht="16.5" customHeight="1">
      <c r="A152" s="39"/>
      <c r="B152" s="40"/>
      <c r="C152" s="228" t="s">
        <v>522</v>
      </c>
      <c r="D152" s="228" t="s">
        <v>171</v>
      </c>
      <c r="E152" s="229" t="s">
        <v>3681</v>
      </c>
      <c r="F152" s="230" t="s">
        <v>3682</v>
      </c>
      <c r="G152" s="231" t="s">
        <v>1933</v>
      </c>
      <c r="H152" s="232">
        <v>27</v>
      </c>
      <c r="I152" s="233"/>
      <c r="J152" s="234">
        <f>ROUND(I152*H152,2)</f>
        <v>0</v>
      </c>
      <c r="K152" s="230" t="s">
        <v>1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189</v>
      </c>
      <c r="AT152" s="239" t="s">
        <v>171</v>
      </c>
      <c r="AU152" s="239" t="s">
        <v>84</v>
      </c>
      <c r="AY152" s="18" t="s">
        <v>168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189</v>
      </c>
      <c r="BM152" s="239" t="s">
        <v>766</v>
      </c>
    </row>
    <row r="153" spans="1:65" s="2" customFormat="1" ht="16.5" customHeight="1">
      <c r="A153" s="39"/>
      <c r="B153" s="40"/>
      <c r="C153" s="228" t="s">
        <v>534</v>
      </c>
      <c r="D153" s="228" t="s">
        <v>171</v>
      </c>
      <c r="E153" s="229" t="s">
        <v>3683</v>
      </c>
      <c r="F153" s="230" t="s">
        <v>3684</v>
      </c>
      <c r="G153" s="231" t="s">
        <v>1933</v>
      </c>
      <c r="H153" s="232">
        <v>2</v>
      </c>
      <c r="I153" s="233"/>
      <c r="J153" s="234">
        <f>ROUND(I153*H153,2)</f>
        <v>0</v>
      </c>
      <c r="K153" s="230" t="s">
        <v>1</v>
      </c>
      <c r="L153" s="45"/>
      <c r="M153" s="235" t="s">
        <v>1</v>
      </c>
      <c r="N153" s="236" t="s">
        <v>42</v>
      </c>
      <c r="O153" s="92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189</v>
      </c>
      <c r="AT153" s="239" t="s">
        <v>171</v>
      </c>
      <c r="AU153" s="239" t="s">
        <v>84</v>
      </c>
      <c r="AY153" s="18" t="s">
        <v>168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84</v>
      </c>
      <c r="BK153" s="240">
        <f>ROUND(I153*H153,2)</f>
        <v>0</v>
      </c>
      <c r="BL153" s="18" t="s">
        <v>189</v>
      </c>
      <c r="BM153" s="239" t="s">
        <v>778</v>
      </c>
    </row>
    <row r="154" spans="1:65" s="2" customFormat="1" ht="16.5" customHeight="1">
      <c r="A154" s="39"/>
      <c r="B154" s="40"/>
      <c r="C154" s="228" t="s">
        <v>540</v>
      </c>
      <c r="D154" s="228" t="s">
        <v>171</v>
      </c>
      <c r="E154" s="229" t="s">
        <v>3685</v>
      </c>
      <c r="F154" s="230" t="s">
        <v>3686</v>
      </c>
      <c r="G154" s="231" t="s">
        <v>1933</v>
      </c>
      <c r="H154" s="232">
        <v>42</v>
      </c>
      <c r="I154" s="233"/>
      <c r="J154" s="234">
        <f>ROUND(I154*H154,2)</f>
        <v>0</v>
      </c>
      <c r="K154" s="230" t="s">
        <v>1</v>
      </c>
      <c r="L154" s="45"/>
      <c r="M154" s="235" t="s">
        <v>1</v>
      </c>
      <c r="N154" s="236" t="s">
        <v>42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189</v>
      </c>
      <c r="AT154" s="239" t="s">
        <v>171</v>
      </c>
      <c r="AU154" s="239" t="s">
        <v>84</v>
      </c>
      <c r="AY154" s="18" t="s">
        <v>168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84</v>
      </c>
      <c r="BK154" s="240">
        <f>ROUND(I154*H154,2)</f>
        <v>0</v>
      </c>
      <c r="BL154" s="18" t="s">
        <v>189</v>
      </c>
      <c r="BM154" s="239" t="s">
        <v>791</v>
      </c>
    </row>
    <row r="155" spans="1:65" s="2" customFormat="1" ht="16.5" customHeight="1">
      <c r="A155" s="39"/>
      <c r="B155" s="40"/>
      <c r="C155" s="228" t="s">
        <v>567</v>
      </c>
      <c r="D155" s="228" t="s">
        <v>171</v>
      </c>
      <c r="E155" s="229" t="s">
        <v>3687</v>
      </c>
      <c r="F155" s="230" t="s">
        <v>3688</v>
      </c>
      <c r="G155" s="231" t="s">
        <v>1933</v>
      </c>
      <c r="H155" s="232">
        <v>40</v>
      </c>
      <c r="I155" s="233"/>
      <c r="J155" s="234">
        <f>ROUND(I155*H155,2)</f>
        <v>0</v>
      </c>
      <c r="K155" s="230" t="s">
        <v>1</v>
      </c>
      <c r="L155" s="45"/>
      <c r="M155" s="235" t="s">
        <v>1</v>
      </c>
      <c r="N155" s="236" t="s">
        <v>42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189</v>
      </c>
      <c r="AT155" s="239" t="s">
        <v>171</v>
      </c>
      <c r="AU155" s="239" t="s">
        <v>84</v>
      </c>
      <c r="AY155" s="18" t="s">
        <v>168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84</v>
      </c>
      <c r="BK155" s="240">
        <f>ROUND(I155*H155,2)</f>
        <v>0</v>
      </c>
      <c r="BL155" s="18" t="s">
        <v>189</v>
      </c>
      <c r="BM155" s="239" t="s">
        <v>802</v>
      </c>
    </row>
    <row r="156" spans="1:65" s="2" customFormat="1" ht="16.5" customHeight="1">
      <c r="A156" s="39"/>
      <c r="B156" s="40"/>
      <c r="C156" s="228" t="s">
        <v>572</v>
      </c>
      <c r="D156" s="228" t="s">
        <v>171</v>
      </c>
      <c r="E156" s="229" t="s">
        <v>3689</v>
      </c>
      <c r="F156" s="230" t="s">
        <v>3690</v>
      </c>
      <c r="G156" s="231" t="s">
        <v>1933</v>
      </c>
      <c r="H156" s="232">
        <v>1</v>
      </c>
      <c r="I156" s="233"/>
      <c r="J156" s="234">
        <f>ROUND(I156*H156,2)</f>
        <v>0</v>
      </c>
      <c r="K156" s="230" t="s">
        <v>1</v>
      </c>
      <c r="L156" s="45"/>
      <c r="M156" s="235" t="s">
        <v>1</v>
      </c>
      <c r="N156" s="236" t="s">
        <v>42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189</v>
      </c>
      <c r="AT156" s="239" t="s">
        <v>171</v>
      </c>
      <c r="AU156" s="239" t="s">
        <v>84</v>
      </c>
      <c r="AY156" s="18" t="s">
        <v>168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84</v>
      </c>
      <c r="BK156" s="240">
        <f>ROUND(I156*H156,2)</f>
        <v>0</v>
      </c>
      <c r="BL156" s="18" t="s">
        <v>189</v>
      </c>
      <c r="BM156" s="239" t="s">
        <v>814</v>
      </c>
    </row>
    <row r="157" spans="1:65" s="2" customFormat="1" ht="16.5" customHeight="1">
      <c r="A157" s="39"/>
      <c r="B157" s="40"/>
      <c r="C157" s="228" t="s">
        <v>352</v>
      </c>
      <c r="D157" s="228" t="s">
        <v>171</v>
      </c>
      <c r="E157" s="229" t="s">
        <v>3691</v>
      </c>
      <c r="F157" s="230" t="s">
        <v>3692</v>
      </c>
      <c r="G157" s="231" t="s">
        <v>1933</v>
      </c>
      <c r="H157" s="232">
        <v>1</v>
      </c>
      <c r="I157" s="233"/>
      <c r="J157" s="234">
        <f>ROUND(I157*H157,2)</f>
        <v>0</v>
      </c>
      <c r="K157" s="230" t="s">
        <v>1</v>
      </c>
      <c r="L157" s="45"/>
      <c r="M157" s="235" t="s">
        <v>1</v>
      </c>
      <c r="N157" s="236" t="s">
        <v>42</v>
      </c>
      <c r="O157" s="92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189</v>
      </c>
      <c r="AT157" s="239" t="s">
        <v>171</v>
      </c>
      <c r="AU157" s="239" t="s">
        <v>84</v>
      </c>
      <c r="AY157" s="18" t="s">
        <v>168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84</v>
      </c>
      <c r="BK157" s="240">
        <f>ROUND(I157*H157,2)</f>
        <v>0</v>
      </c>
      <c r="BL157" s="18" t="s">
        <v>189</v>
      </c>
      <c r="BM157" s="239" t="s">
        <v>828</v>
      </c>
    </row>
    <row r="158" spans="1:65" s="2" customFormat="1" ht="16.5" customHeight="1">
      <c r="A158" s="39"/>
      <c r="B158" s="40"/>
      <c r="C158" s="228" t="s">
        <v>622</v>
      </c>
      <c r="D158" s="228" t="s">
        <v>171</v>
      </c>
      <c r="E158" s="229" t="s">
        <v>3693</v>
      </c>
      <c r="F158" s="230" t="s">
        <v>3694</v>
      </c>
      <c r="G158" s="231" t="s">
        <v>1933</v>
      </c>
      <c r="H158" s="232">
        <v>1</v>
      </c>
      <c r="I158" s="233"/>
      <c r="J158" s="234">
        <f>ROUND(I158*H158,2)</f>
        <v>0</v>
      </c>
      <c r="K158" s="230" t="s">
        <v>1</v>
      </c>
      <c r="L158" s="45"/>
      <c r="M158" s="235" t="s">
        <v>1</v>
      </c>
      <c r="N158" s="236" t="s">
        <v>42</v>
      </c>
      <c r="O158" s="92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9" t="s">
        <v>189</v>
      </c>
      <c r="AT158" s="239" t="s">
        <v>171</v>
      </c>
      <c r="AU158" s="239" t="s">
        <v>84</v>
      </c>
      <c r="AY158" s="18" t="s">
        <v>168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8" t="s">
        <v>84</v>
      </c>
      <c r="BK158" s="240">
        <f>ROUND(I158*H158,2)</f>
        <v>0</v>
      </c>
      <c r="BL158" s="18" t="s">
        <v>189</v>
      </c>
      <c r="BM158" s="239" t="s">
        <v>1451</v>
      </c>
    </row>
    <row r="159" spans="1:65" s="2" customFormat="1" ht="16.5" customHeight="1">
      <c r="A159" s="39"/>
      <c r="B159" s="40"/>
      <c r="C159" s="228" t="s">
        <v>643</v>
      </c>
      <c r="D159" s="228" t="s">
        <v>171</v>
      </c>
      <c r="E159" s="229" t="s">
        <v>3695</v>
      </c>
      <c r="F159" s="230" t="s">
        <v>3696</v>
      </c>
      <c r="G159" s="231" t="s">
        <v>1933</v>
      </c>
      <c r="H159" s="232">
        <v>1</v>
      </c>
      <c r="I159" s="233"/>
      <c r="J159" s="234">
        <f>ROUND(I159*H159,2)</f>
        <v>0</v>
      </c>
      <c r="K159" s="230" t="s">
        <v>1</v>
      </c>
      <c r="L159" s="45"/>
      <c r="M159" s="235" t="s">
        <v>1</v>
      </c>
      <c r="N159" s="236" t="s">
        <v>42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189</v>
      </c>
      <c r="AT159" s="239" t="s">
        <v>171</v>
      </c>
      <c r="AU159" s="239" t="s">
        <v>84</v>
      </c>
      <c r="AY159" s="18" t="s">
        <v>168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84</v>
      </c>
      <c r="BK159" s="240">
        <f>ROUND(I159*H159,2)</f>
        <v>0</v>
      </c>
      <c r="BL159" s="18" t="s">
        <v>189</v>
      </c>
      <c r="BM159" s="239" t="s">
        <v>1460</v>
      </c>
    </row>
    <row r="160" spans="1:65" s="2" customFormat="1" ht="16.5" customHeight="1">
      <c r="A160" s="39"/>
      <c r="B160" s="40"/>
      <c r="C160" s="228" t="s">
        <v>647</v>
      </c>
      <c r="D160" s="228" t="s">
        <v>171</v>
      </c>
      <c r="E160" s="229" t="s">
        <v>3697</v>
      </c>
      <c r="F160" s="230" t="s">
        <v>3696</v>
      </c>
      <c r="G160" s="231" t="s">
        <v>1933</v>
      </c>
      <c r="H160" s="232">
        <v>15</v>
      </c>
      <c r="I160" s="233"/>
      <c r="J160" s="234">
        <f>ROUND(I160*H160,2)</f>
        <v>0</v>
      </c>
      <c r="K160" s="230" t="s">
        <v>1</v>
      </c>
      <c r="L160" s="45"/>
      <c r="M160" s="235" t="s">
        <v>1</v>
      </c>
      <c r="N160" s="236" t="s">
        <v>42</v>
      </c>
      <c r="O160" s="9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189</v>
      </c>
      <c r="AT160" s="239" t="s">
        <v>171</v>
      </c>
      <c r="AU160" s="239" t="s">
        <v>84</v>
      </c>
      <c r="AY160" s="18" t="s">
        <v>168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84</v>
      </c>
      <c r="BK160" s="240">
        <f>ROUND(I160*H160,2)</f>
        <v>0</v>
      </c>
      <c r="BL160" s="18" t="s">
        <v>189</v>
      </c>
      <c r="BM160" s="239" t="s">
        <v>1486</v>
      </c>
    </row>
    <row r="161" spans="1:65" s="2" customFormat="1" ht="16.5" customHeight="1">
      <c r="A161" s="39"/>
      <c r="B161" s="40"/>
      <c r="C161" s="228" t="s">
        <v>654</v>
      </c>
      <c r="D161" s="228" t="s">
        <v>171</v>
      </c>
      <c r="E161" s="229" t="s">
        <v>3698</v>
      </c>
      <c r="F161" s="230" t="s">
        <v>3696</v>
      </c>
      <c r="G161" s="231" t="s">
        <v>1933</v>
      </c>
      <c r="H161" s="232">
        <v>3</v>
      </c>
      <c r="I161" s="233"/>
      <c r="J161" s="234">
        <f>ROUND(I161*H161,2)</f>
        <v>0</v>
      </c>
      <c r="K161" s="230" t="s">
        <v>1</v>
      </c>
      <c r="L161" s="45"/>
      <c r="M161" s="235" t="s">
        <v>1</v>
      </c>
      <c r="N161" s="236" t="s">
        <v>42</v>
      </c>
      <c r="O161" s="9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189</v>
      </c>
      <c r="AT161" s="239" t="s">
        <v>171</v>
      </c>
      <c r="AU161" s="239" t="s">
        <v>84</v>
      </c>
      <c r="AY161" s="18" t="s">
        <v>168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84</v>
      </c>
      <c r="BK161" s="240">
        <f>ROUND(I161*H161,2)</f>
        <v>0</v>
      </c>
      <c r="BL161" s="18" t="s">
        <v>189</v>
      </c>
      <c r="BM161" s="239" t="s">
        <v>1506</v>
      </c>
    </row>
    <row r="162" spans="1:65" s="2" customFormat="1" ht="16.5" customHeight="1">
      <c r="A162" s="39"/>
      <c r="B162" s="40"/>
      <c r="C162" s="228" t="s">
        <v>658</v>
      </c>
      <c r="D162" s="228" t="s">
        <v>171</v>
      </c>
      <c r="E162" s="229" t="s">
        <v>3699</v>
      </c>
      <c r="F162" s="230" t="s">
        <v>3696</v>
      </c>
      <c r="G162" s="231" t="s">
        <v>1933</v>
      </c>
      <c r="H162" s="232">
        <v>1</v>
      </c>
      <c r="I162" s="233"/>
      <c r="J162" s="234">
        <f>ROUND(I162*H162,2)</f>
        <v>0</v>
      </c>
      <c r="K162" s="230" t="s">
        <v>1</v>
      </c>
      <c r="L162" s="45"/>
      <c r="M162" s="235" t="s">
        <v>1</v>
      </c>
      <c r="N162" s="236" t="s">
        <v>42</v>
      </c>
      <c r="O162" s="92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189</v>
      </c>
      <c r="AT162" s="239" t="s">
        <v>171</v>
      </c>
      <c r="AU162" s="239" t="s">
        <v>84</v>
      </c>
      <c r="AY162" s="18" t="s">
        <v>168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84</v>
      </c>
      <c r="BK162" s="240">
        <f>ROUND(I162*H162,2)</f>
        <v>0</v>
      </c>
      <c r="BL162" s="18" t="s">
        <v>189</v>
      </c>
      <c r="BM162" s="239" t="s">
        <v>1514</v>
      </c>
    </row>
    <row r="163" spans="1:65" s="2" customFormat="1" ht="16.5" customHeight="1">
      <c r="A163" s="39"/>
      <c r="B163" s="40"/>
      <c r="C163" s="228" t="s">
        <v>662</v>
      </c>
      <c r="D163" s="228" t="s">
        <v>171</v>
      </c>
      <c r="E163" s="229" t="s">
        <v>3700</v>
      </c>
      <c r="F163" s="230" t="s">
        <v>3701</v>
      </c>
      <c r="G163" s="231" t="s">
        <v>1933</v>
      </c>
      <c r="H163" s="232">
        <v>4</v>
      </c>
      <c r="I163" s="233"/>
      <c r="J163" s="234">
        <f>ROUND(I163*H163,2)</f>
        <v>0</v>
      </c>
      <c r="K163" s="230" t="s">
        <v>1</v>
      </c>
      <c r="L163" s="45"/>
      <c r="M163" s="235" t="s">
        <v>1</v>
      </c>
      <c r="N163" s="236" t="s">
        <v>42</v>
      </c>
      <c r="O163" s="92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189</v>
      </c>
      <c r="AT163" s="239" t="s">
        <v>171</v>
      </c>
      <c r="AU163" s="239" t="s">
        <v>84</v>
      </c>
      <c r="AY163" s="18" t="s">
        <v>168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84</v>
      </c>
      <c r="BK163" s="240">
        <f>ROUND(I163*H163,2)</f>
        <v>0</v>
      </c>
      <c r="BL163" s="18" t="s">
        <v>189</v>
      </c>
      <c r="BM163" s="239" t="s">
        <v>1530</v>
      </c>
    </row>
    <row r="164" spans="1:65" s="2" customFormat="1" ht="16.5" customHeight="1">
      <c r="A164" s="39"/>
      <c r="B164" s="40"/>
      <c r="C164" s="228" t="s">
        <v>586</v>
      </c>
      <c r="D164" s="228" t="s">
        <v>171</v>
      </c>
      <c r="E164" s="229" t="s">
        <v>3702</v>
      </c>
      <c r="F164" s="230" t="s">
        <v>3690</v>
      </c>
      <c r="G164" s="231" t="s">
        <v>1933</v>
      </c>
      <c r="H164" s="232">
        <v>1</v>
      </c>
      <c r="I164" s="233"/>
      <c r="J164" s="234">
        <f>ROUND(I164*H164,2)</f>
        <v>0</v>
      </c>
      <c r="K164" s="230" t="s">
        <v>1</v>
      </c>
      <c r="L164" s="45"/>
      <c r="M164" s="235" t="s">
        <v>1</v>
      </c>
      <c r="N164" s="236" t="s">
        <v>42</v>
      </c>
      <c r="O164" s="92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9" t="s">
        <v>189</v>
      </c>
      <c r="AT164" s="239" t="s">
        <v>171</v>
      </c>
      <c r="AU164" s="239" t="s">
        <v>84</v>
      </c>
      <c r="AY164" s="18" t="s">
        <v>168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8" t="s">
        <v>84</v>
      </c>
      <c r="BK164" s="240">
        <f>ROUND(I164*H164,2)</f>
        <v>0</v>
      </c>
      <c r="BL164" s="18" t="s">
        <v>189</v>
      </c>
      <c r="BM164" s="239" t="s">
        <v>1540</v>
      </c>
    </row>
    <row r="165" spans="1:65" s="2" customFormat="1" ht="16.5" customHeight="1">
      <c r="A165" s="39"/>
      <c r="B165" s="40"/>
      <c r="C165" s="228" t="s">
        <v>675</v>
      </c>
      <c r="D165" s="228" t="s">
        <v>171</v>
      </c>
      <c r="E165" s="229" t="s">
        <v>3703</v>
      </c>
      <c r="F165" s="230" t="s">
        <v>3704</v>
      </c>
      <c r="G165" s="231" t="s">
        <v>1933</v>
      </c>
      <c r="H165" s="232">
        <v>1</v>
      </c>
      <c r="I165" s="233"/>
      <c r="J165" s="234">
        <f>ROUND(I165*H165,2)</f>
        <v>0</v>
      </c>
      <c r="K165" s="230" t="s">
        <v>1</v>
      </c>
      <c r="L165" s="45"/>
      <c r="M165" s="235" t="s">
        <v>1</v>
      </c>
      <c r="N165" s="236" t="s">
        <v>42</v>
      </c>
      <c r="O165" s="9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189</v>
      </c>
      <c r="AT165" s="239" t="s">
        <v>171</v>
      </c>
      <c r="AU165" s="239" t="s">
        <v>84</v>
      </c>
      <c r="AY165" s="18" t="s">
        <v>168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84</v>
      </c>
      <c r="BK165" s="240">
        <f>ROUND(I165*H165,2)</f>
        <v>0</v>
      </c>
      <c r="BL165" s="18" t="s">
        <v>189</v>
      </c>
      <c r="BM165" s="239" t="s">
        <v>1268</v>
      </c>
    </row>
    <row r="166" spans="1:65" s="2" customFormat="1" ht="16.5" customHeight="1">
      <c r="A166" s="39"/>
      <c r="B166" s="40"/>
      <c r="C166" s="228" t="s">
        <v>683</v>
      </c>
      <c r="D166" s="228" t="s">
        <v>171</v>
      </c>
      <c r="E166" s="229" t="s">
        <v>3705</v>
      </c>
      <c r="F166" s="230" t="s">
        <v>3706</v>
      </c>
      <c r="G166" s="231" t="s">
        <v>1933</v>
      </c>
      <c r="H166" s="232">
        <v>71</v>
      </c>
      <c r="I166" s="233"/>
      <c r="J166" s="234">
        <f>ROUND(I166*H166,2)</f>
        <v>0</v>
      </c>
      <c r="K166" s="230" t="s">
        <v>1</v>
      </c>
      <c r="L166" s="45"/>
      <c r="M166" s="235" t="s">
        <v>1</v>
      </c>
      <c r="N166" s="236" t="s">
        <v>42</v>
      </c>
      <c r="O166" s="92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189</v>
      </c>
      <c r="AT166" s="239" t="s">
        <v>171</v>
      </c>
      <c r="AU166" s="239" t="s">
        <v>84</v>
      </c>
      <c r="AY166" s="18" t="s">
        <v>168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84</v>
      </c>
      <c r="BK166" s="240">
        <f>ROUND(I166*H166,2)</f>
        <v>0</v>
      </c>
      <c r="BL166" s="18" t="s">
        <v>189</v>
      </c>
      <c r="BM166" s="239" t="s">
        <v>1567</v>
      </c>
    </row>
    <row r="167" spans="1:65" s="2" customFormat="1" ht="16.5" customHeight="1">
      <c r="A167" s="39"/>
      <c r="B167" s="40"/>
      <c r="C167" s="228" t="s">
        <v>695</v>
      </c>
      <c r="D167" s="228" t="s">
        <v>171</v>
      </c>
      <c r="E167" s="229" t="s">
        <v>3707</v>
      </c>
      <c r="F167" s="230" t="s">
        <v>3708</v>
      </c>
      <c r="G167" s="231" t="s">
        <v>1933</v>
      </c>
      <c r="H167" s="232">
        <v>3</v>
      </c>
      <c r="I167" s="233"/>
      <c r="J167" s="234">
        <f>ROUND(I167*H167,2)</f>
        <v>0</v>
      </c>
      <c r="K167" s="230" t="s">
        <v>1</v>
      </c>
      <c r="L167" s="45"/>
      <c r="M167" s="235" t="s">
        <v>1</v>
      </c>
      <c r="N167" s="236" t="s">
        <v>42</v>
      </c>
      <c r="O167" s="92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189</v>
      </c>
      <c r="AT167" s="239" t="s">
        <v>171</v>
      </c>
      <c r="AU167" s="239" t="s">
        <v>84</v>
      </c>
      <c r="AY167" s="18" t="s">
        <v>168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84</v>
      </c>
      <c r="BK167" s="240">
        <f>ROUND(I167*H167,2)</f>
        <v>0</v>
      </c>
      <c r="BL167" s="18" t="s">
        <v>189</v>
      </c>
      <c r="BM167" s="239" t="s">
        <v>1577</v>
      </c>
    </row>
    <row r="168" spans="1:65" s="2" customFormat="1" ht="16.5" customHeight="1">
      <c r="A168" s="39"/>
      <c r="B168" s="40"/>
      <c r="C168" s="228" t="s">
        <v>699</v>
      </c>
      <c r="D168" s="228" t="s">
        <v>171</v>
      </c>
      <c r="E168" s="229" t="s">
        <v>3709</v>
      </c>
      <c r="F168" s="230" t="s">
        <v>3710</v>
      </c>
      <c r="G168" s="231" t="s">
        <v>1933</v>
      </c>
      <c r="H168" s="232">
        <v>2</v>
      </c>
      <c r="I168" s="233"/>
      <c r="J168" s="234">
        <f>ROUND(I168*H168,2)</f>
        <v>0</v>
      </c>
      <c r="K168" s="230" t="s">
        <v>1</v>
      </c>
      <c r="L168" s="45"/>
      <c r="M168" s="235" t="s">
        <v>1</v>
      </c>
      <c r="N168" s="236" t="s">
        <v>42</v>
      </c>
      <c r="O168" s="92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9" t="s">
        <v>189</v>
      </c>
      <c r="AT168" s="239" t="s">
        <v>171</v>
      </c>
      <c r="AU168" s="239" t="s">
        <v>84</v>
      </c>
      <c r="AY168" s="18" t="s">
        <v>168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8" t="s">
        <v>84</v>
      </c>
      <c r="BK168" s="240">
        <f>ROUND(I168*H168,2)</f>
        <v>0</v>
      </c>
      <c r="BL168" s="18" t="s">
        <v>189</v>
      </c>
      <c r="BM168" s="239" t="s">
        <v>1588</v>
      </c>
    </row>
    <row r="169" spans="1:65" s="2" customFormat="1" ht="16.5" customHeight="1">
      <c r="A169" s="39"/>
      <c r="B169" s="40"/>
      <c r="C169" s="228" t="s">
        <v>705</v>
      </c>
      <c r="D169" s="228" t="s">
        <v>171</v>
      </c>
      <c r="E169" s="229" t="s">
        <v>3711</v>
      </c>
      <c r="F169" s="230" t="s">
        <v>3712</v>
      </c>
      <c r="G169" s="231" t="s">
        <v>1933</v>
      </c>
      <c r="H169" s="232">
        <v>1</v>
      </c>
      <c r="I169" s="233"/>
      <c r="J169" s="234">
        <f>ROUND(I169*H169,2)</f>
        <v>0</v>
      </c>
      <c r="K169" s="230" t="s">
        <v>1</v>
      </c>
      <c r="L169" s="45"/>
      <c r="M169" s="235" t="s">
        <v>1</v>
      </c>
      <c r="N169" s="236" t="s">
        <v>42</v>
      </c>
      <c r="O169" s="92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189</v>
      </c>
      <c r="AT169" s="239" t="s">
        <v>171</v>
      </c>
      <c r="AU169" s="239" t="s">
        <v>84</v>
      </c>
      <c r="AY169" s="18" t="s">
        <v>168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84</v>
      </c>
      <c r="BK169" s="240">
        <f>ROUND(I169*H169,2)</f>
        <v>0</v>
      </c>
      <c r="BL169" s="18" t="s">
        <v>189</v>
      </c>
      <c r="BM169" s="239" t="s">
        <v>1600</v>
      </c>
    </row>
    <row r="170" spans="1:65" s="2" customFormat="1" ht="16.5" customHeight="1">
      <c r="A170" s="39"/>
      <c r="B170" s="40"/>
      <c r="C170" s="228" t="s">
        <v>709</v>
      </c>
      <c r="D170" s="228" t="s">
        <v>171</v>
      </c>
      <c r="E170" s="229" t="s">
        <v>3713</v>
      </c>
      <c r="F170" s="230" t="s">
        <v>3714</v>
      </c>
      <c r="G170" s="231" t="s">
        <v>1933</v>
      </c>
      <c r="H170" s="232">
        <v>4</v>
      </c>
      <c r="I170" s="233"/>
      <c r="J170" s="234">
        <f>ROUND(I170*H170,2)</f>
        <v>0</v>
      </c>
      <c r="K170" s="230" t="s">
        <v>1</v>
      </c>
      <c r="L170" s="45"/>
      <c r="M170" s="235" t="s">
        <v>1</v>
      </c>
      <c r="N170" s="236" t="s">
        <v>42</v>
      </c>
      <c r="O170" s="9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189</v>
      </c>
      <c r="AT170" s="239" t="s">
        <v>171</v>
      </c>
      <c r="AU170" s="239" t="s">
        <v>84</v>
      </c>
      <c r="AY170" s="18" t="s">
        <v>168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84</v>
      </c>
      <c r="BK170" s="240">
        <f>ROUND(I170*H170,2)</f>
        <v>0</v>
      </c>
      <c r="BL170" s="18" t="s">
        <v>189</v>
      </c>
      <c r="BM170" s="239" t="s">
        <v>1611</v>
      </c>
    </row>
    <row r="171" spans="1:65" s="2" customFormat="1" ht="16.5" customHeight="1">
      <c r="A171" s="39"/>
      <c r="B171" s="40"/>
      <c r="C171" s="228" t="s">
        <v>713</v>
      </c>
      <c r="D171" s="228" t="s">
        <v>171</v>
      </c>
      <c r="E171" s="229" t="s">
        <v>3715</v>
      </c>
      <c r="F171" s="230" t="s">
        <v>3716</v>
      </c>
      <c r="G171" s="231" t="s">
        <v>1933</v>
      </c>
      <c r="H171" s="232">
        <v>24</v>
      </c>
      <c r="I171" s="233"/>
      <c r="J171" s="234">
        <f>ROUND(I171*H171,2)</f>
        <v>0</v>
      </c>
      <c r="K171" s="230" t="s">
        <v>1</v>
      </c>
      <c r="L171" s="45"/>
      <c r="M171" s="235" t="s">
        <v>1</v>
      </c>
      <c r="N171" s="236" t="s">
        <v>42</v>
      </c>
      <c r="O171" s="9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9" t="s">
        <v>189</v>
      </c>
      <c r="AT171" s="239" t="s">
        <v>171</v>
      </c>
      <c r="AU171" s="239" t="s">
        <v>84</v>
      </c>
      <c r="AY171" s="18" t="s">
        <v>168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8" t="s">
        <v>84</v>
      </c>
      <c r="BK171" s="240">
        <f>ROUND(I171*H171,2)</f>
        <v>0</v>
      </c>
      <c r="BL171" s="18" t="s">
        <v>189</v>
      </c>
      <c r="BM171" s="239" t="s">
        <v>1620</v>
      </c>
    </row>
    <row r="172" spans="1:65" s="2" customFormat="1" ht="16.5" customHeight="1">
      <c r="A172" s="39"/>
      <c r="B172" s="40"/>
      <c r="C172" s="228" t="s">
        <v>718</v>
      </c>
      <c r="D172" s="228" t="s">
        <v>171</v>
      </c>
      <c r="E172" s="229" t="s">
        <v>3717</v>
      </c>
      <c r="F172" s="230" t="s">
        <v>3718</v>
      </c>
      <c r="G172" s="231" t="s">
        <v>1933</v>
      </c>
      <c r="H172" s="232">
        <v>40</v>
      </c>
      <c r="I172" s="233"/>
      <c r="J172" s="234">
        <f>ROUND(I172*H172,2)</f>
        <v>0</v>
      </c>
      <c r="K172" s="230" t="s">
        <v>1</v>
      </c>
      <c r="L172" s="45"/>
      <c r="M172" s="235" t="s">
        <v>1</v>
      </c>
      <c r="N172" s="236" t="s">
        <v>42</v>
      </c>
      <c r="O172" s="9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189</v>
      </c>
      <c r="AT172" s="239" t="s">
        <v>171</v>
      </c>
      <c r="AU172" s="239" t="s">
        <v>84</v>
      </c>
      <c r="AY172" s="18" t="s">
        <v>168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84</v>
      </c>
      <c r="BK172" s="240">
        <f>ROUND(I172*H172,2)</f>
        <v>0</v>
      </c>
      <c r="BL172" s="18" t="s">
        <v>189</v>
      </c>
      <c r="BM172" s="239" t="s">
        <v>1630</v>
      </c>
    </row>
    <row r="173" spans="1:65" s="2" customFormat="1" ht="16.5" customHeight="1">
      <c r="A173" s="39"/>
      <c r="B173" s="40"/>
      <c r="C173" s="228" t="s">
        <v>722</v>
      </c>
      <c r="D173" s="228" t="s">
        <v>171</v>
      </c>
      <c r="E173" s="229" t="s">
        <v>3719</v>
      </c>
      <c r="F173" s="230" t="s">
        <v>3720</v>
      </c>
      <c r="G173" s="231" t="s">
        <v>1933</v>
      </c>
      <c r="H173" s="232">
        <v>4</v>
      </c>
      <c r="I173" s="233"/>
      <c r="J173" s="234">
        <f>ROUND(I173*H173,2)</f>
        <v>0</v>
      </c>
      <c r="K173" s="230" t="s">
        <v>1</v>
      </c>
      <c r="L173" s="45"/>
      <c r="M173" s="235" t="s">
        <v>1</v>
      </c>
      <c r="N173" s="236" t="s">
        <v>42</v>
      </c>
      <c r="O173" s="92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9" t="s">
        <v>189</v>
      </c>
      <c r="AT173" s="239" t="s">
        <v>171</v>
      </c>
      <c r="AU173" s="239" t="s">
        <v>84</v>
      </c>
      <c r="AY173" s="18" t="s">
        <v>168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8" t="s">
        <v>84</v>
      </c>
      <c r="BK173" s="240">
        <f>ROUND(I173*H173,2)</f>
        <v>0</v>
      </c>
      <c r="BL173" s="18" t="s">
        <v>189</v>
      </c>
      <c r="BM173" s="239" t="s">
        <v>1641</v>
      </c>
    </row>
    <row r="174" spans="1:65" s="2" customFormat="1" ht="16.5" customHeight="1">
      <c r="A174" s="39"/>
      <c r="B174" s="40"/>
      <c r="C174" s="228" t="s">
        <v>727</v>
      </c>
      <c r="D174" s="228" t="s">
        <v>171</v>
      </c>
      <c r="E174" s="229" t="s">
        <v>3721</v>
      </c>
      <c r="F174" s="230" t="s">
        <v>3720</v>
      </c>
      <c r="G174" s="231" t="s">
        <v>1933</v>
      </c>
      <c r="H174" s="232">
        <v>7</v>
      </c>
      <c r="I174" s="233"/>
      <c r="J174" s="234">
        <f>ROUND(I174*H174,2)</f>
        <v>0</v>
      </c>
      <c r="K174" s="230" t="s">
        <v>1</v>
      </c>
      <c r="L174" s="45"/>
      <c r="M174" s="235" t="s">
        <v>1</v>
      </c>
      <c r="N174" s="236" t="s">
        <v>42</v>
      </c>
      <c r="O174" s="92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189</v>
      </c>
      <c r="AT174" s="239" t="s">
        <v>171</v>
      </c>
      <c r="AU174" s="239" t="s">
        <v>84</v>
      </c>
      <c r="AY174" s="18" t="s">
        <v>168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84</v>
      </c>
      <c r="BK174" s="240">
        <f>ROUND(I174*H174,2)</f>
        <v>0</v>
      </c>
      <c r="BL174" s="18" t="s">
        <v>189</v>
      </c>
      <c r="BM174" s="239" t="s">
        <v>1652</v>
      </c>
    </row>
    <row r="175" spans="1:65" s="2" customFormat="1" ht="16.5" customHeight="1">
      <c r="A175" s="39"/>
      <c r="B175" s="40"/>
      <c r="C175" s="228" t="s">
        <v>733</v>
      </c>
      <c r="D175" s="228" t="s">
        <v>171</v>
      </c>
      <c r="E175" s="229" t="s">
        <v>3722</v>
      </c>
      <c r="F175" s="230" t="s">
        <v>3723</v>
      </c>
      <c r="G175" s="231" t="s">
        <v>1933</v>
      </c>
      <c r="H175" s="232">
        <v>32</v>
      </c>
      <c r="I175" s="233"/>
      <c r="J175" s="234">
        <f>ROUND(I175*H175,2)</f>
        <v>0</v>
      </c>
      <c r="K175" s="230" t="s">
        <v>1</v>
      </c>
      <c r="L175" s="45"/>
      <c r="M175" s="235" t="s">
        <v>1</v>
      </c>
      <c r="N175" s="236" t="s">
        <v>42</v>
      </c>
      <c r="O175" s="92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9" t="s">
        <v>189</v>
      </c>
      <c r="AT175" s="239" t="s">
        <v>171</v>
      </c>
      <c r="AU175" s="239" t="s">
        <v>84</v>
      </c>
      <c r="AY175" s="18" t="s">
        <v>168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8" t="s">
        <v>84</v>
      </c>
      <c r="BK175" s="240">
        <f>ROUND(I175*H175,2)</f>
        <v>0</v>
      </c>
      <c r="BL175" s="18" t="s">
        <v>189</v>
      </c>
      <c r="BM175" s="239" t="s">
        <v>1661</v>
      </c>
    </row>
    <row r="176" spans="1:65" s="2" customFormat="1" ht="16.5" customHeight="1">
      <c r="A176" s="39"/>
      <c r="B176" s="40"/>
      <c r="C176" s="228" t="s">
        <v>740</v>
      </c>
      <c r="D176" s="228" t="s">
        <v>171</v>
      </c>
      <c r="E176" s="229" t="s">
        <v>3724</v>
      </c>
      <c r="F176" s="230" t="s">
        <v>3725</v>
      </c>
      <c r="G176" s="231" t="s">
        <v>1933</v>
      </c>
      <c r="H176" s="232">
        <v>38</v>
      </c>
      <c r="I176" s="233"/>
      <c r="J176" s="234">
        <f>ROUND(I176*H176,2)</f>
        <v>0</v>
      </c>
      <c r="K176" s="230" t="s">
        <v>1</v>
      </c>
      <c r="L176" s="45"/>
      <c r="M176" s="235" t="s">
        <v>1</v>
      </c>
      <c r="N176" s="236" t="s">
        <v>42</v>
      </c>
      <c r="O176" s="92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189</v>
      </c>
      <c r="AT176" s="239" t="s">
        <v>171</v>
      </c>
      <c r="AU176" s="239" t="s">
        <v>84</v>
      </c>
      <c r="AY176" s="18" t="s">
        <v>168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84</v>
      </c>
      <c r="BK176" s="240">
        <f>ROUND(I176*H176,2)</f>
        <v>0</v>
      </c>
      <c r="BL176" s="18" t="s">
        <v>189</v>
      </c>
      <c r="BM176" s="239" t="s">
        <v>1679</v>
      </c>
    </row>
    <row r="177" spans="1:65" s="2" customFormat="1" ht="16.5" customHeight="1">
      <c r="A177" s="39"/>
      <c r="B177" s="40"/>
      <c r="C177" s="228" t="s">
        <v>747</v>
      </c>
      <c r="D177" s="228" t="s">
        <v>171</v>
      </c>
      <c r="E177" s="229" t="s">
        <v>3726</v>
      </c>
      <c r="F177" s="230" t="s">
        <v>3727</v>
      </c>
      <c r="G177" s="231" t="s">
        <v>1933</v>
      </c>
      <c r="H177" s="232">
        <v>32</v>
      </c>
      <c r="I177" s="233"/>
      <c r="J177" s="234">
        <f>ROUND(I177*H177,2)</f>
        <v>0</v>
      </c>
      <c r="K177" s="230" t="s">
        <v>1</v>
      </c>
      <c r="L177" s="45"/>
      <c r="M177" s="235" t="s">
        <v>1</v>
      </c>
      <c r="N177" s="236" t="s">
        <v>42</v>
      </c>
      <c r="O177" s="92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9" t="s">
        <v>189</v>
      </c>
      <c r="AT177" s="239" t="s">
        <v>171</v>
      </c>
      <c r="AU177" s="239" t="s">
        <v>84</v>
      </c>
      <c r="AY177" s="18" t="s">
        <v>168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8" t="s">
        <v>84</v>
      </c>
      <c r="BK177" s="240">
        <f>ROUND(I177*H177,2)</f>
        <v>0</v>
      </c>
      <c r="BL177" s="18" t="s">
        <v>189</v>
      </c>
      <c r="BM177" s="239" t="s">
        <v>1690</v>
      </c>
    </row>
    <row r="178" spans="1:65" s="2" customFormat="1" ht="16.5" customHeight="1">
      <c r="A178" s="39"/>
      <c r="B178" s="40"/>
      <c r="C178" s="228" t="s">
        <v>761</v>
      </c>
      <c r="D178" s="228" t="s">
        <v>171</v>
      </c>
      <c r="E178" s="229" t="s">
        <v>3728</v>
      </c>
      <c r="F178" s="230" t="s">
        <v>3729</v>
      </c>
      <c r="G178" s="231" t="s">
        <v>1933</v>
      </c>
      <c r="H178" s="232">
        <v>1</v>
      </c>
      <c r="I178" s="233"/>
      <c r="J178" s="234">
        <f>ROUND(I178*H178,2)</f>
        <v>0</v>
      </c>
      <c r="K178" s="230" t="s">
        <v>1</v>
      </c>
      <c r="L178" s="45"/>
      <c r="M178" s="235" t="s">
        <v>1</v>
      </c>
      <c r="N178" s="236" t="s">
        <v>42</v>
      </c>
      <c r="O178" s="9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189</v>
      </c>
      <c r="AT178" s="239" t="s">
        <v>171</v>
      </c>
      <c r="AU178" s="239" t="s">
        <v>84</v>
      </c>
      <c r="AY178" s="18" t="s">
        <v>168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84</v>
      </c>
      <c r="BK178" s="240">
        <f>ROUND(I178*H178,2)</f>
        <v>0</v>
      </c>
      <c r="BL178" s="18" t="s">
        <v>189</v>
      </c>
      <c r="BM178" s="239" t="s">
        <v>1700</v>
      </c>
    </row>
    <row r="179" spans="1:65" s="2" customFormat="1" ht="16.5" customHeight="1">
      <c r="A179" s="39"/>
      <c r="B179" s="40"/>
      <c r="C179" s="228" t="s">
        <v>766</v>
      </c>
      <c r="D179" s="228" t="s">
        <v>171</v>
      </c>
      <c r="E179" s="229" t="s">
        <v>3730</v>
      </c>
      <c r="F179" s="230" t="s">
        <v>3731</v>
      </c>
      <c r="G179" s="231" t="s">
        <v>1933</v>
      </c>
      <c r="H179" s="232">
        <v>40</v>
      </c>
      <c r="I179" s="233"/>
      <c r="J179" s="234">
        <f>ROUND(I179*H179,2)</f>
        <v>0</v>
      </c>
      <c r="K179" s="230" t="s">
        <v>1</v>
      </c>
      <c r="L179" s="45"/>
      <c r="M179" s="235" t="s">
        <v>1</v>
      </c>
      <c r="N179" s="236" t="s">
        <v>42</v>
      </c>
      <c r="O179" s="92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189</v>
      </c>
      <c r="AT179" s="239" t="s">
        <v>171</v>
      </c>
      <c r="AU179" s="239" t="s">
        <v>84</v>
      </c>
      <c r="AY179" s="18" t="s">
        <v>168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84</v>
      </c>
      <c r="BK179" s="240">
        <f>ROUND(I179*H179,2)</f>
        <v>0</v>
      </c>
      <c r="BL179" s="18" t="s">
        <v>189</v>
      </c>
      <c r="BM179" s="239" t="s">
        <v>1711</v>
      </c>
    </row>
    <row r="180" spans="1:65" s="2" customFormat="1" ht="16.5" customHeight="1">
      <c r="A180" s="39"/>
      <c r="B180" s="40"/>
      <c r="C180" s="228" t="s">
        <v>771</v>
      </c>
      <c r="D180" s="228" t="s">
        <v>171</v>
      </c>
      <c r="E180" s="229" t="s">
        <v>3732</v>
      </c>
      <c r="F180" s="230" t="s">
        <v>3731</v>
      </c>
      <c r="G180" s="231" t="s">
        <v>1933</v>
      </c>
      <c r="H180" s="232">
        <v>1</v>
      </c>
      <c r="I180" s="233"/>
      <c r="J180" s="234">
        <f>ROUND(I180*H180,2)</f>
        <v>0</v>
      </c>
      <c r="K180" s="230" t="s">
        <v>1</v>
      </c>
      <c r="L180" s="45"/>
      <c r="M180" s="235" t="s">
        <v>1</v>
      </c>
      <c r="N180" s="236" t="s">
        <v>42</v>
      </c>
      <c r="O180" s="9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189</v>
      </c>
      <c r="AT180" s="239" t="s">
        <v>171</v>
      </c>
      <c r="AU180" s="239" t="s">
        <v>84</v>
      </c>
      <c r="AY180" s="18" t="s">
        <v>168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84</v>
      </c>
      <c r="BK180" s="240">
        <f>ROUND(I180*H180,2)</f>
        <v>0</v>
      </c>
      <c r="BL180" s="18" t="s">
        <v>189</v>
      </c>
      <c r="BM180" s="239" t="s">
        <v>1730</v>
      </c>
    </row>
    <row r="181" spans="1:65" s="2" customFormat="1" ht="16.5" customHeight="1">
      <c r="A181" s="39"/>
      <c r="B181" s="40"/>
      <c r="C181" s="228" t="s">
        <v>778</v>
      </c>
      <c r="D181" s="228" t="s">
        <v>171</v>
      </c>
      <c r="E181" s="229" t="s">
        <v>3733</v>
      </c>
      <c r="F181" s="230" t="s">
        <v>3729</v>
      </c>
      <c r="G181" s="231" t="s">
        <v>1933</v>
      </c>
      <c r="H181" s="232">
        <v>1</v>
      </c>
      <c r="I181" s="233"/>
      <c r="J181" s="234">
        <f>ROUND(I181*H181,2)</f>
        <v>0</v>
      </c>
      <c r="K181" s="230" t="s">
        <v>1</v>
      </c>
      <c r="L181" s="45"/>
      <c r="M181" s="235" t="s">
        <v>1</v>
      </c>
      <c r="N181" s="236" t="s">
        <v>42</v>
      </c>
      <c r="O181" s="92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9" t="s">
        <v>189</v>
      </c>
      <c r="AT181" s="239" t="s">
        <v>171</v>
      </c>
      <c r="AU181" s="239" t="s">
        <v>84</v>
      </c>
      <c r="AY181" s="18" t="s">
        <v>168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8" t="s">
        <v>84</v>
      </c>
      <c r="BK181" s="240">
        <f>ROUND(I181*H181,2)</f>
        <v>0</v>
      </c>
      <c r="BL181" s="18" t="s">
        <v>189</v>
      </c>
      <c r="BM181" s="239" t="s">
        <v>1739</v>
      </c>
    </row>
    <row r="182" spans="1:65" s="2" customFormat="1" ht="16.5" customHeight="1">
      <c r="A182" s="39"/>
      <c r="B182" s="40"/>
      <c r="C182" s="228" t="s">
        <v>783</v>
      </c>
      <c r="D182" s="228" t="s">
        <v>171</v>
      </c>
      <c r="E182" s="229" t="s">
        <v>3734</v>
      </c>
      <c r="F182" s="230" t="s">
        <v>3731</v>
      </c>
      <c r="G182" s="231" t="s">
        <v>1933</v>
      </c>
      <c r="H182" s="232">
        <v>10</v>
      </c>
      <c r="I182" s="233"/>
      <c r="J182" s="234">
        <f>ROUND(I182*H182,2)</f>
        <v>0</v>
      </c>
      <c r="K182" s="230" t="s">
        <v>1</v>
      </c>
      <c r="L182" s="45"/>
      <c r="M182" s="235" t="s">
        <v>1</v>
      </c>
      <c r="N182" s="236" t="s">
        <v>42</v>
      </c>
      <c r="O182" s="92"/>
      <c r="P182" s="237">
        <f>O182*H182</f>
        <v>0</v>
      </c>
      <c r="Q182" s="237">
        <v>0</v>
      </c>
      <c r="R182" s="237">
        <f>Q182*H182</f>
        <v>0</v>
      </c>
      <c r="S182" s="237">
        <v>0</v>
      </c>
      <c r="T182" s="23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9" t="s">
        <v>189</v>
      </c>
      <c r="AT182" s="239" t="s">
        <v>171</v>
      </c>
      <c r="AU182" s="239" t="s">
        <v>84</v>
      </c>
      <c r="AY182" s="18" t="s">
        <v>168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8" t="s">
        <v>84</v>
      </c>
      <c r="BK182" s="240">
        <f>ROUND(I182*H182,2)</f>
        <v>0</v>
      </c>
      <c r="BL182" s="18" t="s">
        <v>189</v>
      </c>
      <c r="BM182" s="239" t="s">
        <v>1748</v>
      </c>
    </row>
    <row r="183" spans="1:65" s="2" customFormat="1" ht="16.5" customHeight="1">
      <c r="A183" s="39"/>
      <c r="B183" s="40"/>
      <c r="C183" s="228" t="s">
        <v>791</v>
      </c>
      <c r="D183" s="228" t="s">
        <v>171</v>
      </c>
      <c r="E183" s="229" t="s">
        <v>3735</v>
      </c>
      <c r="F183" s="230" t="s">
        <v>3729</v>
      </c>
      <c r="G183" s="231" t="s">
        <v>1933</v>
      </c>
      <c r="H183" s="232">
        <v>9</v>
      </c>
      <c r="I183" s="233"/>
      <c r="J183" s="234">
        <f>ROUND(I183*H183,2)</f>
        <v>0</v>
      </c>
      <c r="K183" s="230" t="s">
        <v>1</v>
      </c>
      <c r="L183" s="45"/>
      <c r="M183" s="235" t="s">
        <v>1</v>
      </c>
      <c r="N183" s="236" t="s">
        <v>42</v>
      </c>
      <c r="O183" s="92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9" t="s">
        <v>189</v>
      </c>
      <c r="AT183" s="239" t="s">
        <v>171</v>
      </c>
      <c r="AU183" s="239" t="s">
        <v>84</v>
      </c>
      <c r="AY183" s="18" t="s">
        <v>168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8" t="s">
        <v>84</v>
      </c>
      <c r="BK183" s="240">
        <f>ROUND(I183*H183,2)</f>
        <v>0</v>
      </c>
      <c r="BL183" s="18" t="s">
        <v>189</v>
      </c>
      <c r="BM183" s="239" t="s">
        <v>1766</v>
      </c>
    </row>
    <row r="184" spans="1:65" s="2" customFormat="1" ht="16.5" customHeight="1">
      <c r="A184" s="39"/>
      <c r="B184" s="40"/>
      <c r="C184" s="228" t="s">
        <v>795</v>
      </c>
      <c r="D184" s="228" t="s">
        <v>171</v>
      </c>
      <c r="E184" s="229" t="s">
        <v>3736</v>
      </c>
      <c r="F184" s="230" t="s">
        <v>3729</v>
      </c>
      <c r="G184" s="231" t="s">
        <v>1933</v>
      </c>
      <c r="H184" s="232">
        <v>8</v>
      </c>
      <c r="I184" s="233"/>
      <c r="J184" s="234">
        <f>ROUND(I184*H184,2)</f>
        <v>0</v>
      </c>
      <c r="K184" s="230" t="s">
        <v>1</v>
      </c>
      <c r="L184" s="45"/>
      <c r="M184" s="235" t="s">
        <v>1</v>
      </c>
      <c r="N184" s="236" t="s">
        <v>42</v>
      </c>
      <c r="O184" s="92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189</v>
      </c>
      <c r="AT184" s="239" t="s">
        <v>171</v>
      </c>
      <c r="AU184" s="239" t="s">
        <v>84</v>
      </c>
      <c r="AY184" s="18" t="s">
        <v>168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84</v>
      </c>
      <c r="BK184" s="240">
        <f>ROUND(I184*H184,2)</f>
        <v>0</v>
      </c>
      <c r="BL184" s="18" t="s">
        <v>189</v>
      </c>
      <c r="BM184" s="239" t="s">
        <v>1793</v>
      </c>
    </row>
    <row r="185" spans="1:65" s="2" customFormat="1" ht="16.5" customHeight="1">
      <c r="A185" s="39"/>
      <c r="B185" s="40"/>
      <c r="C185" s="228" t="s">
        <v>802</v>
      </c>
      <c r="D185" s="228" t="s">
        <v>171</v>
      </c>
      <c r="E185" s="229" t="s">
        <v>3737</v>
      </c>
      <c r="F185" s="230" t="s">
        <v>3738</v>
      </c>
      <c r="G185" s="231" t="s">
        <v>1933</v>
      </c>
      <c r="H185" s="232">
        <v>4</v>
      </c>
      <c r="I185" s="233"/>
      <c r="J185" s="234">
        <f>ROUND(I185*H185,2)</f>
        <v>0</v>
      </c>
      <c r="K185" s="230" t="s">
        <v>1</v>
      </c>
      <c r="L185" s="45"/>
      <c r="M185" s="235" t="s">
        <v>1</v>
      </c>
      <c r="N185" s="236" t="s">
        <v>42</v>
      </c>
      <c r="O185" s="92"/>
      <c r="P185" s="237">
        <f>O185*H185</f>
        <v>0</v>
      </c>
      <c r="Q185" s="237">
        <v>0</v>
      </c>
      <c r="R185" s="237">
        <f>Q185*H185</f>
        <v>0</v>
      </c>
      <c r="S185" s="237">
        <v>0</v>
      </c>
      <c r="T185" s="238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9" t="s">
        <v>189</v>
      </c>
      <c r="AT185" s="239" t="s">
        <v>171</v>
      </c>
      <c r="AU185" s="239" t="s">
        <v>84</v>
      </c>
      <c r="AY185" s="18" t="s">
        <v>168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8" t="s">
        <v>84</v>
      </c>
      <c r="BK185" s="240">
        <f>ROUND(I185*H185,2)</f>
        <v>0</v>
      </c>
      <c r="BL185" s="18" t="s">
        <v>189</v>
      </c>
      <c r="BM185" s="239" t="s">
        <v>1801</v>
      </c>
    </row>
    <row r="186" spans="1:65" s="2" customFormat="1" ht="16.5" customHeight="1">
      <c r="A186" s="39"/>
      <c r="B186" s="40"/>
      <c r="C186" s="228" t="s">
        <v>808</v>
      </c>
      <c r="D186" s="228" t="s">
        <v>171</v>
      </c>
      <c r="E186" s="229" t="s">
        <v>3739</v>
      </c>
      <c r="F186" s="230" t="s">
        <v>3740</v>
      </c>
      <c r="G186" s="231" t="s">
        <v>1933</v>
      </c>
      <c r="H186" s="232">
        <v>8</v>
      </c>
      <c r="I186" s="233"/>
      <c r="J186" s="234">
        <f>ROUND(I186*H186,2)</f>
        <v>0</v>
      </c>
      <c r="K186" s="230" t="s">
        <v>1</v>
      </c>
      <c r="L186" s="45"/>
      <c r="M186" s="235" t="s">
        <v>1</v>
      </c>
      <c r="N186" s="236" t="s">
        <v>42</v>
      </c>
      <c r="O186" s="92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9" t="s">
        <v>189</v>
      </c>
      <c r="AT186" s="239" t="s">
        <v>171</v>
      </c>
      <c r="AU186" s="239" t="s">
        <v>84</v>
      </c>
      <c r="AY186" s="18" t="s">
        <v>168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8" t="s">
        <v>84</v>
      </c>
      <c r="BK186" s="240">
        <f>ROUND(I186*H186,2)</f>
        <v>0</v>
      </c>
      <c r="BL186" s="18" t="s">
        <v>189</v>
      </c>
      <c r="BM186" s="239" t="s">
        <v>1818</v>
      </c>
    </row>
    <row r="187" spans="1:63" s="12" customFormat="1" ht="25.9" customHeight="1">
      <c r="A187" s="12"/>
      <c r="B187" s="212"/>
      <c r="C187" s="213"/>
      <c r="D187" s="214" t="s">
        <v>76</v>
      </c>
      <c r="E187" s="215" t="s">
        <v>3741</v>
      </c>
      <c r="F187" s="215" t="s">
        <v>3742</v>
      </c>
      <c r="G187" s="213"/>
      <c r="H187" s="213"/>
      <c r="I187" s="216"/>
      <c r="J187" s="217">
        <f>BK187</f>
        <v>0</v>
      </c>
      <c r="K187" s="213"/>
      <c r="L187" s="218"/>
      <c r="M187" s="219"/>
      <c r="N187" s="220"/>
      <c r="O187" s="220"/>
      <c r="P187" s="221">
        <f>SUM(P188:P195)</f>
        <v>0</v>
      </c>
      <c r="Q187" s="220"/>
      <c r="R187" s="221">
        <f>SUM(R188:R195)</f>
        <v>0</v>
      </c>
      <c r="S187" s="220"/>
      <c r="T187" s="222">
        <f>SUM(T188:T195)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3" t="s">
        <v>84</v>
      </c>
      <c r="AT187" s="224" t="s">
        <v>76</v>
      </c>
      <c r="AU187" s="224" t="s">
        <v>77</v>
      </c>
      <c r="AY187" s="223" t="s">
        <v>168</v>
      </c>
      <c r="BK187" s="225">
        <f>SUM(BK188:BK195)</f>
        <v>0</v>
      </c>
    </row>
    <row r="188" spans="1:65" s="2" customFormat="1" ht="16.5" customHeight="1">
      <c r="A188" s="39"/>
      <c r="B188" s="40"/>
      <c r="C188" s="228" t="s">
        <v>814</v>
      </c>
      <c r="D188" s="228" t="s">
        <v>171</v>
      </c>
      <c r="E188" s="229" t="s">
        <v>81</v>
      </c>
      <c r="F188" s="230" t="s">
        <v>3743</v>
      </c>
      <c r="G188" s="231" t="s">
        <v>1933</v>
      </c>
      <c r="H188" s="232">
        <v>10</v>
      </c>
      <c r="I188" s="233"/>
      <c r="J188" s="234">
        <f>ROUND(I188*H188,2)</f>
        <v>0</v>
      </c>
      <c r="K188" s="230" t="s">
        <v>1</v>
      </c>
      <c r="L188" s="45"/>
      <c r="M188" s="235" t="s">
        <v>1</v>
      </c>
      <c r="N188" s="236" t="s">
        <v>42</v>
      </c>
      <c r="O188" s="92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9" t="s">
        <v>189</v>
      </c>
      <c r="AT188" s="239" t="s">
        <v>171</v>
      </c>
      <c r="AU188" s="239" t="s">
        <v>84</v>
      </c>
      <c r="AY188" s="18" t="s">
        <v>168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8" t="s">
        <v>84</v>
      </c>
      <c r="BK188" s="240">
        <f>ROUND(I188*H188,2)</f>
        <v>0</v>
      </c>
      <c r="BL188" s="18" t="s">
        <v>189</v>
      </c>
      <c r="BM188" s="239" t="s">
        <v>1830</v>
      </c>
    </row>
    <row r="189" spans="1:65" s="2" customFormat="1" ht="16.5" customHeight="1">
      <c r="A189" s="39"/>
      <c r="B189" s="40"/>
      <c r="C189" s="228" t="s">
        <v>820</v>
      </c>
      <c r="D189" s="228" t="s">
        <v>171</v>
      </c>
      <c r="E189" s="229" t="s">
        <v>3744</v>
      </c>
      <c r="F189" s="230" t="s">
        <v>3745</v>
      </c>
      <c r="G189" s="231" t="s">
        <v>1933</v>
      </c>
      <c r="H189" s="232">
        <v>10</v>
      </c>
      <c r="I189" s="233"/>
      <c r="J189" s="234">
        <f>ROUND(I189*H189,2)</f>
        <v>0</v>
      </c>
      <c r="K189" s="230" t="s">
        <v>1</v>
      </c>
      <c r="L189" s="45"/>
      <c r="M189" s="235" t="s">
        <v>1</v>
      </c>
      <c r="N189" s="236" t="s">
        <v>42</v>
      </c>
      <c r="O189" s="92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3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9" t="s">
        <v>189</v>
      </c>
      <c r="AT189" s="239" t="s">
        <v>171</v>
      </c>
      <c r="AU189" s="239" t="s">
        <v>84</v>
      </c>
      <c r="AY189" s="18" t="s">
        <v>168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8" t="s">
        <v>84</v>
      </c>
      <c r="BK189" s="240">
        <f>ROUND(I189*H189,2)</f>
        <v>0</v>
      </c>
      <c r="BL189" s="18" t="s">
        <v>189</v>
      </c>
      <c r="BM189" s="239" t="s">
        <v>1839</v>
      </c>
    </row>
    <row r="190" spans="1:65" s="2" customFormat="1" ht="16.5" customHeight="1">
      <c r="A190" s="39"/>
      <c r="B190" s="40"/>
      <c r="C190" s="228" t="s">
        <v>828</v>
      </c>
      <c r="D190" s="228" t="s">
        <v>171</v>
      </c>
      <c r="E190" s="229" t="s">
        <v>3746</v>
      </c>
      <c r="F190" s="230" t="s">
        <v>3747</v>
      </c>
      <c r="G190" s="231" t="s">
        <v>1933</v>
      </c>
      <c r="H190" s="232">
        <v>10</v>
      </c>
      <c r="I190" s="233"/>
      <c r="J190" s="234">
        <f>ROUND(I190*H190,2)</f>
        <v>0</v>
      </c>
      <c r="K190" s="230" t="s">
        <v>1</v>
      </c>
      <c r="L190" s="45"/>
      <c r="M190" s="235" t="s">
        <v>1</v>
      </c>
      <c r="N190" s="236" t="s">
        <v>42</v>
      </c>
      <c r="O190" s="92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189</v>
      </c>
      <c r="AT190" s="239" t="s">
        <v>171</v>
      </c>
      <c r="AU190" s="239" t="s">
        <v>84</v>
      </c>
      <c r="AY190" s="18" t="s">
        <v>168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84</v>
      </c>
      <c r="BK190" s="240">
        <f>ROUND(I190*H190,2)</f>
        <v>0</v>
      </c>
      <c r="BL190" s="18" t="s">
        <v>189</v>
      </c>
      <c r="BM190" s="239" t="s">
        <v>1848</v>
      </c>
    </row>
    <row r="191" spans="1:65" s="2" customFormat="1" ht="16.5" customHeight="1">
      <c r="A191" s="39"/>
      <c r="B191" s="40"/>
      <c r="C191" s="228" t="s">
        <v>833</v>
      </c>
      <c r="D191" s="228" t="s">
        <v>171</v>
      </c>
      <c r="E191" s="229" t="s">
        <v>3748</v>
      </c>
      <c r="F191" s="230" t="s">
        <v>3749</v>
      </c>
      <c r="G191" s="231" t="s">
        <v>1933</v>
      </c>
      <c r="H191" s="232">
        <v>11</v>
      </c>
      <c r="I191" s="233"/>
      <c r="J191" s="234">
        <f>ROUND(I191*H191,2)</f>
        <v>0</v>
      </c>
      <c r="K191" s="230" t="s">
        <v>1</v>
      </c>
      <c r="L191" s="45"/>
      <c r="M191" s="235" t="s">
        <v>1</v>
      </c>
      <c r="N191" s="236" t="s">
        <v>42</v>
      </c>
      <c r="O191" s="92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9" t="s">
        <v>189</v>
      </c>
      <c r="AT191" s="239" t="s">
        <v>171</v>
      </c>
      <c r="AU191" s="239" t="s">
        <v>84</v>
      </c>
      <c r="AY191" s="18" t="s">
        <v>168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8" t="s">
        <v>84</v>
      </c>
      <c r="BK191" s="240">
        <f>ROUND(I191*H191,2)</f>
        <v>0</v>
      </c>
      <c r="BL191" s="18" t="s">
        <v>189</v>
      </c>
      <c r="BM191" s="239" t="s">
        <v>1856</v>
      </c>
    </row>
    <row r="192" spans="1:65" s="2" customFormat="1" ht="16.5" customHeight="1">
      <c r="A192" s="39"/>
      <c r="B192" s="40"/>
      <c r="C192" s="228" t="s">
        <v>1451</v>
      </c>
      <c r="D192" s="228" t="s">
        <v>171</v>
      </c>
      <c r="E192" s="229" t="s">
        <v>3750</v>
      </c>
      <c r="F192" s="230" t="s">
        <v>3751</v>
      </c>
      <c r="G192" s="231" t="s">
        <v>1933</v>
      </c>
      <c r="H192" s="232">
        <v>10</v>
      </c>
      <c r="I192" s="233"/>
      <c r="J192" s="234">
        <f>ROUND(I192*H192,2)</f>
        <v>0</v>
      </c>
      <c r="K192" s="230" t="s">
        <v>1</v>
      </c>
      <c r="L192" s="45"/>
      <c r="M192" s="235" t="s">
        <v>1</v>
      </c>
      <c r="N192" s="236" t="s">
        <v>42</v>
      </c>
      <c r="O192" s="92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9" t="s">
        <v>189</v>
      </c>
      <c r="AT192" s="239" t="s">
        <v>171</v>
      </c>
      <c r="AU192" s="239" t="s">
        <v>84</v>
      </c>
      <c r="AY192" s="18" t="s">
        <v>168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8" t="s">
        <v>84</v>
      </c>
      <c r="BK192" s="240">
        <f>ROUND(I192*H192,2)</f>
        <v>0</v>
      </c>
      <c r="BL192" s="18" t="s">
        <v>189</v>
      </c>
      <c r="BM192" s="239" t="s">
        <v>1864</v>
      </c>
    </row>
    <row r="193" spans="1:65" s="2" customFormat="1" ht="16.5" customHeight="1">
      <c r="A193" s="39"/>
      <c r="B193" s="40"/>
      <c r="C193" s="228" t="s">
        <v>1455</v>
      </c>
      <c r="D193" s="228" t="s">
        <v>171</v>
      </c>
      <c r="E193" s="229" t="s">
        <v>3752</v>
      </c>
      <c r="F193" s="230" t="s">
        <v>3753</v>
      </c>
      <c r="G193" s="231" t="s">
        <v>1933</v>
      </c>
      <c r="H193" s="232">
        <v>11</v>
      </c>
      <c r="I193" s="233"/>
      <c r="J193" s="234">
        <f>ROUND(I193*H193,2)</f>
        <v>0</v>
      </c>
      <c r="K193" s="230" t="s">
        <v>1</v>
      </c>
      <c r="L193" s="45"/>
      <c r="M193" s="235" t="s">
        <v>1</v>
      </c>
      <c r="N193" s="236" t="s">
        <v>42</v>
      </c>
      <c r="O193" s="92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9" t="s">
        <v>189</v>
      </c>
      <c r="AT193" s="239" t="s">
        <v>171</v>
      </c>
      <c r="AU193" s="239" t="s">
        <v>84</v>
      </c>
      <c r="AY193" s="18" t="s">
        <v>168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8" t="s">
        <v>84</v>
      </c>
      <c r="BK193" s="240">
        <f>ROUND(I193*H193,2)</f>
        <v>0</v>
      </c>
      <c r="BL193" s="18" t="s">
        <v>189</v>
      </c>
      <c r="BM193" s="239" t="s">
        <v>1874</v>
      </c>
    </row>
    <row r="194" spans="1:65" s="2" customFormat="1" ht="16.5" customHeight="1">
      <c r="A194" s="39"/>
      <c r="B194" s="40"/>
      <c r="C194" s="228" t="s">
        <v>1460</v>
      </c>
      <c r="D194" s="228" t="s">
        <v>171</v>
      </c>
      <c r="E194" s="229" t="s">
        <v>3754</v>
      </c>
      <c r="F194" s="230" t="s">
        <v>3755</v>
      </c>
      <c r="G194" s="231" t="s">
        <v>1933</v>
      </c>
      <c r="H194" s="232">
        <v>11</v>
      </c>
      <c r="I194" s="233"/>
      <c r="J194" s="234">
        <f>ROUND(I194*H194,2)</f>
        <v>0</v>
      </c>
      <c r="K194" s="230" t="s">
        <v>1</v>
      </c>
      <c r="L194" s="45"/>
      <c r="M194" s="235" t="s">
        <v>1</v>
      </c>
      <c r="N194" s="236" t="s">
        <v>42</v>
      </c>
      <c r="O194" s="92"/>
      <c r="P194" s="237">
        <f>O194*H194</f>
        <v>0</v>
      </c>
      <c r="Q194" s="237">
        <v>0</v>
      </c>
      <c r="R194" s="237">
        <f>Q194*H194</f>
        <v>0</v>
      </c>
      <c r="S194" s="237">
        <v>0</v>
      </c>
      <c r="T194" s="23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9" t="s">
        <v>189</v>
      </c>
      <c r="AT194" s="239" t="s">
        <v>171</v>
      </c>
      <c r="AU194" s="239" t="s">
        <v>84</v>
      </c>
      <c r="AY194" s="18" t="s">
        <v>168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8" t="s">
        <v>84</v>
      </c>
      <c r="BK194" s="240">
        <f>ROUND(I194*H194,2)</f>
        <v>0</v>
      </c>
      <c r="BL194" s="18" t="s">
        <v>189</v>
      </c>
      <c r="BM194" s="239" t="s">
        <v>1882</v>
      </c>
    </row>
    <row r="195" spans="1:65" s="2" customFormat="1" ht="16.5" customHeight="1">
      <c r="A195" s="39"/>
      <c r="B195" s="40"/>
      <c r="C195" s="228" t="s">
        <v>1465</v>
      </c>
      <c r="D195" s="228" t="s">
        <v>171</v>
      </c>
      <c r="E195" s="229" t="s">
        <v>395</v>
      </c>
      <c r="F195" s="230" t="s">
        <v>3756</v>
      </c>
      <c r="G195" s="231" t="s">
        <v>1933</v>
      </c>
      <c r="H195" s="232">
        <v>11</v>
      </c>
      <c r="I195" s="233"/>
      <c r="J195" s="234">
        <f>ROUND(I195*H195,2)</f>
        <v>0</v>
      </c>
      <c r="K195" s="230" t="s">
        <v>1</v>
      </c>
      <c r="L195" s="45"/>
      <c r="M195" s="235" t="s">
        <v>1</v>
      </c>
      <c r="N195" s="236" t="s">
        <v>42</v>
      </c>
      <c r="O195" s="92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38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9" t="s">
        <v>189</v>
      </c>
      <c r="AT195" s="239" t="s">
        <v>171</v>
      </c>
      <c r="AU195" s="239" t="s">
        <v>84</v>
      </c>
      <c r="AY195" s="18" t="s">
        <v>168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8" t="s">
        <v>84</v>
      </c>
      <c r="BK195" s="240">
        <f>ROUND(I195*H195,2)</f>
        <v>0</v>
      </c>
      <c r="BL195" s="18" t="s">
        <v>189</v>
      </c>
      <c r="BM195" s="239" t="s">
        <v>1892</v>
      </c>
    </row>
    <row r="196" spans="1:63" s="12" customFormat="1" ht="25.9" customHeight="1">
      <c r="A196" s="12"/>
      <c r="B196" s="212"/>
      <c r="C196" s="213"/>
      <c r="D196" s="214" t="s">
        <v>76</v>
      </c>
      <c r="E196" s="215" t="s">
        <v>3757</v>
      </c>
      <c r="F196" s="215" t="s">
        <v>3758</v>
      </c>
      <c r="G196" s="213"/>
      <c r="H196" s="213"/>
      <c r="I196" s="216"/>
      <c r="J196" s="217">
        <f>BK196</f>
        <v>0</v>
      </c>
      <c r="K196" s="213"/>
      <c r="L196" s="218"/>
      <c r="M196" s="219"/>
      <c r="N196" s="220"/>
      <c r="O196" s="220"/>
      <c r="P196" s="221">
        <f>SUM(P197:P204)</f>
        <v>0</v>
      </c>
      <c r="Q196" s="220"/>
      <c r="R196" s="221">
        <f>SUM(R197:R204)</f>
        <v>0</v>
      </c>
      <c r="S196" s="220"/>
      <c r="T196" s="222">
        <f>SUM(T197:T204)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23" t="s">
        <v>84</v>
      </c>
      <c r="AT196" s="224" t="s">
        <v>76</v>
      </c>
      <c r="AU196" s="224" t="s">
        <v>77</v>
      </c>
      <c r="AY196" s="223" t="s">
        <v>168</v>
      </c>
      <c r="BK196" s="225">
        <f>SUM(BK197:BK204)</f>
        <v>0</v>
      </c>
    </row>
    <row r="197" spans="1:65" s="2" customFormat="1" ht="16.5" customHeight="1">
      <c r="A197" s="39"/>
      <c r="B197" s="40"/>
      <c r="C197" s="228" t="s">
        <v>1486</v>
      </c>
      <c r="D197" s="228" t="s">
        <v>171</v>
      </c>
      <c r="E197" s="229" t="s">
        <v>81</v>
      </c>
      <c r="F197" s="230" t="s">
        <v>3743</v>
      </c>
      <c r="G197" s="231" t="s">
        <v>1933</v>
      </c>
      <c r="H197" s="232">
        <v>4</v>
      </c>
      <c r="I197" s="233"/>
      <c r="J197" s="234">
        <f>ROUND(I197*H197,2)</f>
        <v>0</v>
      </c>
      <c r="K197" s="230" t="s">
        <v>1</v>
      </c>
      <c r="L197" s="45"/>
      <c r="M197" s="235" t="s">
        <v>1</v>
      </c>
      <c r="N197" s="236" t="s">
        <v>42</v>
      </c>
      <c r="O197" s="92"/>
      <c r="P197" s="237">
        <f>O197*H197</f>
        <v>0</v>
      </c>
      <c r="Q197" s="237">
        <v>0</v>
      </c>
      <c r="R197" s="237">
        <f>Q197*H197</f>
        <v>0</v>
      </c>
      <c r="S197" s="237">
        <v>0</v>
      </c>
      <c r="T197" s="238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9" t="s">
        <v>189</v>
      </c>
      <c r="AT197" s="239" t="s">
        <v>171</v>
      </c>
      <c r="AU197" s="239" t="s">
        <v>84</v>
      </c>
      <c r="AY197" s="18" t="s">
        <v>168</v>
      </c>
      <c r="BE197" s="240">
        <f>IF(N197="základní",J197,0)</f>
        <v>0</v>
      </c>
      <c r="BF197" s="240">
        <f>IF(N197="snížená",J197,0)</f>
        <v>0</v>
      </c>
      <c r="BG197" s="240">
        <f>IF(N197="zákl. přenesená",J197,0)</f>
        <v>0</v>
      </c>
      <c r="BH197" s="240">
        <f>IF(N197="sníž. přenesená",J197,0)</f>
        <v>0</v>
      </c>
      <c r="BI197" s="240">
        <f>IF(N197="nulová",J197,0)</f>
        <v>0</v>
      </c>
      <c r="BJ197" s="18" t="s">
        <v>84</v>
      </c>
      <c r="BK197" s="240">
        <f>ROUND(I197*H197,2)</f>
        <v>0</v>
      </c>
      <c r="BL197" s="18" t="s">
        <v>189</v>
      </c>
      <c r="BM197" s="239" t="s">
        <v>1904</v>
      </c>
    </row>
    <row r="198" spans="1:65" s="2" customFormat="1" ht="16.5" customHeight="1">
      <c r="A198" s="39"/>
      <c r="B198" s="40"/>
      <c r="C198" s="228" t="s">
        <v>1502</v>
      </c>
      <c r="D198" s="228" t="s">
        <v>171</v>
      </c>
      <c r="E198" s="229" t="s">
        <v>3744</v>
      </c>
      <c r="F198" s="230" t="s">
        <v>3745</v>
      </c>
      <c r="G198" s="231" t="s">
        <v>1933</v>
      </c>
      <c r="H198" s="232">
        <v>4</v>
      </c>
      <c r="I198" s="233"/>
      <c r="J198" s="234">
        <f>ROUND(I198*H198,2)</f>
        <v>0</v>
      </c>
      <c r="K198" s="230" t="s">
        <v>1</v>
      </c>
      <c r="L198" s="45"/>
      <c r="M198" s="235" t="s">
        <v>1</v>
      </c>
      <c r="N198" s="236" t="s">
        <v>42</v>
      </c>
      <c r="O198" s="92"/>
      <c r="P198" s="237">
        <f>O198*H198</f>
        <v>0</v>
      </c>
      <c r="Q198" s="237">
        <v>0</v>
      </c>
      <c r="R198" s="237">
        <f>Q198*H198</f>
        <v>0</v>
      </c>
      <c r="S198" s="237">
        <v>0</v>
      </c>
      <c r="T198" s="23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9" t="s">
        <v>189</v>
      </c>
      <c r="AT198" s="239" t="s">
        <v>171</v>
      </c>
      <c r="AU198" s="239" t="s">
        <v>84</v>
      </c>
      <c r="AY198" s="18" t="s">
        <v>168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8" t="s">
        <v>84</v>
      </c>
      <c r="BK198" s="240">
        <f>ROUND(I198*H198,2)</f>
        <v>0</v>
      </c>
      <c r="BL198" s="18" t="s">
        <v>189</v>
      </c>
      <c r="BM198" s="239" t="s">
        <v>1918</v>
      </c>
    </row>
    <row r="199" spans="1:65" s="2" customFormat="1" ht="16.5" customHeight="1">
      <c r="A199" s="39"/>
      <c r="B199" s="40"/>
      <c r="C199" s="228" t="s">
        <v>1506</v>
      </c>
      <c r="D199" s="228" t="s">
        <v>171</v>
      </c>
      <c r="E199" s="229" t="s">
        <v>3746</v>
      </c>
      <c r="F199" s="230" t="s">
        <v>3747</v>
      </c>
      <c r="G199" s="231" t="s">
        <v>1933</v>
      </c>
      <c r="H199" s="232">
        <v>4</v>
      </c>
      <c r="I199" s="233"/>
      <c r="J199" s="234">
        <f>ROUND(I199*H199,2)</f>
        <v>0</v>
      </c>
      <c r="K199" s="230" t="s">
        <v>1</v>
      </c>
      <c r="L199" s="45"/>
      <c r="M199" s="235" t="s">
        <v>1</v>
      </c>
      <c r="N199" s="236" t="s">
        <v>42</v>
      </c>
      <c r="O199" s="92"/>
      <c r="P199" s="237">
        <f>O199*H199</f>
        <v>0</v>
      </c>
      <c r="Q199" s="237">
        <v>0</v>
      </c>
      <c r="R199" s="237">
        <f>Q199*H199</f>
        <v>0</v>
      </c>
      <c r="S199" s="237">
        <v>0</v>
      </c>
      <c r="T199" s="238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9" t="s">
        <v>189</v>
      </c>
      <c r="AT199" s="239" t="s">
        <v>171</v>
      </c>
      <c r="AU199" s="239" t="s">
        <v>84</v>
      </c>
      <c r="AY199" s="18" t="s">
        <v>168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8" t="s">
        <v>84</v>
      </c>
      <c r="BK199" s="240">
        <f>ROUND(I199*H199,2)</f>
        <v>0</v>
      </c>
      <c r="BL199" s="18" t="s">
        <v>189</v>
      </c>
      <c r="BM199" s="239" t="s">
        <v>1926</v>
      </c>
    </row>
    <row r="200" spans="1:65" s="2" customFormat="1" ht="16.5" customHeight="1">
      <c r="A200" s="39"/>
      <c r="B200" s="40"/>
      <c r="C200" s="228" t="s">
        <v>1510</v>
      </c>
      <c r="D200" s="228" t="s">
        <v>171</v>
      </c>
      <c r="E200" s="229" t="s">
        <v>3748</v>
      </c>
      <c r="F200" s="230" t="s">
        <v>3749</v>
      </c>
      <c r="G200" s="231" t="s">
        <v>1933</v>
      </c>
      <c r="H200" s="232">
        <v>4</v>
      </c>
      <c r="I200" s="233"/>
      <c r="J200" s="234">
        <f>ROUND(I200*H200,2)</f>
        <v>0</v>
      </c>
      <c r="K200" s="230" t="s">
        <v>1</v>
      </c>
      <c r="L200" s="45"/>
      <c r="M200" s="235" t="s">
        <v>1</v>
      </c>
      <c r="N200" s="236" t="s">
        <v>42</v>
      </c>
      <c r="O200" s="92"/>
      <c r="P200" s="237">
        <f>O200*H200</f>
        <v>0</v>
      </c>
      <c r="Q200" s="237">
        <v>0</v>
      </c>
      <c r="R200" s="237">
        <f>Q200*H200</f>
        <v>0</v>
      </c>
      <c r="S200" s="237">
        <v>0</v>
      </c>
      <c r="T200" s="238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9" t="s">
        <v>189</v>
      </c>
      <c r="AT200" s="239" t="s">
        <v>171</v>
      </c>
      <c r="AU200" s="239" t="s">
        <v>84</v>
      </c>
      <c r="AY200" s="18" t="s">
        <v>168</v>
      </c>
      <c r="BE200" s="240">
        <f>IF(N200="základní",J200,0)</f>
        <v>0</v>
      </c>
      <c r="BF200" s="240">
        <f>IF(N200="snížená",J200,0)</f>
        <v>0</v>
      </c>
      <c r="BG200" s="240">
        <f>IF(N200="zákl. přenesená",J200,0)</f>
        <v>0</v>
      </c>
      <c r="BH200" s="240">
        <f>IF(N200="sníž. přenesená",J200,0)</f>
        <v>0</v>
      </c>
      <c r="BI200" s="240">
        <f>IF(N200="nulová",J200,0)</f>
        <v>0</v>
      </c>
      <c r="BJ200" s="18" t="s">
        <v>84</v>
      </c>
      <c r="BK200" s="240">
        <f>ROUND(I200*H200,2)</f>
        <v>0</v>
      </c>
      <c r="BL200" s="18" t="s">
        <v>189</v>
      </c>
      <c r="BM200" s="239" t="s">
        <v>1935</v>
      </c>
    </row>
    <row r="201" spans="1:65" s="2" customFormat="1" ht="16.5" customHeight="1">
      <c r="A201" s="39"/>
      <c r="B201" s="40"/>
      <c r="C201" s="228" t="s">
        <v>1514</v>
      </c>
      <c r="D201" s="228" t="s">
        <v>171</v>
      </c>
      <c r="E201" s="229" t="s">
        <v>3750</v>
      </c>
      <c r="F201" s="230" t="s">
        <v>3751</v>
      </c>
      <c r="G201" s="231" t="s">
        <v>1933</v>
      </c>
      <c r="H201" s="232">
        <v>1</v>
      </c>
      <c r="I201" s="233"/>
      <c r="J201" s="234">
        <f>ROUND(I201*H201,2)</f>
        <v>0</v>
      </c>
      <c r="K201" s="230" t="s">
        <v>1</v>
      </c>
      <c r="L201" s="45"/>
      <c r="M201" s="235" t="s">
        <v>1</v>
      </c>
      <c r="N201" s="236" t="s">
        <v>42</v>
      </c>
      <c r="O201" s="92"/>
      <c r="P201" s="237">
        <f>O201*H201</f>
        <v>0</v>
      </c>
      <c r="Q201" s="237">
        <v>0</v>
      </c>
      <c r="R201" s="237">
        <f>Q201*H201</f>
        <v>0</v>
      </c>
      <c r="S201" s="237">
        <v>0</v>
      </c>
      <c r="T201" s="238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9" t="s">
        <v>189</v>
      </c>
      <c r="AT201" s="239" t="s">
        <v>171</v>
      </c>
      <c r="AU201" s="239" t="s">
        <v>84</v>
      </c>
      <c r="AY201" s="18" t="s">
        <v>168</v>
      </c>
      <c r="BE201" s="240">
        <f>IF(N201="základní",J201,0)</f>
        <v>0</v>
      </c>
      <c r="BF201" s="240">
        <f>IF(N201="snížená",J201,0)</f>
        <v>0</v>
      </c>
      <c r="BG201" s="240">
        <f>IF(N201="zákl. přenesená",J201,0)</f>
        <v>0</v>
      </c>
      <c r="BH201" s="240">
        <f>IF(N201="sníž. přenesená",J201,0)</f>
        <v>0</v>
      </c>
      <c r="BI201" s="240">
        <f>IF(N201="nulová",J201,0)</f>
        <v>0</v>
      </c>
      <c r="BJ201" s="18" t="s">
        <v>84</v>
      </c>
      <c r="BK201" s="240">
        <f>ROUND(I201*H201,2)</f>
        <v>0</v>
      </c>
      <c r="BL201" s="18" t="s">
        <v>189</v>
      </c>
      <c r="BM201" s="239" t="s">
        <v>1945</v>
      </c>
    </row>
    <row r="202" spans="1:65" s="2" customFormat="1" ht="16.5" customHeight="1">
      <c r="A202" s="39"/>
      <c r="B202" s="40"/>
      <c r="C202" s="228" t="s">
        <v>1525</v>
      </c>
      <c r="D202" s="228" t="s">
        <v>171</v>
      </c>
      <c r="E202" s="229" t="s">
        <v>3752</v>
      </c>
      <c r="F202" s="230" t="s">
        <v>3753</v>
      </c>
      <c r="G202" s="231" t="s">
        <v>1933</v>
      </c>
      <c r="H202" s="232">
        <v>4</v>
      </c>
      <c r="I202" s="233"/>
      <c r="J202" s="234">
        <f>ROUND(I202*H202,2)</f>
        <v>0</v>
      </c>
      <c r="K202" s="230" t="s">
        <v>1</v>
      </c>
      <c r="L202" s="45"/>
      <c r="M202" s="235" t="s">
        <v>1</v>
      </c>
      <c r="N202" s="236" t="s">
        <v>42</v>
      </c>
      <c r="O202" s="92"/>
      <c r="P202" s="237">
        <f>O202*H202</f>
        <v>0</v>
      </c>
      <c r="Q202" s="237">
        <v>0</v>
      </c>
      <c r="R202" s="237">
        <f>Q202*H202</f>
        <v>0</v>
      </c>
      <c r="S202" s="237">
        <v>0</v>
      </c>
      <c r="T202" s="238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9" t="s">
        <v>189</v>
      </c>
      <c r="AT202" s="239" t="s">
        <v>171</v>
      </c>
      <c r="AU202" s="239" t="s">
        <v>84</v>
      </c>
      <c r="AY202" s="18" t="s">
        <v>168</v>
      </c>
      <c r="BE202" s="240">
        <f>IF(N202="základní",J202,0)</f>
        <v>0</v>
      </c>
      <c r="BF202" s="240">
        <f>IF(N202="snížená",J202,0)</f>
        <v>0</v>
      </c>
      <c r="BG202" s="240">
        <f>IF(N202="zákl. přenesená",J202,0)</f>
        <v>0</v>
      </c>
      <c r="BH202" s="240">
        <f>IF(N202="sníž. přenesená",J202,0)</f>
        <v>0</v>
      </c>
      <c r="BI202" s="240">
        <f>IF(N202="nulová",J202,0)</f>
        <v>0</v>
      </c>
      <c r="BJ202" s="18" t="s">
        <v>84</v>
      </c>
      <c r="BK202" s="240">
        <f>ROUND(I202*H202,2)</f>
        <v>0</v>
      </c>
      <c r="BL202" s="18" t="s">
        <v>189</v>
      </c>
      <c r="BM202" s="239" t="s">
        <v>1955</v>
      </c>
    </row>
    <row r="203" spans="1:65" s="2" customFormat="1" ht="16.5" customHeight="1">
      <c r="A203" s="39"/>
      <c r="B203" s="40"/>
      <c r="C203" s="228" t="s">
        <v>1530</v>
      </c>
      <c r="D203" s="228" t="s">
        <v>171</v>
      </c>
      <c r="E203" s="229" t="s">
        <v>3754</v>
      </c>
      <c r="F203" s="230" t="s">
        <v>3755</v>
      </c>
      <c r="G203" s="231" t="s">
        <v>1933</v>
      </c>
      <c r="H203" s="232">
        <v>2</v>
      </c>
      <c r="I203" s="233"/>
      <c r="J203" s="234">
        <f>ROUND(I203*H203,2)</f>
        <v>0</v>
      </c>
      <c r="K203" s="230" t="s">
        <v>1</v>
      </c>
      <c r="L203" s="45"/>
      <c r="M203" s="235" t="s">
        <v>1</v>
      </c>
      <c r="N203" s="236" t="s">
        <v>42</v>
      </c>
      <c r="O203" s="92"/>
      <c r="P203" s="237">
        <f>O203*H203</f>
        <v>0</v>
      </c>
      <c r="Q203" s="237">
        <v>0</v>
      </c>
      <c r="R203" s="237">
        <f>Q203*H203</f>
        <v>0</v>
      </c>
      <c r="S203" s="237">
        <v>0</v>
      </c>
      <c r="T203" s="238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9" t="s">
        <v>189</v>
      </c>
      <c r="AT203" s="239" t="s">
        <v>171</v>
      </c>
      <c r="AU203" s="239" t="s">
        <v>84</v>
      </c>
      <c r="AY203" s="18" t="s">
        <v>168</v>
      </c>
      <c r="BE203" s="240">
        <f>IF(N203="základní",J203,0)</f>
        <v>0</v>
      </c>
      <c r="BF203" s="240">
        <f>IF(N203="snížená",J203,0)</f>
        <v>0</v>
      </c>
      <c r="BG203" s="240">
        <f>IF(N203="zákl. přenesená",J203,0)</f>
        <v>0</v>
      </c>
      <c r="BH203" s="240">
        <f>IF(N203="sníž. přenesená",J203,0)</f>
        <v>0</v>
      </c>
      <c r="BI203" s="240">
        <f>IF(N203="nulová",J203,0)</f>
        <v>0</v>
      </c>
      <c r="BJ203" s="18" t="s">
        <v>84</v>
      </c>
      <c r="BK203" s="240">
        <f>ROUND(I203*H203,2)</f>
        <v>0</v>
      </c>
      <c r="BL203" s="18" t="s">
        <v>189</v>
      </c>
      <c r="BM203" s="239" t="s">
        <v>1963</v>
      </c>
    </row>
    <row r="204" spans="1:65" s="2" customFormat="1" ht="16.5" customHeight="1">
      <c r="A204" s="39"/>
      <c r="B204" s="40"/>
      <c r="C204" s="228" t="s">
        <v>1534</v>
      </c>
      <c r="D204" s="228" t="s">
        <v>171</v>
      </c>
      <c r="E204" s="229" t="s">
        <v>395</v>
      </c>
      <c r="F204" s="230" t="s">
        <v>3756</v>
      </c>
      <c r="G204" s="231" t="s">
        <v>1933</v>
      </c>
      <c r="H204" s="232">
        <v>4</v>
      </c>
      <c r="I204" s="233"/>
      <c r="J204" s="234">
        <f>ROUND(I204*H204,2)</f>
        <v>0</v>
      </c>
      <c r="K204" s="230" t="s">
        <v>1</v>
      </c>
      <c r="L204" s="45"/>
      <c r="M204" s="235" t="s">
        <v>1</v>
      </c>
      <c r="N204" s="236" t="s">
        <v>42</v>
      </c>
      <c r="O204" s="92"/>
      <c r="P204" s="237">
        <f>O204*H204</f>
        <v>0</v>
      </c>
      <c r="Q204" s="237">
        <v>0</v>
      </c>
      <c r="R204" s="237">
        <f>Q204*H204</f>
        <v>0</v>
      </c>
      <c r="S204" s="237">
        <v>0</v>
      </c>
      <c r="T204" s="23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9" t="s">
        <v>189</v>
      </c>
      <c r="AT204" s="239" t="s">
        <v>171</v>
      </c>
      <c r="AU204" s="239" t="s">
        <v>84</v>
      </c>
      <c r="AY204" s="18" t="s">
        <v>168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8" t="s">
        <v>84</v>
      </c>
      <c r="BK204" s="240">
        <f>ROUND(I204*H204,2)</f>
        <v>0</v>
      </c>
      <c r="BL204" s="18" t="s">
        <v>189</v>
      </c>
      <c r="BM204" s="239" t="s">
        <v>1971</v>
      </c>
    </row>
    <row r="205" spans="1:63" s="12" customFormat="1" ht="25.9" customHeight="1">
      <c r="A205" s="12"/>
      <c r="B205" s="212"/>
      <c r="C205" s="213"/>
      <c r="D205" s="214" t="s">
        <v>76</v>
      </c>
      <c r="E205" s="215" t="s">
        <v>3759</v>
      </c>
      <c r="F205" s="215" t="s">
        <v>3760</v>
      </c>
      <c r="G205" s="213"/>
      <c r="H205" s="213"/>
      <c r="I205" s="216"/>
      <c r="J205" s="217">
        <f>BK205</f>
        <v>0</v>
      </c>
      <c r="K205" s="213"/>
      <c r="L205" s="218"/>
      <c r="M205" s="219"/>
      <c r="N205" s="220"/>
      <c r="O205" s="220"/>
      <c r="P205" s="221">
        <f>SUM(P206:P210)</f>
        <v>0</v>
      </c>
      <c r="Q205" s="220"/>
      <c r="R205" s="221">
        <f>SUM(R206:R210)</f>
        <v>0</v>
      </c>
      <c r="S205" s="220"/>
      <c r="T205" s="222">
        <f>SUM(T206:T210)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3" t="s">
        <v>84</v>
      </c>
      <c r="AT205" s="224" t="s">
        <v>76</v>
      </c>
      <c r="AU205" s="224" t="s">
        <v>77</v>
      </c>
      <c r="AY205" s="223" t="s">
        <v>168</v>
      </c>
      <c r="BK205" s="225">
        <f>SUM(BK206:BK210)</f>
        <v>0</v>
      </c>
    </row>
    <row r="206" spans="1:65" s="2" customFormat="1" ht="16.5" customHeight="1">
      <c r="A206" s="39"/>
      <c r="B206" s="40"/>
      <c r="C206" s="228" t="s">
        <v>1540</v>
      </c>
      <c r="D206" s="228" t="s">
        <v>171</v>
      </c>
      <c r="E206" s="229" t="s">
        <v>3761</v>
      </c>
      <c r="F206" s="230" t="s">
        <v>3762</v>
      </c>
      <c r="G206" s="231" t="s">
        <v>1933</v>
      </c>
      <c r="H206" s="232">
        <v>100</v>
      </c>
      <c r="I206" s="233"/>
      <c r="J206" s="234">
        <f>ROUND(I206*H206,2)</f>
        <v>0</v>
      </c>
      <c r="K206" s="230" t="s">
        <v>1</v>
      </c>
      <c r="L206" s="45"/>
      <c r="M206" s="235" t="s">
        <v>1</v>
      </c>
      <c r="N206" s="236" t="s">
        <v>42</v>
      </c>
      <c r="O206" s="92"/>
      <c r="P206" s="237">
        <f>O206*H206</f>
        <v>0</v>
      </c>
      <c r="Q206" s="237">
        <v>0</v>
      </c>
      <c r="R206" s="237">
        <f>Q206*H206</f>
        <v>0</v>
      </c>
      <c r="S206" s="237">
        <v>0</v>
      </c>
      <c r="T206" s="23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9" t="s">
        <v>189</v>
      </c>
      <c r="AT206" s="239" t="s">
        <v>171</v>
      </c>
      <c r="AU206" s="239" t="s">
        <v>84</v>
      </c>
      <c r="AY206" s="18" t="s">
        <v>168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8" t="s">
        <v>84</v>
      </c>
      <c r="BK206" s="240">
        <f>ROUND(I206*H206,2)</f>
        <v>0</v>
      </c>
      <c r="BL206" s="18" t="s">
        <v>189</v>
      </c>
      <c r="BM206" s="239" t="s">
        <v>1981</v>
      </c>
    </row>
    <row r="207" spans="1:65" s="2" customFormat="1" ht="16.5" customHeight="1">
      <c r="A207" s="39"/>
      <c r="B207" s="40"/>
      <c r="C207" s="228" t="s">
        <v>1548</v>
      </c>
      <c r="D207" s="228" t="s">
        <v>171</v>
      </c>
      <c r="E207" s="229" t="s">
        <v>3763</v>
      </c>
      <c r="F207" s="230" t="s">
        <v>3764</v>
      </c>
      <c r="G207" s="231" t="s">
        <v>1933</v>
      </c>
      <c r="H207" s="232">
        <v>14</v>
      </c>
      <c r="I207" s="233"/>
      <c r="J207" s="234">
        <f>ROUND(I207*H207,2)</f>
        <v>0</v>
      </c>
      <c r="K207" s="230" t="s">
        <v>1</v>
      </c>
      <c r="L207" s="45"/>
      <c r="M207" s="235" t="s">
        <v>1</v>
      </c>
      <c r="N207" s="236" t="s">
        <v>42</v>
      </c>
      <c r="O207" s="92"/>
      <c r="P207" s="237">
        <f>O207*H207</f>
        <v>0</v>
      </c>
      <c r="Q207" s="237">
        <v>0</v>
      </c>
      <c r="R207" s="237">
        <f>Q207*H207</f>
        <v>0</v>
      </c>
      <c r="S207" s="237">
        <v>0</v>
      </c>
      <c r="T207" s="238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9" t="s">
        <v>189</v>
      </c>
      <c r="AT207" s="239" t="s">
        <v>171</v>
      </c>
      <c r="AU207" s="239" t="s">
        <v>84</v>
      </c>
      <c r="AY207" s="18" t="s">
        <v>168</v>
      </c>
      <c r="BE207" s="240">
        <f>IF(N207="základní",J207,0)</f>
        <v>0</v>
      </c>
      <c r="BF207" s="240">
        <f>IF(N207="snížená",J207,0)</f>
        <v>0</v>
      </c>
      <c r="BG207" s="240">
        <f>IF(N207="zákl. přenesená",J207,0)</f>
        <v>0</v>
      </c>
      <c r="BH207" s="240">
        <f>IF(N207="sníž. přenesená",J207,0)</f>
        <v>0</v>
      </c>
      <c r="BI207" s="240">
        <f>IF(N207="nulová",J207,0)</f>
        <v>0</v>
      </c>
      <c r="BJ207" s="18" t="s">
        <v>84</v>
      </c>
      <c r="BK207" s="240">
        <f>ROUND(I207*H207,2)</f>
        <v>0</v>
      </c>
      <c r="BL207" s="18" t="s">
        <v>189</v>
      </c>
      <c r="BM207" s="239" t="s">
        <v>1985</v>
      </c>
    </row>
    <row r="208" spans="1:65" s="2" customFormat="1" ht="16.5" customHeight="1">
      <c r="A208" s="39"/>
      <c r="B208" s="40"/>
      <c r="C208" s="228" t="s">
        <v>1268</v>
      </c>
      <c r="D208" s="228" t="s">
        <v>171</v>
      </c>
      <c r="E208" s="229" t="s">
        <v>3765</v>
      </c>
      <c r="F208" s="230" t="s">
        <v>3766</v>
      </c>
      <c r="G208" s="231" t="s">
        <v>1933</v>
      </c>
      <c r="H208" s="232">
        <v>2</v>
      </c>
      <c r="I208" s="233"/>
      <c r="J208" s="234">
        <f>ROUND(I208*H208,2)</f>
        <v>0</v>
      </c>
      <c r="K208" s="230" t="s">
        <v>1</v>
      </c>
      <c r="L208" s="45"/>
      <c r="M208" s="235" t="s">
        <v>1</v>
      </c>
      <c r="N208" s="236" t="s">
        <v>42</v>
      </c>
      <c r="O208" s="92"/>
      <c r="P208" s="237">
        <f>O208*H208</f>
        <v>0</v>
      </c>
      <c r="Q208" s="237">
        <v>0</v>
      </c>
      <c r="R208" s="237">
        <f>Q208*H208</f>
        <v>0</v>
      </c>
      <c r="S208" s="237">
        <v>0</v>
      </c>
      <c r="T208" s="23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9" t="s">
        <v>189</v>
      </c>
      <c r="AT208" s="239" t="s">
        <v>171</v>
      </c>
      <c r="AU208" s="239" t="s">
        <v>84</v>
      </c>
      <c r="AY208" s="18" t="s">
        <v>168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8" t="s">
        <v>84</v>
      </c>
      <c r="BK208" s="240">
        <f>ROUND(I208*H208,2)</f>
        <v>0</v>
      </c>
      <c r="BL208" s="18" t="s">
        <v>189</v>
      </c>
      <c r="BM208" s="239" t="s">
        <v>1992</v>
      </c>
    </row>
    <row r="209" spans="1:65" s="2" customFormat="1" ht="16.5" customHeight="1">
      <c r="A209" s="39"/>
      <c r="B209" s="40"/>
      <c r="C209" s="228" t="s">
        <v>1558</v>
      </c>
      <c r="D209" s="228" t="s">
        <v>171</v>
      </c>
      <c r="E209" s="229" t="s">
        <v>3767</v>
      </c>
      <c r="F209" s="230" t="s">
        <v>3768</v>
      </c>
      <c r="G209" s="231" t="s">
        <v>1933</v>
      </c>
      <c r="H209" s="232">
        <v>9</v>
      </c>
      <c r="I209" s="233"/>
      <c r="J209" s="234">
        <f>ROUND(I209*H209,2)</f>
        <v>0</v>
      </c>
      <c r="K209" s="230" t="s">
        <v>1</v>
      </c>
      <c r="L209" s="45"/>
      <c r="M209" s="235" t="s">
        <v>1</v>
      </c>
      <c r="N209" s="236" t="s">
        <v>42</v>
      </c>
      <c r="O209" s="92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189</v>
      </c>
      <c r="AT209" s="239" t="s">
        <v>171</v>
      </c>
      <c r="AU209" s="239" t="s">
        <v>84</v>
      </c>
      <c r="AY209" s="18" t="s">
        <v>168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84</v>
      </c>
      <c r="BK209" s="240">
        <f>ROUND(I209*H209,2)</f>
        <v>0</v>
      </c>
      <c r="BL209" s="18" t="s">
        <v>189</v>
      </c>
      <c r="BM209" s="239" t="s">
        <v>2022</v>
      </c>
    </row>
    <row r="210" spans="1:65" s="2" customFormat="1" ht="16.5" customHeight="1">
      <c r="A210" s="39"/>
      <c r="B210" s="40"/>
      <c r="C210" s="228" t="s">
        <v>1567</v>
      </c>
      <c r="D210" s="228" t="s">
        <v>171</v>
      </c>
      <c r="E210" s="229" t="s">
        <v>3769</v>
      </c>
      <c r="F210" s="230" t="s">
        <v>3770</v>
      </c>
      <c r="G210" s="231" t="s">
        <v>1933</v>
      </c>
      <c r="H210" s="232">
        <v>116</v>
      </c>
      <c r="I210" s="233"/>
      <c r="J210" s="234">
        <f>ROUND(I210*H210,2)</f>
        <v>0</v>
      </c>
      <c r="K210" s="230" t="s">
        <v>1</v>
      </c>
      <c r="L210" s="45"/>
      <c r="M210" s="309" t="s">
        <v>1</v>
      </c>
      <c r="N210" s="310" t="s">
        <v>42</v>
      </c>
      <c r="O210" s="248"/>
      <c r="P210" s="311">
        <f>O210*H210</f>
        <v>0</v>
      </c>
      <c r="Q210" s="311">
        <v>0</v>
      </c>
      <c r="R210" s="311">
        <f>Q210*H210</f>
        <v>0</v>
      </c>
      <c r="S210" s="311">
        <v>0</v>
      </c>
      <c r="T210" s="312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9" t="s">
        <v>189</v>
      </c>
      <c r="AT210" s="239" t="s">
        <v>171</v>
      </c>
      <c r="AU210" s="239" t="s">
        <v>84</v>
      </c>
      <c r="AY210" s="18" t="s">
        <v>168</v>
      </c>
      <c r="BE210" s="240">
        <f>IF(N210="základní",J210,0)</f>
        <v>0</v>
      </c>
      <c r="BF210" s="240">
        <f>IF(N210="snížená",J210,0)</f>
        <v>0</v>
      </c>
      <c r="BG210" s="240">
        <f>IF(N210="zákl. přenesená",J210,0)</f>
        <v>0</v>
      </c>
      <c r="BH210" s="240">
        <f>IF(N210="sníž. přenesená",J210,0)</f>
        <v>0</v>
      </c>
      <c r="BI210" s="240">
        <f>IF(N210="nulová",J210,0)</f>
        <v>0</v>
      </c>
      <c r="BJ210" s="18" t="s">
        <v>84</v>
      </c>
      <c r="BK210" s="240">
        <f>ROUND(I210*H210,2)</f>
        <v>0</v>
      </c>
      <c r="BL210" s="18" t="s">
        <v>189</v>
      </c>
      <c r="BM210" s="239" t="s">
        <v>2036</v>
      </c>
    </row>
    <row r="211" spans="1:31" s="2" customFormat="1" ht="6.95" customHeight="1">
      <c r="A211" s="39"/>
      <c r="B211" s="67"/>
      <c r="C211" s="68"/>
      <c r="D211" s="68"/>
      <c r="E211" s="68"/>
      <c r="F211" s="68"/>
      <c r="G211" s="68"/>
      <c r="H211" s="68"/>
      <c r="I211" s="68"/>
      <c r="J211" s="68"/>
      <c r="K211" s="68"/>
      <c r="L211" s="45"/>
      <c r="M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</row>
  </sheetData>
  <sheetProtection password="CC35" sheet="1" objects="1" scenarios="1" formatColumns="0" formatRows="0" autoFilter="0"/>
  <autoFilter ref="C123:K21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16.5" customHeight="1">
      <c r="B7" s="21"/>
      <c r="E7" s="153" t="str">
        <f>'Rekapitulace stavby'!K6</f>
        <v>Centrum odborného vzdělávání Volanovská, Trutnov</v>
      </c>
      <c r="F7" s="152"/>
      <c r="G7" s="152"/>
      <c r="H7" s="152"/>
      <c r="L7" s="21"/>
    </row>
    <row r="8" spans="2:12" ht="12">
      <c r="B8" s="21"/>
      <c r="D8" s="152" t="s">
        <v>139</v>
      </c>
      <c r="L8" s="21"/>
    </row>
    <row r="9" spans="2:12" s="1" customFormat="1" ht="16.5" customHeight="1">
      <c r="B9" s="21"/>
      <c r="E9" s="153" t="s">
        <v>140</v>
      </c>
      <c r="F9" s="1"/>
      <c r="G9" s="1"/>
      <c r="H9" s="1"/>
      <c r="L9" s="21"/>
    </row>
    <row r="10" spans="2:12" s="1" customFormat="1" ht="12" customHeight="1">
      <c r="B10" s="21"/>
      <c r="D10" s="152" t="s">
        <v>141</v>
      </c>
      <c r="L10" s="21"/>
    </row>
    <row r="11" spans="1:31" s="2" customFormat="1" ht="16.5" customHeight="1">
      <c r="A11" s="39"/>
      <c r="B11" s="45"/>
      <c r="C11" s="39"/>
      <c r="D11" s="39"/>
      <c r="E11" s="164" t="s">
        <v>3771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2" t="s">
        <v>3772</v>
      </c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54" t="s">
        <v>3773</v>
      </c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52" t="s">
        <v>18</v>
      </c>
      <c r="E15" s="39"/>
      <c r="F15" s="142" t="s">
        <v>1</v>
      </c>
      <c r="G15" s="39"/>
      <c r="H15" s="39"/>
      <c r="I15" s="152" t="s">
        <v>19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20</v>
      </c>
      <c r="E16" s="39"/>
      <c r="F16" s="142" t="s">
        <v>3652</v>
      </c>
      <c r="G16" s="39"/>
      <c r="H16" s="39"/>
      <c r="I16" s="152" t="s">
        <v>22</v>
      </c>
      <c r="J16" s="155" t="str">
        <f>'Rekapitulace stavby'!AN8</f>
        <v>23. 3. 2022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52" t="s">
        <v>24</v>
      </c>
      <c r="E18" s="39"/>
      <c r="F18" s="39"/>
      <c r="G18" s="39"/>
      <c r="H18" s="39"/>
      <c r="I18" s="152" t="s">
        <v>25</v>
      </c>
      <c r="J18" s="142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42" t="s">
        <v>26</v>
      </c>
      <c r="F19" s="39"/>
      <c r="G19" s="39"/>
      <c r="H19" s="39"/>
      <c r="I19" s="152" t="s">
        <v>27</v>
      </c>
      <c r="J19" s="142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52" t="s">
        <v>28</v>
      </c>
      <c r="E21" s="39"/>
      <c r="F21" s="39"/>
      <c r="G21" s="39"/>
      <c r="H21" s="39"/>
      <c r="I21" s="152" t="s">
        <v>25</v>
      </c>
      <c r="J21" s="34" t="str">
        <f>'Rekapitulace stavby'!AN13</f>
        <v>Vyplň údaj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42"/>
      <c r="G22" s="142"/>
      <c r="H22" s="142"/>
      <c r="I22" s="152" t="s">
        <v>27</v>
      </c>
      <c r="J22" s="34" t="str">
        <f>'Rekapitulace stavby'!AN14</f>
        <v>Vyplň údaj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52" t="s">
        <v>30</v>
      </c>
      <c r="E24" s="39"/>
      <c r="F24" s="39"/>
      <c r="G24" s="39"/>
      <c r="H24" s="39"/>
      <c r="I24" s="152" t="s">
        <v>25</v>
      </c>
      <c r="J24" s="142" t="str">
        <f>IF('Rekapitulace stavby'!AN16="","",'Rekapitulace stavby'!AN16)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42" t="str">
        <f>IF('Rekapitulace stavby'!E17="","",'Rekapitulace stavby'!E17)</f>
        <v>ATIP a.s. Trutnov</v>
      </c>
      <c r="F25" s="39"/>
      <c r="G25" s="39"/>
      <c r="H25" s="39"/>
      <c r="I25" s="152" t="s">
        <v>27</v>
      </c>
      <c r="J25" s="142" t="str">
        <f>IF('Rekapitulace stavby'!AN17="","",'Rekapitulace stavby'!AN17)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52" t="s">
        <v>33</v>
      </c>
      <c r="E27" s="39"/>
      <c r="F27" s="39"/>
      <c r="G27" s="39"/>
      <c r="H27" s="39"/>
      <c r="I27" s="152" t="s">
        <v>25</v>
      </c>
      <c r="J27" s="142" t="str">
        <f>IF('Rekapitulace stavby'!AN19="","",'Rekapitulace stavby'!AN19)</f>
        <v/>
      </c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42" t="str">
        <f>IF('Rekapitulace stavby'!E20="","",'Rekapitulace stavby'!E20)</f>
        <v>Ing. Lenka Kasperová</v>
      </c>
      <c r="F28" s="39"/>
      <c r="G28" s="39"/>
      <c r="H28" s="39"/>
      <c r="I28" s="152" t="s">
        <v>27</v>
      </c>
      <c r="J28" s="142" t="str">
        <f>IF('Rekapitulace stavby'!AN20="","",'Rekapitulace stavby'!AN20)</f>
        <v/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52" t="s">
        <v>35</v>
      </c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56"/>
      <c r="B31" s="157"/>
      <c r="C31" s="156"/>
      <c r="D31" s="156"/>
      <c r="E31" s="158" t="s">
        <v>1</v>
      </c>
      <c r="F31" s="158"/>
      <c r="G31" s="158"/>
      <c r="H31" s="158"/>
      <c r="I31" s="156"/>
      <c r="J31" s="156"/>
      <c r="K31" s="156"/>
      <c r="L31" s="159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1" t="s">
        <v>37</v>
      </c>
      <c r="E34" s="39"/>
      <c r="F34" s="39"/>
      <c r="G34" s="39"/>
      <c r="H34" s="39"/>
      <c r="I34" s="39"/>
      <c r="J34" s="162">
        <f>ROUND(J129,2)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0"/>
      <c r="E35" s="160"/>
      <c r="F35" s="160"/>
      <c r="G35" s="160"/>
      <c r="H35" s="160"/>
      <c r="I35" s="160"/>
      <c r="J35" s="160"/>
      <c r="K35" s="160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3" t="s">
        <v>39</v>
      </c>
      <c r="G36" s="39"/>
      <c r="H36" s="39"/>
      <c r="I36" s="163" t="s">
        <v>38</v>
      </c>
      <c r="J36" s="163" t="s">
        <v>40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4" t="s">
        <v>41</v>
      </c>
      <c r="E37" s="152" t="s">
        <v>42</v>
      </c>
      <c r="F37" s="165">
        <f>ROUND((SUM(BE129:BE276)),2)</f>
        <v>0</v>
      </c>
      <c r="G37" s="39"/>
      <c r="H37" s="39"/>
      <c r="I37" s="166">
        <v>0.21</v>
      </c>
      <c r="J37" s="165">
        <f>ROUND(((SUM(BE129:BE276))*I37),2)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2" t="s">
        <v>43</v>
      </c>
      <c r="F38" s="165">
        <f>ROUND((SUM(BF129:BF276)),2)</f>
        <v>0</v>
      </c>
      <c r="G38" s="39"/>
      <c r="H38" s="39"/>
      <c r="I38" s="166">
        <v>0.15</v>
      </c>
      <c r="J38" s="165">
        <f>ROUND(((SUM(BF129:BF276))*I38),2)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44</v>
      </c>
      <c r="F39" s="165">
        <f>ROUND((SUM(BG129:BG276)),2)</f>
        <v>0</v>
      </c>
      <c r="G39" s="39"/>
      <c r="H39" s="39"/>
      <c r="I39" s="166">
        <v>0.21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2" t="s">
        <v>45</v>
      </c>
      <c r="F40" s="165">
        <f>ROUND((SUM(BH129:BH276)),2)</f>
        <v>0</v>
      </c>
      <c r="G40" s="39"/>
      <c r="H40" s="39"/>
      <c r="I40" s="166">
        <v>0.15</v>
      </c>
      <c r="J40" s="165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2" t="s">
        <v>46</v>
      </c>
      <c r="F41" s="165">
        <f>ROUND((SUM(BI129:BI276)),2)</f>
        <v>0</v>
      </c>
      <c r="G41" s="39"/>
      <c r="H41" s="39"/>
      <c r="I41" s="166">
        <v>0</v>
      </c>
      <c r="J41" s="165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7"/>
      <c r="D43" s="168" t="s">
        <v>47</v>
      </c>
      <c r="E43" s="169"/>
      <c r="F43" s="169"/>
      <c r="G43" s="170" t="s">
        <v>48</v>
      </c>
      <c r="H43" s="171" t="s">
        <v>49</v>
      </c>
      <c r="I43" s="169"/>
      <c r="J43" s="172">
        <f>SUM(J34:J41)</f>
        <v>0</v>
      </c>
      <c r="K43" s="173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185" t="s">
        <v>140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141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9"/>
      <c r="B89" s="40"/>
      <c r="C89" s="41"/>
      <c r="D89" s="41"/>
      <c r="E89" s="313" t="s">
        <v>3771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3772</v>
      </c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7" t="str">
        <f>E13</f>
        <v>01-004a - Vnitřní kanalizace</v>
      </c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20</v>
      </c>
      <c r="D93" s="41"/>
      <c r="E93" s="41"/>
      <c r="F93" s="28" t="str">
        <f>F16</f>
        <v xml:space="preserve"> </v>
      </c>
      <c r="G93" s="41"/>
      <c r="H93" s="41"/>
      <c r="I93" s="33" t="s">
        <v>22</v>
      </c>
      <c r="J93" s="80" t="str">
        <f>IF(J16="","",J16)</f>
        <v>23. 3. 2022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24</v>
      </c>
      <c r="D95" s="41"/>
      <c r="E95" s="41"/>
      <c r="F95" s="28" t="str">
        <f>E19</f>
        <v>Královehradecký kraj, Hrade Králové</v>
      </c>
      <c r="G95" s="41"/>
      <c r="H95" s="41"/>
      <c r="I95" s="33" t="s">
        <v>30</v>
      </c>
      <c r="J95" s="37" t="str">
        <f>E25</f>
        <v>ATIP a.s. Trutnov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28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Ing. Lenka Kasperová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29.25" customHeight="1">
      <c r="A98" s="39"/>
      <c r="B98" s="40"/>
      <c r="C98" s="186" t="s">
        <v>144</v>
      </c>
      <c r="D98" s="187"/>
      <c r="E98" s="187"/>
      <c r="F98" s="187"/>
      <c r="G98" s="187"/>
      <c r="H98" s="187"/>
      <c r="I98" s="187"/>
      <c r="J98" s="188" t="s">
        <v>145</v>
      </c>
      <c r="K98" s="187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47" s="2" customFormat="1" ht="22.8" customHeight="1">
      <c r="A100" s="39"/>
      <c r="B100" s="40"/>
      <c r="C100" s="189" t="s">
        <v>146</v>
      </c>
      <c r="D100" s="41"/>
      <c r="E100" s="41"/>
      <c r="F100" s="41"/>
      <c r="G100" s="41"/>
      <c r="H100" s="41"/>
      <c r="I100" s="41"/>
      <c r="J100" s="111">
        <f>J129</f>
        <v>0</v>
      </c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147</v>
      </c>
    </row>
    <row r="101" spans="1:31" s="9" customFormat="1" ht="24.95" customHeight="1">
      <c r="A101" s="9"/>
      <c r="B101" s="190"/>
      <c r="C101" s="191"/>
      <c r="D101" s="192" t="s">
        <v>3774</v>
      </c>
      <c r="E101" s="193"/>
      <c r="F101" s="193"/>
      <c r="G101" s="193"/>
      <c r="H101" s="193"/>
      <c r="I101" s="193"/>
      <c r="J101" s="194">
        <f>J130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0"/>
      <c r="C102" s="191"/>
      <c r="D102" s="192" t="s">
        <v>3775</v>
      </c>
      <c r="E102" s="193"/>
      <c r="F102" s="193"/>
      <c r="G102" s="193"/>
      <c r="H102" s="193"/>
      <c r="I102" s="193"/>
      <c r="J102" s="194">
        <f>J151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0"/>
      <c r="C103" s="191"/>
      <c r="D103" s="192" t="s">
        <v>3776</v>
      </c>
      <c r="E103" s="193"/>
      <c r="F103" s="193"/>
      <c r="G103" s="193"/>
      <c r="H103" s="193"/>
      <c r="I103" s="193"/>
      <c r="J103" s="194">
        <f>J200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0"/>
      <c r="C104" s="191"/>
      <c r="D104" s="192" t="s">
        <v>3777</v>
      </c>
      <c r="E104" s="193"/>
      <c r="F104" s="193"/>
      <c r="G104" s="193"/>
      <c r="H104" s="193"/>
      <c r="I104" s="193"/>
      <c r="J104" s="194">
        <f>J261</f>
        <v>0</v>
      </c>
      <c r="K104" s="191"/>
      <c r="L104" s="19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0"/>
      <c r="C105" s="191"/>
      <c r="D105" s="192" t="s">
        <v>3778</v>
      </c>
      <c r="E105" s="193"/>
      <c r="F105" s="193"/>
      <c r="G105" s="193"/>
      <c r="H105" s="193"/>
      <c r="I105" s="193"/>
      <c r="J105" s="194">
        <f>J269</f>
        <v>0</v>
      </c>
      <c r="K105" s="191"/>
      <c r="L105" s="19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152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85" t="str">
        <f>E7</f>
        <v>Centrum odborného vzdělávání Volanovská, Trutnov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2:12" s="1" customFormat="1" ht="12" customHeight="1">
      <c r="B116" s="22"/>
      <c r="C116" s="33" t="s">
        <v>139</v>
      </c>
      <c r="D116" s="23"/>
      <c r="E116" s="23"/>
      <c r="F116" s="23"/>
      <c r="G116" s="23"/>
      <c r="H116" s="23"/>
      <c r="I116" s="23"/>
      <c r="J116" s="23"/>
      <c r="K116" s="23"/>
      <c r="L116" s="21"/>
    </row>
    <row r="117" spans="2:12" s="1" customFormat="1" ht="16.5" customHeight="1">
      <c r="B117" s="22"/>
      <c r="C117" s="23"/>
      <c r="D117" s="23"/>
      <c r="E117" s="185" t="s">
        <v>140</v>
      </c>
      <c r="F117" s="23"/>
      <c r="G117" s="23"/>
      <c r="H117" s="23"/>
      <c r="I117" s="23"/>
      <c r="J117" s="23"/>
      <c r="K117" s="23"/>
      <c r="L117" s="21"/>
    </row>
    <row r="118" spans="2:12" s="1" customFormat="1" ht="12" customHeight="1">
      <c r="B118" s="22"/>
      <c r="C118" s="33" t="s">
        <v>141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1:31" s="2" customFormat="1" ht="16.5" customHeight="1">
      <c r="A119" s="39"/>
      <c r="B119" s="40"/>
      <c r="C119" s="41"/>
      <c r="D119" s="41"/>
      <c r="E119" s="313" t="s">
        <v>3771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3772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E13</f>
        <v>01-004a - Vnitřní kanalizace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F16</f>
        <v xml:space="preserve"> </v>
      </c>
      <c r="G123" s="41"/>
      <c r="H123" s="41"/>
      <c r="I123" s="33" t="s">
        <v>22</v>
      </c>
      <c r="J123" s="80" t="str">
        <f>IF(J16="","",J16)</f>
        <v>23. 3. 2022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24</v>
      </c>
      <c r="D125" s="41"/>
      <c r="E125" s="41"/>
      <c r="F125" s="28" t="str">
        <f>E19</f>
        <v>Královehradecký kraj, Hrade Králové</v>
      </c>
      <c r="G125" s="41"/>
      <c r="H125" s="41"/>
      <c r="I125" s="33" t="s">
        <v>30</v>
      </c>
      <c r="J125" s="37" t="str">
        <f>E25</f>
        <v>ATIP a.s. Trutnov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28</v>
      </c>
      <c r="D126" s="41"/>
      <c r="E126" s="41"/>
      <c r="F126" s="28" t="str">
        <f>IF(E22="","",E22)</f>
        <v>Vyplň údaj</v>
      </c>
      <c r="G126" s="41"/>
      <c r="H126" s="41"/>
      <c r="I126" s="33" t="s">
        <v>33</v>
      </c>
      <c r="J126" s="37" t="str">
        <f>E28</f>
        <v>Ing. Lenka Kasperová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01"/>
      <c r="B128" s="202"/>
      <c r="C128" s="203" t="s">
        <v>153</v>
      </c>
      <c r="D128" s="204" t="s">
        <v>62</v>
      </c>
      <c r="E128" s="204" t="s">
        <v>58</v>
      </c>
      <c r="F128" s="204" t="s">
        <v>59</v>
      </c>
      <c r="G128" s="204" t="s">
        <v>154</v>
      </c>
      <c r="H128" s="204" t="s">
        <v>155</v>
      </c>
      <c r="I128" s="204" t="s">
        <v>156</v>
      </c>
      <c r="J128" s="204" t="s">
        <v>145</v>
      </c>
      <c r="K128" s="205" t="s">
        <v>157</v>
      </c>
      <c r="L128" s="206"/>
      <c r="M128" s="101" t="s">
        <v>1</v>
      </c>
      <c r="N128" s="102" t="s">
        <v>41</v>
      </c>
      <c r="O128" s="102" t="s">
        <v>158</v>
      </c>
      <c r="P128" s="102" t="s">
        <v>159</v>
      </c>
      <c r="Q128" s="102" t="s">
        <v>160</v>
      </c>
      <c r="R128" s="102" t="s">
        <v>161</v>
      </c>
      <c r="S128" s="102" t="s">
        <v>162</v>
      </c>
      <c r="T128" s="103" t="s">
        <v>163</v>
      </c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</row>
    <row r="129" spans="1:63" s="2" customFormat="1" ht="22.8" customHeight="1">
      <c r="A129" s="39"/>
      <c r="B129" s="40"/>
      <c r="C129" s="108" t="s">
        <v>164</v>
      </c>
      <c r="D129" s="41"/>
      <c r="E129" s="41"/>
      <c r="F129" s="41"/>
      <c r="G129" s="41"/>
      <c r="H129" s="41"/>
      <c r="I129" s="41"/>
      <c r="J129" s="207">
        <f>BK129</f>
        <v>0</v>
      </c>
      <c r="K129" s="41"/>
      <c r="L129" s="45"/>
      <c r="M129" s="104"/>
      <c r="N129" s="208"/>
      <c r="O129" s="105"/>
      <c r="P129" s="209">
        <f>P130+P151+P200+P261+P269</f>
        <v>0</v>
      </c>
      <c r="Q129" s="105"/>
      <c r="R129" s="209">
        <f>R130+R151+R200+R261+R269</f>
        <v>0</v>
      </c>
      <c r="S129" s="105"/>
      <c r="T129" s="210">
        <f>T130+T151+T200+T261+T269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76</v>
      </c>
      <c r="AU129" s="18" t="s">
        <v>147</v>
      </c>
      <c r="BK129" s="211">
        <f>BK130+BK151+BK200+BK261+BK269</f>
        <v>0</v>
      </c>
    </row>
    <row r="130" spans="1:63" s="12" customFormat="1" ht="25.9" customHeight="1">
      <c r="A130" s="12"/>
      <c r="B130" s="212"/>
      <c r="C130" s="213"/>
      <c r="D130" s="214" t="s">
        <v>76</v>
      </c>
      <c r="E130" s="215" t="s">
        <v>84</v>
      </c>
      <c r="F130" s="215" t="s">
        <v>286</v>
      </c>
      <c r="G130" s="213"/>
      <c r="H130" s="213"/>
      <c r="I130" s="216"/>
      <c r="J130" s="217">
        <f>BK130</f>
        <v>0</v>
      </c>
      <c r="K130" s="213"/>
      <c r="L130" s="218"/>
      <c r="M130" s="219"/>
      <c r="N130" s="220"/>
      <c r="O130" s="220"/>
      <c r="P130" s="221">
        <f>SUM(P131:P150)</f>
        <v>0</v>
      </c>
      <c r="Q130" s="220"/>
      <c r="R130" s="221">
        <f>SUM(R131:R150)</f>
        <v>0</v>
      </c>
      <c r="S130" s="220"/>
      <c r="T130" s="222">
        <f>SUM(T131:T150)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84</v>
      </c>
      <c r="AT130" s="224" t="s">
        <v>76</v>
      </c>
      <c r="AU130" s="224" t="s">
        <v>77</v>
      </c>
      <c r="AY130" s="223" t="s">
        <v>168</v>
      </c>
      <c r="BK130" s="225">
        <f>SUM(BK131:BK150)</f>
        <v>0</v>
      </c>
    </row>
    <row r="131" spans="1:65" s="2" customFormat="1" ht="24.15" customHeight="1">
      <c r="A131" s="39"/>
      <c r="B131" s="40"/>
      <c r="C131" s="228" t="s">
        <v>84</v>
      </c>
      <c r="D131" s="228" t="s">
        <v>171</v>
      </c>
      <c r="E131" s="229" t="s">
        <v>3779</v>
      </c>
      <c r="F131" s="230" t="s">
        <v>3780</v>
      </c>
      <c r="G131" s="231" t="s">
        <v>289</v>
      </c>
      <c r="H131" s="232">
        <v>25.4</v>
      </c>
      <c r="I131" s="233"/>
      <c r="J131" s="234">
        <f>ROUND(I131*H131,2)</f>
        <v>0</v>
      </c>
      <c r="K131" s="230" t="s">
        <v>3781</v>
      </c>
      <c r="L131" s="45"/>
      <c r="M131" s="235" t="s">
        <v>1</v>
      </c>
      <c r="N131" s="236" t="s">
        <v>42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189</v>
      </c>
      <c r="AT131" s="239" t="s">
        <v>171</v>
      </c>
      <c r="AU131" s="239" t="s">
        <v>84</v>
      </c>
      <c r="AY131" s="18" t="s">
        <v>168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84</v>
      </c>
      <c r="BK131" s="240">
        <f>ROUND(I131*H131,2)</f>
        <v>0</v>
      </c>
      <c r="BL131" s="18" t="s">
        <v>189</v>
      </c>
      <c r="BM131" s="239" t="s">
        <v>86</v>
      </c>
    </row>
    <row r="132" spans="1:47" s="2" customFormat="1" ht="12">
      <c r="A132" s="39"/>
      <c r="B132" s="40"/>
      <c r="C132" s="41"/>
      <c r="D132" s="241" t="s">
        <v>178</v>
      </c>
      <c r="E132" s="41"/>
      <c r="F132" s="242" t="s">
        <v>3782</v>
      </c>
      <c r="G132" s="41"/>
      <c r="H132" s="41"/>
      <c r="I132" s="243"/>
      <c r="J132" s="41"/>
      <c r="K132" s="41"/>
      <c r="L132" s="45"/>
      <c r="M132" s="244"/>
      <c r="N132" s="245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178</v>
      </c>
      <c r="AU132" s="18" t="s">
        <v>84</v>
      </c>
    </row>
    <row r="133" spans="1:65" s="2" customFormat="1" ht="24.15" customHeight="1">
      <c r="A133" s="39"/>
      <c r="B133" s="40"/>
      <c r="C133" s="228" t="s">
        <v>86</v>
      </c>
      <c r="D133" s="228" t="s">
        <v>171</v>
      </c>
      <c r="E133" s="229" t="s">
        <v>3783</v>
      </c>
      <c r="F133" s="230" t="s">
        <v>3784</v>
      </c>
      <c r="G133" s="231" t="s">
        <v>289</v>
      </c>
      <c r="H133" s="232">
        <v>7.62</v>
      </c>
      <c r="I133" s="233"/>
      <c r="J133" s="234">
        <f>ROUND(I133*H133,2)</f>
        <v>0</v>
      </c>
      <c r="K133" s="230" t="s">
        <v>3781</v>
      </c>
      <c r="L133" s="45"/>
      <c r="M133" s="235" t="s">
        <v>1</v>
      </c>
      <c r="N133" s="236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189</v>
      </c>
      <c r="AT133" s="239" t="s">
        <v>171</v>
      </c>
      <c r="AU133" s="239" t="s">
        <v>84</v>
      </c>
      <c r="AY133" s="18" t="s">
        <v>168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189</v>
      </c>
      <c r="BM133" s="239" t="s">
        <v>189</v>
      </c>
    </row>
    <row r="134" spans="1:47" s="2" customFormat="1" ht="12">
      <c r="A134" s="39"/>
      <c r="B134" s="40"/>
      <c r="C134" s="41"/>
      <c r="D134" s="241" t="s">
        <v>178</v>
      </c>
      <c r="E134" s="41"/>
      <c r="F134" s="242" t="s">
        <v>3785</v>
      </c>
      <c r="G134" s="41"/>
      <c r="H134" s="41"/>
      <c r="I134" s="243"/>
      <c r="J134" s="41"/>
      <c r="K134" s="41"/>
      <c r="L134" s="45"/>
      <c r="M134" s="244"/>
      <c r="N134" s="245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178</v>
      </c>
      <c r="AU134" s="18" t="s">
        <v>84</v>
      </c>
    </row>
    <row r="135" spans="1:65" s="2" customFormat="1" ht="24.15" customHeight="1">
      <c r="A135" s="39"/>
      <c r="B135" s="40"/>
      <c r="C135" s="228" t="s">
        <v>106</v>
      </c>
      <c r="D135" s="228" t="s">
        <v>171</v>
      </c>
      <c r="E135" s="229" t="s">
        <v>3786</v>
      </c>
      <c r="F135" s="230" t="s">
        <v>3787</v>
      </c>
      <c r="G135" s="231" t="s">
        <v>289</v>
      </c>
      <c r="H135" s="232">
        <v>25.4</v>
      </c>
      <c r="I135" s="233"/>
      <c r="J135" s="234">
        <f>ROUND(I135*H135,2)</f>
        <v>0</v>
      </c>
      <c r="K135" s="230" t="s">
        <v>3781</v>
      </c>
      <c r="L135" s="45"/>
      <c r="M135" s="235" t="s">
        <v>1</v>
      </c>
      <c r="N135" s="236" t="s">
        <v>42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189</v>
      </c>
      <c r="AT135" s="239" t="s">
        <v>171</v>
      </c>
      <c r="AU135" s="239" t="s">
        <v>84</v>
      </c>
      <c r="AY135" s="18" t="s">
        <v>168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189</v>
      </c>
      <c r="BM135" s="239" t="s">
        <v>314</v>
      </c>
    </row>
    <row r="136" spans="1:47" s="2" customFormat="1" ht="12">
      <c r="A136" s="39"/>
      <c r="B136" s="40"/>
      <c r="C136" s="41"/>
      <c r="D136" s="241" t="s">
        <v>178</v>
      </c>
      <c r="E136" s="41"/>
      <c r="F136" s="242" t="s">
        <v>3788</v>
      </c>
      <c r="G136" s="41"/>
      <c r="H136" s="41"/>
      <c r="I136" s="243"/>
      <c r="J136" s="41"/>
      <c r="K136" s="41"/>
      <c r="L136" s="45"/>
      <c r="M136" s="244"/>
      <c r="N136" s="245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178</v>
      </c>
      <c r="AU136" s="18" t="s">
        <v>84</v>
      </c>
    </row>
    <row r="137" spans="1:65" s="2" customFormat="1" ht="24.15" customHeight="1">
      <c r="A137" s="39"/>
      <c r="B137" s="40"/>
      <c r="C137" s="228" t="s">
        <v>189</v>
      </c>
      <c r="D137" s="228" t="s">
        <v>171</v>
      </c>
      <c r="E137" s="229" t="s">
        <v>3789</v>
      </c>
      <c r="F137" s="230" t="s">
        <v>3790</v>
      </c>
      <c r="G137" s="231" t="s">
        <v>289</v>
      </c>
      <c r="H137" s="232">
        <v>21.64</v>
      </c>
      <c r="I137" s="233"/>
      <c r="J137" s="234">
        <f>ROUND(I137*H137,2)</f>
        <v>0</v>
      </c>
      <c r="K137" s="230" t="s">
        <v>3781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189</v>
      </c>
      <c r="AT137" s="239" t="s">
        <v>171</v>
      </c>
      <c r="AU137" s="239" t="s">
        <v>84</v>
      </c>
      <c r="AY137" s="18" t="s">
        <v>168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189</v>
      </c>
      <c r="BM137" s="239" t="s">
        <v>326</v>
      </c>
    </row>
    <row r="138" spans="1:47" s="2" customFormat="1" ht="12">
      <c r="A138" s="39"/>
      <c r="B138" s="40"/>
      <c r="C138" s="41"/>
      <c r="D138" s="241" t="s">
        <v>178</v>
      </c>
      <c r="E138" s="41"/>
      <c r="F138" s="242" t="s">
        <v>3791</v>
      </c>
      <c r="G138" s="41"/>
      <c r="H138" s="41"/>
      <c r="I138" s="243"/>
      <c r="J138" s="41"/>
      <c r="K138" s="41"/>
      <c r="L138" s="45"/>
      <c r="M138" s="244"/>
      <c r="N138" s="245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178</v>
      </c>
      <c r="AU138" s="18" t="s">
        <v>84</v>
      </c>
    </row>
    <row r="139" spans="1:65" s="2" customFormat="1" ht="24.15" customHeight="1">
      <c r="A139" s="39"/>
      <c r="B139" s="40"/>
      <c r="C139" s="228" t="s">
        <v>167</v>
      </c>
      <c r="D139" s="228" t="s">
        <v>171</v>
      </c>
      <c r="E139" s="229" t="s">
        <v>3792</v>
      </c>
      <c r="F139" s="230" t="s">
        <v>3793</v>
      </c>
      <c r="G139" s="231" t="s">
        <v>289</v>
      </c>
      <c r="H139" s="232">
        <v>14.58</v>
      </c>
      <c r="I139" s="233"/>
      <c r="J139" s="234">
        <f>ROUND(I139*H139,2)</f>
        <v>0</v>
      </c>
      <c r="K139" s="230" t="s">
        <v>3781</v>
      </c>
      <c r="L139" s="45"/>
      <c r="M139" s="235" t="s">
        <v>1</v>
      </c>
      <c r="N139" s="236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189</v>
      </c>
      <c r="AT139" s="239" t="s">
        <v>171</v>
      </c>
      <c r="AU139" s="239" t="s">
        <v>84</v>
      </c>
      <c r="AY139" s="18" t="s">
        <v>168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189</v>
      </c>
      <c r="BM139" s="239" t="s">
        <v>368</v>
      </c>
    </row>
    <row r="140" spans="1:47" s="2" customFormat="1" ht="12">
      <c r="A140" s="39"/>
      <c r="B140" s="40"/>
      <c r="C140" s="41"/>
      <c r="D140" s="241" t="s">
        <v>178</v>
      </c>
      <c r="E140" s="41"/>
      <c r="F140" s="242" t="s">
        <v>3791</v>
      </c>
      <c r="G140" s="41"/>
      <c r="H140" s="41"/>
      <c r="I140" s="243"/>
      <c r="J140" s="41"/>
      <c r="K140" s="41"/>
      <c r="L140" s="45"/>
      <c r="M140" s="244"/>
      <c r="N140" s="245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178</v>
      </c>
      <c r="AU140" s="18" t="s">
        <v>84</v>
      </c>
    </row>
    <row r="141" spans="1:65" s="2" customFormat="1" ht="33" customHeight="1">
      <c r="A141" s="39"/>
      <c r="B141" s="40"/>
      <c r="C141" s="228" t="s">
        <v>314</v>
      </c>
      <c r="D141" s="228" t="s">
        <v>171</v>
      </c>
      <c r="E141" s="229" t="s">
        <v>3794</v>
      </c>
      <c r="F141" s="230" t="s">
        <v>3795</v>
      </c>
      <c r="G141" s="231" t="s">
        <v>289</v>
      </c>
      <c r="H141" s="232">
        <v>14.58</v>
      </c>
      <c r="I141" s="233"/>
      <c r="J141" s="234">
        <f>ROUND(I141*H141,2)</f>
        <v>0</v>
      </c>
      <c r="K141" s="230" t="s">
        <v>3781</v>
      </c>
      <c r="L141" s="45"/>
      <c r="M141" s="235" t="s">
        <v>1</v>
      </c>
      <c r="N141" s="236" t="s">
        <v>42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189</v>
      </c>
      <c r="AT141" s="239" t="s">
        <v>171</v>
      </c>
      <c r="AU141" s="239" t="s">
        <v>84</v>
      </c>
      <c r="AY141" s="18" t="s">
        <v>168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84</v>
      </c>
      <c r="BK141" s="240">
        <f>ROUND(I141*H141,2)</f>
        <v>0</v>
      </c>
      <c r="BL141" s="18" t="s">
        <v>189</v>
      </c>
      <c r="BM141" s="239" t="s">
        <v>400</v>
      </c>
    </row>
    <row r="142" spans="1:65" s="2" customFormat="1" ht="33" customHeight="1">
      <c r="A142" s="39"/>
      <c r="B142" s="40"/>
      <c r="C142" s="228" t="s">
        <v>321</v>
      </c>
      <c r="D142" s="228" t="s">
        <v>171</v>
      </c>
      <c r="E142" s="229" t="s">
        <v>3796</v>
      </c>
      <c r="F142" s="230" t="s">
        <v>3797</v>
      </c>
      <c r="G142" s="231" t="s">
        <v>289</v>
      </c>
      <c r="H142" s="232">
        <v>14.58</v>
      </c>
      <c r="I142" s="233"/>
      <c r="J142" s="234">
        <f>ROUND(I142*H142,2)</f>
        <v>0</v>
      </c>
      <c r="K142" s="230" t="s">
        <v>3781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189</v>
      </c>
      <c r="AT142" s="239" t="s">
        <v>171</v>
      </c>
      <c r="AU142" s="239" t="s">
        <v>84</v>
      </c>
      <c r="AY142" s="18" t="s">
        <v>168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189</v>
      </c>
      <c r="BM142" s="239" t="s">
        <v>413</v>
      </c>
    </row>
    <row r="143" spans="1:65" s="2" customFormat="1" ht="24.15" customHeight="1">
      <c r="A143" s="39"/>
      <c r="B143" s="40"/>
      <c r="C143" s="228" t="s">
        <v>326</v>
      </c>
      <c r="D143" s="228" t="s">
        <v>171</v>
      </c>
      <c r="E143" s="229" t="s">
        <v>3798</v>
      </c>
      <c r="F143" s="230" t="s">
        <v>3799</v>
      </c>
      <c r="G143" s="231" t="s">
        <v>289</v>
      </c>
      <c r="H143" s="232">
        <v>29.16</v>
      </c>
      <c r="I143" s="233"/>
      <c r="J143" s="234">
        <f>ROUND(I143*H143,2)</f>
        <v>0</v>
      </c>
      <c r="K143" s="230" t="s">
        <v>3781</v>
      </c>
      <c r="L143" s="45"/>
      <c r="M143" s="235" t="s">
        <v>1</v>
      </c>
      <c r="N143" s="236" t="s">
        <v>42</v>
      </c>
      <c r="O143" s="9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189</v>
      </c>
      <c r="AT143" s="239" t="s">
        <v>171</v>
      </c>
      <c r="AU143" s="239" t="s">
        <v>84</v>
      </c>
      <c r="AY143" s="18" t="s">
        <v>168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84</v>
      </c>
      <c r="BK143" s="240">
        <f>ROUND(I143*H143,2)</f>
        <v>0</v>
      </c>
      <c r="BL143" s="18" t="s">
        <v>189</v>
      </c>
      <c r="BM143" s="239" t="s">
        <v>437</v>
      </c>
    </row>
    <row r="144" spans="1:65" s="2" customFormat="1" ht="24.15" customHeight="1">
      <c r="A144" s="39"/>
      <c r="B144" s="40"/>
      <c r="C144" s="228" t="s">
        <v>319</v>
      </c>
      <c r="D144" s="228" t="s">
        <v>171</v>
      </c>
      <c r="E144" s="229" t="s">
        <v>3800</v>
      </c>
      <c r="F144" s="230" t="s">
        <v>3801</v>
      </c>
      <c r="G144" s="231" t="s">
        <v>289</v>
      </c>
      <c r="H144" s="232">
        <v>14.58</v>
      </c>
      <c r="I144" s="233"/>
      <c r="J144" s="234">
        <f>ROUND(I144*H144,2)</f>
        <v>0</v>
      </c>
      <c r="K144" s="230" t="s">
        <v>3781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189</v>
      </c>
      <c r="AT144" s="239" t="s">
        <v>171</v>
      </c>
      <c r="AU144" s="239" t="s">
        <v>84</v>
      </c>
      <c r="AY144" s="18" t="s">
        <v>168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189</v>
      </c>
      <c r="BM144" s="239" t="s">
        <v>453</v>
      </c>
    </row>
    <row r="145" spans="1:47" s="2" customFormat="1" ht="12">
      <c r="A145" s="39"/>
      <c r="B145" s="40"/>
      <c r="C145" s="41"/>
      <c r="D145" s="241" t="s">
        <v>178</v>
      </c>
      <c r="E145" s="41"/>
      <c r="F145" s="242" t="s">
        <v>3802</v>
      </c>
      <c r="G145" s="41"/>
      <c r="H145" s="41"/>
      <c r="I145" s="243"/>
      <c r="J145" s="41"/>
      <c r="K145" s="41"/>
      <c r="L145" s="45"/>
      <c r="M145" s="244"/>
      <c r="N145" s="245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178</v>
      </c>
      <c r="AU145" s="18" t="s">
        <v>84</v>
      </c>
    </row>
    <row r="146" spans="1:65" s="2" customFormat="1" ht="16.5" customHeight="1">
      <c r="A146" s="39"/>
      <c r="B146" s="40"/>
      <c r="C146" s="228" t="s">
        <v>368</v>
      </c>
      <c r="D146" s="228" t="s">
        <v>171</v>
      </c>
      <c r="E146" s="229" t="s">
        <v>3803</v>
      </c>
      <c r="F146" s="230" t="s">
        <v>3804</v>
      </c>
      <c r="G146" s="231" t="s">
        <v>311</v>
      </c>
      <c r="H146" s="232">
        <v>29.16</v>
      </c>
      <c r="I146" s="233"/>
      <c r="J146" s="234">
        <f>ROUND(I146*H146,2)</f>
        <v>0</v>
      </c>
      <c r="K146" s="230" t="s">
        <v>3781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189</v>
      </c>
      <c r="AT146" s="239" t="s">
        <v>171</v>
      </c>
      <c r="AU146" s="239" t="s">
        <v>84</v>
      </c>
      <c r="AY146" s="18" t="s">
        <v>168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189</v>
      </c>
      <c r="BM146" s="239" t="s">
        <v>468</v>
      </c>
    </row>
    <row r="147" spans="1:65" s="2" customFormat="1" ht="24.15" customHeight="1">
      <c r="A147" s="39"/>
      <c r="B147" s="40"/>
      <c r="C147" s="228" t="s">
        <v>395</v>
      </c>
      <c r="D147" s="228" t="s">
        <v>171</v>
      </c>
      <c r="E147" s="229" t="s">
        <v>3805</v>
      </c>
      <c r="F147" s="230" t="s">
        <v>3806</v>
      </c>
      <c r="G147" s="231" t="s">
        <v>289</v>
      </c>
      <c r="H147" s="232">
        <v>10.82</v>
      </c>
      <c r="I147" s="233"/>
      <c r="J147" s="234">
        <f>ROUND(I147*H147,2)</f>
        <v>0</v>
      </c>
      <c r="K147" s="230" t="s">
        <v>3781</v>
      </c>
      <c r="L147" s="45"/>
      <c r="M147" s="235" t="s">
        <v>1</v>
      </c>
      <c r="N147" s="236" t="s">
        <v>42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189</v>
      </c>
      <c r="AT147" s="239" t="s">
        <v>171</v>
      </c>
      <c r="AU147" s="239" t="s">
        <v>84</v>
      </c>
      <c r="AY147" s="18" t="s">
        <v>168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84</v>
      </c>
      <c r="BK147" s="240">
        <f>ROUND(I147*H147,2)</f>
        <v>0</v>
      </c>
      <c r="BL147" s="18" t="s">
        <v>189</v>
      </c>
      <c r="BM147" s="239" t="s">
        <v>484</v>
      </c>
    </row>
    <row r="148" spans="1:47" s="2" customFormat="1" ht="12">
      <c r="A148" s="39"/>
      <c r="B148" s="40"/>
      <c r="C148" s="41"/>
      <c r="D148" s="241" t="s">
        <v>178</v>
      </c>
      <c r="E148" s="41"/>
      <c r="F148" s="242" t="s">
        <v>3807</v>
      </c>
      <c r="G148" s="41"/>
      <c r="H148" s="41"/>
      <c r="I148" s="243"/>
      <c r="J148" s="41"/>
      <c r="K148" s="41"/>
      <c r="L148" s="45"/>
      <c r="M148" s="244"/>
      <c r="N148" s="245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178</v>
      </c>
      <c r="AU148" s="18" t="s">
        <v>84</v>
      </c>
    </row>
    <row r="149" spans="1:65" s="2" customFormat="1" ht="24.15" customHeight="1">
      <c r="A149" s="39"/>
      <c r="B149" s="40"/>
      <c r="C149" s="228" t="s">
        <v>400</v>
      </c>
      <c r="D149" s="228" t="s">
        <v>171</v>
      </c>
      <c r="E149" s="229" t="s">
        <v>3808</v>
      </c>
      <c r="F149" s="230" t="s">
        <v>3809</v>
      </c>
      <c r="G149" s="231" t="s">
        <v>311</v>
      </c>
      <c r="H149" s="232">
        <v>29.16</v>
      </c>
      <c r="I149" s="233"/>
      <c r="J149" s="234">
        <f>ROUND(I149*H149,2)</f>
        <v>0</v>
      </c>
      <c r="K149" s="230" t="s">
        <v>3781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189</v>
      </c>
      <c r="AT149" s="239" t="s">
        <v>171</v>
      </c>
      <c r="AU149" s="239" t="s">
        <v>84</v>
      </c>
      <c r="AY149" s="18" t="s">
        <v>168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189</v>
      </c>
      <c r="BM149" s="239" t="s">
        <v>495</v>
      </c>
    </row>
    <row r="150" spans="1:47" s="2" customFormat="1" ht="12">
      <c r="A150" s="39"/>
      <c r="B150" s="40"/>
      <c r="C150" s="41"/>
      <c r="D150" s="241" t="s">
        <v>178</v>
      </c>
      <c r="E150" s="41"/>
      <c r="F150" s="242" t="s">
        <v>3810</v>
      </c>
      <c r="G150" s="41"/>
      <c r="H150" s="41"/>
      <c r="I150" s="243"/>
      <c r="J150" s="41"/>
      <c r="K150" s="41"/>
      <c r="L150" s="45"/>
      <c r="M150" s="244"/>
      <c r="N150" s="245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178</v>
      </c>
      <c r="AU150" s="18" t="s">
        <v>84</v>
      </c>
    </row>
    <row r="151" spans="1:63" s="12" customFormat="1" ht="25.9" customHeight="1">
      <c r="A151" s="12"/>
      <c r="B151" s="212"/>
      <c r="C151" s="213"/>
      <c r="D151" s="214" t="s">
        <v>76</v>
      </c>
      <c r="E151" s="215" t="s">
        <v>3811</v>
      </c>
      <c r="F151" s="215" t="s">
        <v>105</v>
      </c>
      <c r="G151" s="213"/>
      <c r="H151" s="213"/>
      <c r="I151" s="216"/>
      <c r="J151" s="217">
        <f>BK151</f>
        <v>0</v>
      </c>
      <c r="K151" s="213"/>
      <c r="L151" s="218"/>
      <c r="M151" s="219"/>
      <c r="N151" s="220"/>
      <c r="O151" s="220"/>
      <c r="P151" s="221">
        <f>SUM(P152:P199)</f>
        <v>0</v>
      </c>
      <c r="Q151" s="220"/>
      <c r="R151" s="221">
        <f>SUM(R152:R199)</f>
        <v>0</v>
      </c>
      <c r="S151" s="220"/>
      <c r="T151" s="222">
        <f>SUM(T152:T199)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3" t="s">
        <v>86</v>
      </c>
      <c r="AT151" s="224" t="s">
        <v>76</v>
      </c>
      <c r="AU151" s="224" t="s">
        <v>77</v>
      </c>
      <c r="AY151" s="223" t="s">
        <v>168</v>
      </c>
      <c r="BK151" s="225">
        <f>SUM(BK152:BK199)</f>
        <v>0</v>
      </c>
    </row>
    <row r="152" spans="1:65" s="2" customFormat="1" ht="24.15" customHeight="1">
      <c r="A152" s="39"/>
      <c r="B152" s="40"/>
      <c r="C152" s="228" t="s">
        <v>407</v>
      </c>
      <c r="D152" s="228" t="s">
        <v>171</v>
      </c>
      <c r="E152" s="229" t="s">
        <v>3812</v>
      </c>
      <c r="F152" s="230" t="s">
        <v>3813</v>
      </c>
      <c r="G152" s="231" t="s">
        <v>416</v>
      </c>
      <c r="H152" s="232">
        <v>9</v>
      </c>
      <c r="I152" s="233"/>
      <c r="J152" s="234">
        <f>ROUND(I152*H152,2)</f>
        <v>0</v>
      </c>
      <c r="K152" s="230" t="s">
        <v>3781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437</v>
      </c>
      <c r="AT152" s="239" t="s">
        <v>171</v>
      </c>
      <c r="AU152" s="239" t="s">
        <v>84</v>
      </c>
      <c r="AY152" s="18" t="s">
        <v>168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437</v>
      </c>
      <c r="BM152" s="239" t="s">
        <v>512</v>
      </c>
    </row>
    <row r="153" spans="1:47" s="2" customFormat="1" ht="12">
      <c r="A153" s="39"/>
      <c r="B153" s="40"/>
      <c r="C153" s="41"/>
      <c r="D153" s="241" t="s">
        <v>178</v>
      </c>
      <c r="E153" s="41"/>
      <c r="F153" s="242" t="s">
        <v>3814</v>
      </c>
      <c r="G153" s="41"/>
      <c r="H153" s="41"/>
      <c r="I153" s="243"/>
      <c r="J153" s="41"/>
      <c r="K153" s="41"/>
      <c r="L153" s="45"/>
      <c r="M153" s="244"/>
      <c r="N153" s="245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178</v>
      </c>
      <c r="AU153" s="18" t="s">
        <v>84</v>
      </c>
    </row>
    <row r="154" spans="1:65" s="2" customFormat="1" ht="24.15" customHeight="1">
      <c r="A154" s="39"/>
      <c r="B154" s="40"/>
      <c r="C154" s="228" t="s">
        <v>413</v>
      </c>
      <c r="D154" s="228" t="s">
        <v>171</v>
      </c>
      <c r="E154" s="229" t="s">
        <v>3815</v>
      </c>
      <c r="F154" s="230" t="s">
        <v>3816</v>
      </c>
      <c r="G154" s="231" t="s">
        <v>416</v>
      </c>
      <c r="H154" s="232">
        <v>11</v>
      </c>
      <c r="I154" s="233"/>
      <c r="J154" s="234">
        <f>ROUND(I154*H154,2)</f>
        <v>0</v>
      </c>
      <c r="K154" s="230" t="s">
        <v>3781</v>
      </c>
      <c r="L154" s="45"/>
      <c r="M154" s="235" t="s">
        <v>1</v>
      </c>
      <c r="N154" s="236" t="s">
        <v>42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437</v>
      </c>
      <c r="AT154" s="239" t="s">
        <v>171</v>
      </c>
      <c r="AU154" s="239" t="s">
        <v>84</v>
      </c>
      <c r="AY154" s="18" t="s">
        <v>168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84</v>
      </c>
      <c r="BK154" s="240">
        <f>ROUND(I154*H154,2)</f>
        <v>0</v>
      </c>
      <c r="BL154" s="18" t="s">
        <v>437</v>
      </c>
      <c r="BM154" s="239" t="s">
        <v>534</v>
      </c>
    </row>
    <row r="155" spans="1:47" s="2" customFormat="1" ht="12">
      <c r="A155" s="39"/>
      <c r="B155" s="40"/>
      <c r="C155" s="41"/>
      <c r="D155" s="241" t="s">
        <v>178</v>
      </c>
      <c r="E155" s="41"/>
      <c r="F155" s="242" t="s">
        <v>3814</v>
      </c>
      <c r="G155" s="41"/>
      <c r="H155" s="41"/>
      <c r="I155" s="243"/>
      <c r="J155" s="41"/>
      <c r="K155" s="41"/>
      <c r="L155" s="45"/>
      <c r="M155" s="244"/>
      <c r="N155" s="245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178</v>
      </c>
      <c r="AU155" s="18" t="s">
        <v>84</v>
      </c>
    </row>
    <row r="156" spans="1:65" s="2" customFormat="1" ht="24.15" customHeight="1">
      <c r="A156" s="39"/>
      <c r="B156" s="40"/>
      <c r="C156" s="228" t="s">
        <v>8</v>
      </c>
      <c r="D156" s="228" t="s">
        <v>171</v>
      </c>
      <c r="E156" s="229" t="s">
        <v>3817</v>
      </c>
      <c r="F156" s="230" t="s">
        <v>3818</v>
      </c>
      <c r="G156" s="231" t="s">
        <v>416</v>
      </c>
      <c r="H156" s="232">
        <v>114</v>
      </c>
      <c r="I156" s="233"/>
      <c r="J156" s="234">
        <f>ROUND(I156*H156,2)</f>
        <v>0</v>
      </c>
      <c r="K156" s="230" t="s">
        <v>3781</v>
      </c>
      <c r="L156" s="45"/>
      <c r="M156" s="235" t="s">
        <v>1</v>
      </c>
      <c r="N156" s="236" t="s">
        <v>42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437</v>
      </c>
      <c r="AT156" s="239" t="s">
        <v>171</v>
      </c>
      <c r="AU156" s="239" t="s">
        <v>84</v>
      </c>
      <c r="AY156" s="18" t="s">
        <v>168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84</v>
      </c>
      <c r="BK156" s="240">
        <f>ROUND(I156*H156,2)</f>
        <v>0</v>
      </c>
      <c r="BL156" s="18" t="s">
        <v>437</v>
      </c>
      <c r="BM156" s="239" t="s">
        <v>567</v>
      </c>
    </row>
    <row r="157" spans="1:47" s="2" customFormat="1" ht="12">
      <c r="A157" s="39"/>
      <c r="B157" s="40"/>
      <c r="C157" s="41"/>
      <c r="D157" s="241" t="s">
        <v>178</v>
      </c>
      <c r="E157" s="41"/>
      <c r="F157" s="242" t="s">
        <v>3819</v>
      </c>
      <c r="G157" s="41"/>
      <c r="H157" s="41"/>
      <c r="I157" s="243"/>
      <c r="J157" s="41"/>
      <c r="K157" s="41"/>
      <c r="L157" s="45"/>
      <c r="M157" s="244"/>
      <c r="N157" s="245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178</v>
      </c>
      <c r="AU157" s="18" t="s">
        <v>84</v>
      </c>
    </row>
    <row r="158" spans="1:65" s="2" customFormat="1" ht="24.15" customHeight="1">
      <c r="A158" s="39"/>
      <c r="B158" s="40"/>
      <c r="C158" s="228" t="s">
        <v>437</v>
      </c>
      <c r="D158" s="228" t="s">
        <v>171</v>
      </c>
      <c r="E158" s="229" t="s">
        <v>3820</v>
      </c>
      <c r="F158" s="230" t="s">
        <v>3821</v>
      </c>
      <c r="G158" s="231" t="s">
        <v>416</v>
      </c>
      <c r="H158" s="232">
        <v>14</v>
      </c>
      <c r="I158" s="233"/>
      <c r="J158" s="234">
        <f>ROUND(I158*H158,2)</f>
        <v>0</v>
      </c>
      <c r="K158" s="230" t="s">
        <v>3781</v>
      </c>
      <c r="L158" s="45"/>
      <c r="M158" s="235" t="s">
        <v>1</v>
      </c>
      <c r="N158" s="236" t="s">
        <v>42</v>
      </c>
      <c r="O158" s="92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9" t="s">
        <v>437</v>
      </c>
      <c r="AT158" s="239" t="s">
        <v>171</v>
      </c>
      <c r="AU158" s="239" t="s">
        <v>84</v>
      </c>
      <c r="AY158" s="18" t="s">
        <v>168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8" t="s">
        <v>84</v>
      </c>
      <c r="BK158" s="240">
        <f>ROUND(I158*H158,2)</f>
        <v>0</v>
      </c>
      <c r="BL158" s="18" t="s">
        <v>437</v>
      </c>
      <c r="BM158" s="239" t="s">
        <v>352</v>
      </c>
    </row>
    <row r="159" spans="1:47" s="2" customFormat="1" ht="12">
      <c r="A159" s="39"/>
      <c r="B159" s="40"/>
      <c r="C159" s="41"/>
      <c r="D159" s="241" t="s">
        <v>178</v>
      </c>
      <c r="E159" s="41"/>
      <c r="F159" s="242" t="s">
        <v>3819</v>
      </c>
      <c r="G159" s="41"/>
      <c r="H159" s="41"/>
      <c r="I159" s="243"/>
      <c r="J159" s="41"/>
      <c r="K159" s="41"/>
      <c r="L159" s="45"/>
      <c r="M159" s="244"/>
      <c r="N159" s="245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178</v>
      </c>
      <c r="AU159" s="18" t="s">
        <v>84</v>
      </c>
    </row>
    <row r="160" spans="1:65" s="2" customFormat="1" ht="24.15" customHeight="1">
      <c r="A160" s="39"/>
      <c r="B160" s="40"/>
      <c r="C160" s="228" t="s">
        <v>448</v>
      </c>
      <c r="D160" s="228" t="s">
        <v>171</v>
      </c>
      <c r="E160" s="229" t="s">
        <v>3822</v>
      </c>
      <c r="F160" s="230" t="s">
        <v>3823</v>
      </c>
      <c r="G160" s="231" t="s">
        <v>416</v>
      </c>
      <c r="H160" s="232">
        <v>204</v>
      </c>
      <c r="I160" s="233"/>
      <c r="J160" s="234">
        <f>ROUND(I160*H160,2)</f>
        <v>0</v>
      </c>
      <c r="K160" s="230" t="s">
        <v>3781</v>
      </c>
      <c r="L160" s="45"/>
      <c r="M160" s="235" t="s">
        <v>1</v>
      </c>
      <c r="N160" s="236" t="s">
        <v>42</v>
      </c>
      <c r="O160" s="9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437</v>
      </c>
      <c r="AT160" s="239" t="s">
        <v>171</v>
      </c>
      <c r="AU160" s="239" t="s">
        <v>84</v>
      </c>
      <c r="AY160" s="18" t="s">
        <v>168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84</v>
      </c>
      <c r="BK160" s="240">
        <f>ROUND(I160*H160,2)</f>
        <v>0</v>
      </c>
      <c r="BL160" s="18" t="s">
        <v>437</v>
      </c>
      <c r="BM160" s="239" t="s">
        <v>643</v>
      </c>
    </row>
    <row r="161" spans="1:47" s="2" customFormat="1" ht="12">
      <c r="A161" s="39"/>
      <c r="B161" s="40"/>
      <c r="C161" s="41"/>
      <c r="D161" s="241" t="s">
        <v>178</v>
      </c>
      <c r="E161" s="41"/>
      <c r="F161" s="242" t="s">
        <v>3819</v>
      </c>
      <c r="G161" s="41"/>
      <c r="H161" s="41"/>
      <c r="I161" s="243"/>
      <c r="J161" s="41"/>
      <c r="K161" s="41"/>
      <c r="L161" s="45"/>
      <c r="M161" s="244"/>
      <c r="N161" s="245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178</v>
      </c>
      <c r="AU161" s="18" t="s">
        <v>84</v>
      </c>
    </row>
    <row r="162" spans="1:65" s="2" customFormat="1" ht="24.15" customHeight="1">
      <c r="A162" s="39"/>
      <c r="B162" s="40"/>
      <c r="C162" s="228" t="s">
        <v>453</v>
      </c>
      <c r="D162" s="228" t="s">
        <v>171</v>
      </c>
      <c r="E162" s="229" t="s">
        <v>3824</v>
      </c>
      <c r="F162" s="230" t="s">
        <v>3825</v>
      </c>
      <c r="G162" s="231" t="s">
        <v>416</v>
      </c>
      <c r="H162" s="232">
        <v>5</v>
      </c>
      <c r="I162" s="233"/>
      <c r="J162" s="234">
        <f>ROUND(I162*H162,2)</f>
        <v>0</v>
      </c>
      <c r="K162" s="230" t="s">
        <v>3781</v>
      </c>
      <c r="L162" s="45"/>
      <c r="M162" s="235" t="s">
        <v>1</v>
      </c>
      <c r="N162" s="236" t="s">
        <v>42</v>
      </c>
      <c r="O162" s="92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437</v>
      </c>
      <c r="AT162" s="239" t="s">
        <v>171</v>
      </c>
      <c r="AU162" s="239" t="s">
        <v>84</v>
      </c>
      <c r="AY162" s="18" t="s">
        <v>168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84</v>
      </c>
      <c r="BK162" s="240">
        <f>ROUND(I162*H162,2)</f>
        <v>0</v>
      </c>
      <c r="BL162" s="18" t="s">
        <v>437</v>
      </c>
      <c r="BM162" s="239" t="s">
        <v>654</v>
      </c>
    </row>
    <row r="163" spans="1:47" s="2" customFormat="1" ht="12">
      <c r="A163" s="39"/>
      <c r="B163" s="40"/>
      <c r="C163" s="41"/>
      <c r="D163" s="241" t="s">
        <v>178</v>
      </c>
      <c r="E163" s="41"/>
      <c r="F163" s="242" t="s">
        <v>3819</v>
      </c>
      <c r="G163" s="41"/>
      <c r="H163" s="41"/>
      <c r="I163" s="243"/>
      <c r="J163" s="41"/>
      <c r="K163" s="41"/>
      <c r="L163" s="45"/>
      <c r="M163" s="244"/>
      <c r="N163" s="245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178</v>
      </c>
      <c r="AU163" s="18" t="s">
        <v>84</v>
      </c>
    </row>
    <row r="164" spans="1:65" s="2" customFormat="1" ht="24.15" customHeight="1">
      <c r="A164" s="39"/>
      <c r="B164" s="40"/>
      <c r="C164" s="228" t="s">
        <v>462</v>
      </c>
      <c r="D164" s="228" t="s">
        <v>171</v>
      </c>
      <c r="E164" s="229" t="s">
        <v>3826</v>
      </c>
      <c r="F164" s="230" t="s">
        <v>3827</v>
      </c>
      <c r="G164" s="231" t="s">
        <v>416</v>
      </c>
      <c r="H164" s="232">
        <v>25</v>
      </c>
      <c r="I164" s="233"/>
      <c r="J164" s="234">
        <f>ROUND(I164*H164,2)</f>
        <v>0</v>
      </c>
      <c r="K164" s="230" t="s">
        <v>3828</v>
      </c>
      <c r="L164" s="45"/>
      <c r="M164" s="235" t="s">
        <v>1</v>
      </c>
      <c r="N164" s="236" t="s">
        <v>42</v>
      </c>
      <c r="O164" s="92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9" t="s">
        <v>437</v>
      </c>
      <c r="AT164" s="239" t="s">
        <v>171</v>
      </c>
      <c r="AU164" s="239" t="s">
        <v>84</v>
      </c>
      <c r="AY164" s="18" t="s">
        <v>168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8" t="s">
        <v>84</v>
      </c>
      <c r="BK164" s="240">
        <f>ROUND(I164*H164,2)</f>
        <v>0</v>
      </c>
      <c r="BL164" s="18" t="s">
        <v>437</v>
      </c>
      <c r="BM164" s="239" t="s">
        <v>662</v>
      </c>
    </row>
    <row r="165" spans="1:47" s="2" customFormat="1" ht="12">
      <c r="A165" s="39"/>
      <c r="B165" s="40"/>
      <c r="C165" s="41"/>
      <c r="D165" s="241" t="s">
        <v>178</v>
      </c>
      <c r="E165" s="41"/>
      <c r="F165" s="242" t="s">
        <v>3829</v>
      </c>
      <c r="G165" s="41"/>
      <c r="H165" s="41"/>
      <c r="I165" s="243"/>
      <c r="J165" s="41"/>
      <c r="K165" s="41"/>
      <c r="L165" s="45"/>
      <c r="M165" s="244"/>
      <c r="N165" s="245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178</v>
      </c>
      <c r="AU165" s="18" t="s">
        <v>84</v>
      </c>
    </row>
    <row r="166" spans="1:65" s="2" customFormat="1" ht="33" customHeight="1">
      <c r="A166" s="39"/>
      <c r="B166" s="40"/>
      <c r="C166" s="228" t="s">
        <v>468</v>
      </c>
      <c r="D166" s="228" t="s">
        <v>171</v>
      </c>
      <c r="E166" s="229" t="s">
        <v>3830</v>
      </c>
      <c r="F166" s="230" t="s">
        <v>3831</v>
      </c>
      <c r="G166" s="231" t="s">
        <v>416</v>
      </c>
      <c r="H166" s="232">
        <v>30</v>
      </c>
      <c r="I166" s="233"/>
      <c r="J166" s="234">
        <f>ROUND(I166*H166,2)</f>
        <v>0</v>
      </c>
      <c r="K166" s="230" t="s">
        <v>3781</v>
      </c>
      <c r="L166" s="45"/>
      <c r="M166" s="235" t="s">
        <v>1</v>
      </c>
      <c r="N166" s="236" t="s">
        <v>42</v>
      </c>
      <c r="O166" s="92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437</v>
      </c>
      <c r="AT166" s="239" t="s">
        <v>171</v>
      </c>
      <c r="AU166" s="239" t="s">
        <v>84</v>
      </c>
      <c r="AY166" s="18" t="s">
        <v>168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84</v>
      </c>
      <c r="BK166" s="240">
        <f>ROUND(I166*H166,2)</f>
        <v>0</v>
      </c>
      <c r="BL166" s="18" t="s">
        <v>437</v>
      </c>
      <c r="BM166" s="239" t="s">
        <v>675</v>
      </c>
    </row>
    <row r="167" spans="1:47" s="2" customFormat="1" ht="12">
      <c r="A167" s="39"/>
      <c r="B167" s="40"/>
      <c r="C167" s="41"/>
      <c r="D167" s="241" t="s">
        <v>178</v>
      </c>
      <c r="E167" s="41"/>
      <c r="F167" s="242" t="s">
        <v>3832</v>
      </c>
      <c r="G167" s="41"/>
      <c r="H167" s="41"/>
      <c r="I167" s="243"/>
      <c r="J167" s="41"/>
      <c r="K167" s="41"/>
      <c r="L167" s="45"/>
      <c r="M167" s="244"/>
      <c r="N167" s="245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178</v>
      </c>
      <c r="AU167" s="18" t="s">
        <v>84</v>
      </c>
    </row>
    <row r="168" spans="1:65" s="2" customFormat="1" ht="33" customHeight="1">
      <c r="A168" s="39"/>
      <c r="B168" s="40"/>
      <c r="C168" s="228" t="s">
        <v>7</v>
      </c>
      <c r="D168" s="228" t="s">
        <v>171</v>
      </c>
      <c r="E168" s="229" t="s">
        <v>3833</v>
      </c>
      <c r="F168" s="230" t="s">
        <v>3834</v>
      </c>
      <c r="G168" s="231" t="s">
        <v>416</v>
      </c>
      <c r="H168" s="232">
        <v>13</v>
      </c>
      <c r="I168" s="233"/>
      <c r="J168" s="234">
        <f>ROUND(I168*H168,2)</f>
        <v>0</v>
      </c>
      <c r="K168" s="230" t="s">
        <v>3781</v>
      </c>
      <c r="L168" s="45"/>
      <c r="M168" s="235" t="s">
        <v>1</v>
      </c>
      <c r="N168" s="236" t="s">
        <v>42</v>
      </c>
      <c r="O168" s="92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9" t="s">
        <v>437</v>
      </c>
      <c r="AT168" s="239" t="s">
        <v>171</v>
      </c>
      <c r="AU168" s="239" t="s">
        <v>84</v>
      </c>
      <c r="AY168" s="18" t="s">
        <v>168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8" t="s">
        <v>84</v>
      </c>
      <c r="BK168" s="240">
        <f>ROUND(I168*H168,2)</f>
        <v>0</v>
      </c>
      <c r="BL168" s="18" t="s">
        <v>437</v>
      </c>
      <c r="BM168" s="239" t="s">
        <v>695</v>
      </c>
    </row>
    <row r="169" spans="1:47" s="2" customFormat="1" ht="12">
      <c r="A169" s="39"/>
      <c r="B169" s="40"/>
      <c r="C169" s="41"/>
      <c r="D169" s="241" t="s">
        <v>178</v>
      </c>
      <c r="E169" s="41"/>
      <c r="F169" s="242" t="s">
        <v>3832</v>
      </c>
      <c r="G169" s="41"/>
      <c r="H169" s="41"/>
      <c r="I169" s="243"/>
      <c r="J169" s="41"/>
      <c r="K169" s="41"/>
      <c r="L169" s="45"/>
      <c r="M169" s="244"/>
      <c r="N169" s="245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178</v>
      </c>
      <c r="AU169" s="18" t="s">
        <v>84</v>
      </c>
    </row>
    <row r="170" spans="1:65" s="2" customFormat="1" ht="44.25" customHeight="1">
      <c r="A170" s="39"/>
      <c r="B170" s="40"/>
      <c r="C170" s="228" t="s">
        <v>484</v>
      </c>
      <c r="D170" s="228" t="s">
        <v>171</v>
      </c>
      <c r="E170" s="229" t="s">
        <v>3835</v>
      </c>
      <c r="F170" s="230" t="s">
        <v>3836</v>
      </c>
      <c r="G170" s="231" t="s">
        <v>416</v>
      </c>
      <c r="H170" s="232">
        <v>7</v>
      </c>
      <c r="I170" s="233"/>
      <c r="J170" s="234">
        <f>ROUND(I170*H170,2)</f>
        <v>0</v>
      </c>
      <c r="K170" s="230" t="s">
        <v>3828</v>
      </c>
      <c r="L170" s="45"/>
      <c r="M170" s="235" t="s">
        <v>1</v>
      </c>
      <c r="N170" s="236" t="s">
        <v>42</v>
      </c>
      <c r="O170" s="9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437</v>
      </c>
      <c r="AT170" s="239" t="s">
        <v>171</v>
      </c>
      <c r="AU170" s="239" t="s">
        <v>84</v>
      </c>
      <c r="AY170" s="18" t="s">
        <v>168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84</v>
      </c>
      <c r="BK170" s="240">
        <f>ROUND(I170*H170,2)</f>
        <v>0</v>
      </c>
      <c r="BL170" s="18" t="s">
        <v>437</v>
      </c>
      <c r="BM170" s="239" t="s">
        <v>705</v>
      </c>
    </row>
    <row r="171" spans="1:47" s="2" customFormat="1" ht="12">
      <c r="A171" s="39"/>
      <c r="B171" s="40"/>
      <c r="C171" s="41"/>
      <c r="D171" s="241" t="s">
        <v>178</v>
      </c>
      <c r="E171" s="41"/>
      <c r="F171" s="242" t="s">
        <v>3837</v>
      </c>
      <c r="G171" s="41"/>
      <c r="H171" s="41"/>
      <c r="I171" s="243"/>
      <c r="J171" s="41"/>
      <c r="K171" s="41"/>
      <c r="L171" s="45"/>
      <c r="M171" s="244"/>
      <c r="N171" s="245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178</v>
      </c>
      <c r="AU171" s="18" t="s">
        <v>84</v>
      </c>
    </row>
    <row r="172" spans="1:65" s="2" customFormat="1" ht="62.7" customHeight="1">
      <c r="A172" s="39"/>
      <c r="B172" s="40"/>
      <c r="C172" s="228" t="s">
        <v>489</v>
      </c>
      <c r="D172" s="228" t="s">
        <v>171</v>
      </c>
      <c r="E172" s="229" t="s">
        <v>3838</v>
      </c>
      <c r="F172" s="230" t="s">
        <v>3839</v>
      </c>
      <c r="G172" s="231" t="s">
        <v>798</v>
      </c>
      <c r="H172" s="232">
        <v>7</v>
      </c>
      <c r="I172" s="233"/>
      <c r="J172" s="234">
        <f>ROUND(I172*H172,2)</f>
        <v>0</v>
      </c>
      <c r="K172" s="230" t="s">
        <v>3781</v>
      </c>
      <c r="L172" s="45"/>
      <c r="M172" s="235" t="s">
        <v>1</v>
      </c>
      <c r="N172" s="236" t="s">
        <v>42</v>
      </c>
      <c r="O172" s="9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437</v>
      </c>
      <c r="AT172" s="239" t="s">
        <v>171</v>
      </c>
      <c r="AU172" s="239" t="s">
        <v>84</v>
      </c>
      <c r="AY172" s="18" t="s">
        <v>168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84</v>
      </c>
      <c r="BK172" s="240">
        <f>ROUND(I172*H172,2)</f>
        <v>0</v>
      </c>
      <c r="BL172" s="18" t="s">
        <v>437</v>
      </c>
      <c r="BM172" s="239" t="s">
        <v>713</v>
      </c>
    </row>
    <row r="173" spans="1:47" s="2" customFormat="1" ht="12">
      <c r="A173" s="39"/>
      <c r="B173" s="40"/>
      <c r="C173" s="41"/>
      <c r="D173" s="241" t="s">
        <v>178</v>
      </c>
      <c r="E173" s="41"/>
      <c r="F173" s="242" t="s">
        <v>3840</v>
      </c>
      <c r="G173" s="41"/>
      <c r="H173" s="41"/>
      <c r="I173" s="243"/>
      <c r="J173" s="41"/>
      <c r="K173" s="41"/>
      <c r="L173" s="45"/>
      <c r="M173" s="244"/>
      <c r="N173" s="245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178</v>
      </c>
      <c r="AU173" s="18" t="s">
        <v>84</v>
      </c>
    </row>
    <row r="174" spans="1:65" s="2" customFormat="1" ht="16.5" customHeight="1">
      <c r="A174" s="39"/>
      <c r="B174" s="40"/>
      <c r="C174" s="228" t="s">
        <v>495</v>
      </c>
      <c r="D174" s="228" t="s">
        <v>171</v>
      </c>
      <c r="E174" s="229" t="s">
        <v>3841</v>
      </c>
      <c r="F174" s="230" t="s">
        <v>3842</v>
      </c>
      <c r="G174" s="231" t="s">
        <v>798</v>
      </c>
      <c r="H174" s="232">
        <v>3</v>
      </c>
      <c r="I174" s="233"/>
      <c r="J174" s="234">
        <f>ROUND(I174*H174,2)</f>
        <v>0</v>
      </c>
      <c r="K174" s="230" t="s">
        <v>3828</v>
      </c>
      <c r="L174" s="45"/>
      <c r="M174" s="235" t="s">
        <v>1</v>
      </c>
      <c r="N174" s="236" t="s">
        <v>42</v>
      </c>
      <c r="O174" s="92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437</v>
      </c>
      <c r="AT174" s="239" t="s">
        <v>171</v>
      </c>
      <c r="AU174" s="239" t="s">
        <v>84</v>
      </c>
      <c r="AY174" s="18" t="s">
        <v>168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84</v>
      </c>
      <c r="BK174" s="240">
        <f>ROUND(I174*H174,2)</f>
        <v>0</v>
      </c>
      <c r="BL174" s="18" t="s">
        <v>437</v>
      </c>
      <c r="BM174" s="239" t="s">
        <v>722</v>
      </c>
    </row>
    <row r="175" spans="1:47" s="2" customFormat="1" ht="12">
      <c r="A175" s="39"/>
      <c r="B175" s="40"/>
      <c r="C175" s="41"/>
      <c r="D175" s="241" t="s">
        <v>178</v>
      </c>
      <c r="E175" s="41"/>
      <c r="F175" s="242" t="s">
        <v>3843</v>
      </c>
      <c r="G175" s="41"/>
      <c r="H175" s="41"/>
      <c r="I175" s="243"/>
      <c r="J175" s="41"/>
      <c r="K175" s="41"/>
      <c r="L175" s="45"/>
      <c r="M175" s="244"/>
      <c r="N175" s="245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178</v>
      </c>
      <c r="AU175" s="18" t="s">
        <v>84</v>
      </c>
    </row>
    <row r="176" spans="1:65" s="2" customFormat="1" ht="16.5" customHeight="1">
      <c r="A176" s="39"/>
      <c r="B176" s="40"/>
      <c r="C176" s="228" t="s">
        <v>502</v>
      </c>
      <c r="D176" s="228" t="s">
        <v>171</v>
      </c>
      <c r="E176" s="229" t="s">
        <v>3844</v>
      </c>
      <c r="F176" s="230" t="s">
        <v>3845</v>
      </c>
      <c r="G176" s="231" t="s">
        <v>798</v>
      </c>
      <c r="H176" s="232">
        <v>3</v>
      </c>
      <c r="I176" s="233"/>
      <c r="J176" s="234">
        <f>ROUND(I176*H176,2)</f>
        <v>0</v>
      </c>
      <c r="K176" s="230" t="s">
        <v>3828</v>
      </c>
      <c r="L176" s="45"/>
      <c r="M176" s="235" t="s">
        <v>1</v>
      </c>
      <c r="N176" s="236" t="s">
        <v>42</v>
      </c>
      <c r="O176" s="92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437</v>
      </c>
      <c r="AT176" s="239" t="s">
        <v>171</v>
      </c>
      <c r="AU176" s="239" t="s">
        <v>84</v>
      </c>
      <c r="AY176" s="18" t="s">
        <v>168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84</v>
      </c>
      <c r="BK176" s="240">
        <f>ROUND(I176*H176,2)</f>
        <v>0</v>
      </c>
      <c r="BL176" s="18" t="s">
        <v>437</v>
      </c>
      <c r="BM176" s="239" t="s">
        <v>733</v>
      </c>
    </row>
    <row r="177" spans="1:47" s="2" customFormat="1" ht="12">
      <c r="A177" s="39"/>
      <c r="B177" s="40"/>
      <c r="C177" s="41"/>
      <c r="D177" s="241" t="s">
        <v>178</v>
      </c>
      <c r="E177" s="41"/>
      <c r="F177" s="242" t="s">
        <v>3846</v>
      </c>
      <c r="G177" s="41"/>
      <c r="H177" s="41"/>
      <c r="I177" s="243"/>
      <c r="J177" s="41"/>
      <c r="K177" s="41"/>
      <c r="L177" s="45"/>
      <c r="M177" s="244"/>
      <c r="N177" s="245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178</v>
      </c>
      <c r="AU177" s="18" t="s">
        <v>84</v>
      </c>
    </row>
    <row r="178" spans="1:65" s="2" customFormat="1" ht="16.5" customHeight="1">
      <c r="A178" s="39"/>
      <c r="B178" s="40"/>
      <c r="C178" s="228" t="s">
        <v>512</v>
      </c>
      <c r="D178" s="228" t="s">
        <v>171</v>
      </c>
      <c r="E178" s="229" t="s">
        <v>3847</v>
      </c>
      <c r="F178" s="230" t="s">
        <v>3848</v>
      </c>
      <c r="G178" s="231" t="s">
        <v>798</v>
      </c>
      <c r="H178" s="232">
        <v>6</v>
      </c>
      <c r="I178" s="233"/>
      <c r="J178" s="234">
        <f>ROUND(I178*H178,2)</f>
        <v>0</v>
      </c>
      <c r="K178" s="230" t="s">
        <v>3828</v>
      </c>
      <c r="L178" s="45"/>
      <c r="M178" s="235" t="s">
        <v>1</v>
      </c>
      <c r="N178" s="236" t="s">
        <v>42</v>
      </c>
      <c r="O178" s="9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437</v>
      </c>
      <c r="AT178" s="239" t="s">
        <v>171</v>
      </c>
      <c r="AU178" s="239" t="s">
        <v>84</v>
      </c>
      <c r="AY178" s="18" t="s">
        <v>168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84</v>
      </c>
      <c r="BK178" s="240">
        <f>ROUND(I178*H178,2)</f>
        <v>0</v>
      </c>
      <c r="BL178" s="18" t="s">
        <v>437</v>
      </c>
      <c r="BM178" s="239" t="s">
        <v>747</v>
      </c>
    </row>
    <row r="179" spans="1:65" s="2" customFormat="1" ht="21.75" customHeight="1">
      <c r="A179" s="39"/>
      <c r="B179" s="40"/>
      <c r="C179" s="228" t="s">
        <v>522</v>
      </c>
      <c r="D179" s="228" t="s">
        <v>171</v>
      </c>
      <c r="E179" s="229" t="s">
        <v>3849</v>
      </c>
      <c r="F179" s="230" t="s">
        <v>3850</v>
      </c>
      <c r="G179" s="231" t="s">
        <v>1933</v>
      </c>
      <c r="H179" s="232">
        <v>2</v>
      </c>
      <c r="I179" s="233"/>
      <c r="J179" s="234">
        <f>ROUND(I179*H179,2)</f>
        <v>0</v>
      </c>
      <c r="K179" s="230" t="s">
        <v>3828</v>
      </c>
      <c r="L179" s="45"/>
      <c r="M179" s="235" t="s">
        <v>1</v>
      </c>
      <c r="N179" s="236" t="s">
        <v>42</v>
      </c>
      <c r="O179" s="92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437</v>
      </c>
      <c r="AT179" s="239" t="s">
        <v>171</v>
      </c>
      <c r="AU179" s="239" t="s">
        <v>84</v>
      </c>
      <c r="AY179" s="18" t="s">
        <v>168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84</v>
      </c>
      <c r="BK179" s="240">
        <f>ROUND(I179*H179,2)</f>
        <v>0</v>
      </c>
      <c r="BL179" s="18" t="s">
        <v>437</v>
      </c>
      <c r="BM179" s="239" t="s">
        <v>766</v>
      </c>
    </row>
    <row r="180" spans="1:47" s="2" customFormat="1" ht="12">
      <c r="A180" s="39"/>
      <c r="B180" s="40"/>
      <c r="C180" s="41"/>
      <c r="D180" s="241" t="s">
        <v>178</v>
      </c>
      <c r="E180" s="41"/>
      <c r="F180" s="242" t="s">
        <v>3851</v>
      </c>
      <c r="G180" s="41"/>
      <c r="H180" s="41"/>
      <c r="I180" s="243"/>
      <c r="J180" s="41"/>
      <c r="K180" s="41"/>
      <c r="L180" s="45"/>
      <c r="M180" s="244"/>
      <c r="N180" s="245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178</v>
      </c>
      <c r="AU180" s="18" t="s">
        <v>84</v>
      </c>
    </row>
    <row r="181" spans="1:65" s="2" customFormat="1" ht="21.75" customHeight="1">
      <c r="A181" s="39"/>
      <c r="B181" s="40"/>
      <c r="C181" s="228" t="s">
        <v>534</v>
      </c>
      <c r="D181" s="228" t="s">
        <v>171</v>
      </c>
      <c r="E181" s="229" t="s">
        <v>3852</v>
      </c>
      <c r="F181" s="230" t="s">
        <v>3853</v>
      </c>
      <c r="G181" s="231" t="s">
        <v>1933</v>
      </c>
      <c r="H181" s="232">
        <v>1</v>
      </c>
      <c r="I181" s="233"/>
      <c r="J181" s="234">
        <f>ROUND(I181*H181,2)</f>
        <v>0</v>
      </c>
      <c r="K181" s="230" t="s">
        <v>3828</v>
      </c>
      <c r="L181" s="45"/>
      <c r="M181" s="235" t="s">
        <v>1</v>
      </c>
      <c r="N181" s="236" t="s">
        <v>42</v>
      </c>
      <c r="O181" s="92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9" t="s">
        <v>437</v>
      </c>
      <c r="AT181" s="239" t="s">
        <v>171</v>
      </c>
      <c r="AU181" s="239" t="s">
        <v>84</v>
      </c>
      <c r="AY181" s="18" t="s">
        <v>168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8" t="s">
        <v>84</v>
      </c>
      <c r="BK181" s="240">
        <f>ROUND(I181*H181,2)</f>
        <v>0</v>
      </c>
      <c r="BL181" s="18" t="s">
        <v>437</v>
      </c>
      <c r="BM181" s="239" t="s">
        <v>778</v>
      </c>
    </row>
    <row r="182" spans="1:47" s="2" customFormat="1" ht="12">
      <c r="A182" s="39"/>
      <c r="B182" s="40"/>
      <c r="C182" s="41"/>
      <c r="D182" s="241" t="s">
        <v>178</v>
      </c>
      <c r="E182" s="41"/>
      <c r="F182" s="242" t="s">
        <v>3854</v>
      </c>
      <c r="G182" s="41"/>
      <c r="H182" s="41"/>
      <c r="I182" s="243"/>
      <c r="J182" s="41"/>
      <c r="K182" s="41"/>
      <c r="L182" s="45"/>
      <c r="M182" s="244"/>
      <c r="N182" s="245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178</v>
      </c>
      <c r="AU182" s="18" t="s">
        <v>84</v>
      </c>
    </row>
    <row r="183" spans="1:65" s="2" customFormat="1" ht="16.5" customHeight="1">
      <c r="A183" s="39"/>
      <c r="B183" s="40"/>
      <c r="C183" s="228" t="s">
        <v>540</v>
      </c>
      <c r="D183" s="228" t="s">
        <v>171</v>
      </c>
      <c r="E183" s="229" t="s">
        <v>3855</v>
      </c>
      <c r="F183" s="230" t="s">
        <v>3856</v>
      </c>
      <c r="G183" s="231" t="s">
        <v>1933</v>
      </c>
      <c r="H183" s="232">
        <v>3</v>
      </c>
      <c r="I183" s="233"/>
      <c r="J183" s="234">
        <f>ROUND(I183*H183,2)</f>
        <v>0</v>
      </c>
      <c r="K183" s="230" t="s">
        <v>3828</v>
      </c>
      <c r="L183" s="45"/>
      <c r="M183" s="235" t="s">
        <v>1</v>
      </c>
      <c r="N183" s="236" t="s">
        <v>42</v>
      </c>
      <c r="O183" s="92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9" t="s">
        <v>437</v>
      </c>
      <c r="AT183" s="239" t="s">
        <v>171</v>
      </c>
      <c r="AU183" s="239" t="s">
        <v>84</v>
      </c>
      <c r="AY183" s="18" t="s">
        <v>168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8" t="s">
        <v>84</v>
      </c>
      <c r="BK183" s="240">
        <f>ROUND(I183*H183,2)</f>
        <v>0</v>
      </c>
      <c r="BL183" s="18" t="s">
        <v>437</v>
      </c>
      <c r="BM183" s="239" t="s">
        <v>791</v>
      </c>
    </row>
    <row r="184" spans="1:65" s="2" customFormat="1" ht="37.8" customHeight="1">
      <c r="A184" s="39"/>
      <c r="B184" s="40"/>
      <c r="C184" s="228" t="s">
        <v>567</v>
      </c>
      <c r="D184" s="228" t="s">
        <v>171</v>
      </c>
      <c r="E184" s="229" t="s">
        <v>3857</v>
      </c>
      <c r="F184" s="230" t="s">
        <v>3858</v>
      </c>
      <c r="G184" s="231" t="s">
        <v>798</v>
      </c>
      <c r="H184" s="232">
        <v>7</v>
      </c>
      <c r="I184" s="233"/>
      <c r="J184" s="234">
        <f>ROUND(I184*H184,2)</f>
        <v>0</v>
      </c>
      <c r="K184" s="230" t="s">
        <v>3781</v>
      </c>
      <c r="L184" s="45"/>
      <c r="M184" s="235" t="s">
        <v>1</v>
      </c>
      <c r="N184" s="236" t="s">
        <v>42</v>
      </c>
      <c r="O184" s="92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437</v>
      </c>
      <c r="AT184" s="239" t="s">
        <v>171</v>
      </c>
      <c r="AU184" s="239" t="s">
        <v>84</v>
      </c>
      <c r="AY184" s="18" t="s">
        <v>168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84</v>
      </c>
      <c r="BK184" s="240">
        <f>ROUND(I184*H184,2)</f>
        <v>0</v>
      </c>
      <c r="BL184" s="18" t="s">
        <v>437</v>
      </c>
      <c r="BM184" s="239" t="s">
        <v>802</v>
      </c>
    </row>
    <row r="185" spans="1:47" s="2" customFormat="1" ht="12">
      <c r="A185" s="39"/>
      <c r="B185" s="40"/>
      <c r="C185" s="41"/>
      <c r="D185" s="241" t="s">
        <v>178</v>
      </c>
      <c r="E185" s="41"/>
      <c r="F185" s="242" t="s">
        <v>3859</v>
      </c>
      <c r="G185" s="41"/>
      <c r="H185" s="41"/>
      <c r="I185" s="243"/>
      <c r="J185" s="41"/>
      <c r="K185" s="41"/>
      <c r="L185" s="45"/>
      <c r="M185" s="244"/>
      <c r="N185" s="245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178</v>
      </c>
      <c r="AU185" s="18" t="s">
        <v>84</v>
      </c>
    </row>
    <row r="186" spans="1:65" s="2" customFormat="1" ht="24.15" customHeight="1">
      <c r="A186" s="39"/>
      <c r="B186" s="40"/>
      <c r="C186" s="228" t="s">
        <v>572</v>
      </c>
      <c r="D186" s="228" t="s">
        <v>171</v>
      </c>
      <c r="E186" s="229" t="s">
        <v>3860</v>
      </c>
      <c r="F186" s="230" t="s">
        <v>3861</v>
      </c>
      <c r="G186" s="231" t="s">
        <v>798</v>
      </c>
      <c r="H186" s="232">
        <v>2</v>
      </c>
      <c r="I186" s="233"/>
      <c r="J186" s="234">
        <f>ROUND(I186*H186,2)</f>
        <v>0</v>
      </c>
      <c r="K186" s="230" t="s">
        <v>3828</v>
      </c>
      <c r="L186" s="45"/>
      <c r="M186" s="235" t="s">
        <v>1</v>
      </c>
      <c r="N186" s="236" t="s">
        <v>42</v>
      </c>
      <c r="O186" s="92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9" t="s">
        <v>437</v>
      </c>
      <c r="AT186" s="239" t="s">
        <v>171</v>
      </c>
      <c r="AU186" s="239" t="s">
        <v>84</v>
      </c>
      <c r="AY186" s="18" t="s">
        <v>168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8" t="s">
        <v>84</v>
      </c>
      <c r="BK186" s="240">
        <f>ROUND(I186*H186,2)</f>
        <v>0</v>
      </c>
      <c r="BL186" s="18" t="s">
        <v>437</v>
      </c>
      <c r="BM186" s="239" t="s">
        <v>814</v>
      </c>
    </row>
    <row r="187" spans="1:47" s="2" customFormat="1" ht="12">
      <c r="A187" s="39"/>
      <c r="B187" s="40"/>
      <c r="C187" s="41"/>
      <c r="D187" s="241" t="s">
        <v>178</v>
      </c>
      <c r="E187" s="41"/>
      <c r="F187" s="242" t="s">
        <v>3862</v>
      </c>
      <c r="G187" s="41"/>
      <c r="H187" s="41"/>
      <c r="I187" s="243"/>
      <c r="J187" s="41"/>
      <c r="K187" s="41"/>
      <c r="L187" s="45"/>
      <c r="M187" s="244"/>
      <c r="N187" s="245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178</v>
      </c>
      <c r="AU187" s="18" t="s">
        <v>84</v>
      </c>
    </row>
    <row r="188" spans="1:65" s="2" customFormat="1" ht="44.25" customHeight="1">
      <c r="A188" s="39"/>
      <c r="B188" s="40"/>
      <c r="C188" s="228" t="s">
        <v>352</v>
      </c>
      <c r="D188" s="228" t="s">
        <v>171</v>
      </c>
      <c r="E188" s="229" t="s">
        <v>3863</v>
      </c>
      <c r="F188" s="230" t="s">
        <v>3864</v>
      </c>
      <c r="G188" s="231" t="s">
        <v>798</v>
      </c>
      <c r="H188" s="232">
        <v>7</v>
      </c>
      <c r="I188" s="233"/>
      <c r="J188" s="234">
        <f>ROUND(I188*H188,2)</f>
        <v>0</v>
      </c>
      <c r="K188" s="230" t="s">
        <v>3828</v>
      </c>
      <c r="L188" s="45"/>
      <c r="M188" s="235" t="s">
        <v>1</v>
      </c>
      <c r="N188" s="236" t="s">
        <v>42</v>
      </c>
      <c r="O188" s="92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9" t="s">
        <v>437</v>
      </c>
      <c r="AT188" s="239" t="s">
        <v>171</v>
      </c>
      <c r="AU188" s="239" t="s">
        <v>84</v>
      </c>
      <c r="AY188" s="18" t="s">
        <v>168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8" t="s">
        <v>84</v>
      </c>
      <c r="BK188" s="240">
        <f>ROUND(I188*H188,2)</f>
        <v>0</v>
      </c>
      <c r="BL188" s="18" t="s">
        <v>437</v>
      </c>
      <c r="BM188" s="239" t="s">
        <v>828</v>
      </c>
    </row>
    <row r="189" spans="1:47" s="2" customFormat="1" ht="12">
      <c r="A189" s="39"/>
      <c r="B189" s="40"/>
      <c r="C189" s="41"/>
      <c r="D189" s="241" t="s">
        <v>178</v>
      </c>
      <c r="E189" s="41"/>
      <c r="F189" s="242" t="s">
        <v>3865</v>
      </c>
      <c r="G189" s="41"/>
      <c r="H189" s="41"/>
      <c r="I189" s="243"/>
      <c r="J189" s="41"/>
      <c r="K189" s="41"/>
      <c r="L189" s="45"/>
      <c r="M189" s="244"/>
      <c r="N189" s="245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178</v>
      </c>
      <c r="AU189" s="18" t="s">
        <v>84</v>
      </c>
    </row>
    <row r="190" spans="1:65" s="2" customFormat="1" ht="24.15" customHeight="1">
      <c r="A190" s="39"/>
      <c r="B190" s="40"/>
      <c r="C190" s="228" t="s">
        <v>622</v>
      </c>
      <c r="D190" s="228" t="s">
        <v>171</v>
      </c>
      <c r="E190" s="229" t="s">
        <v>3866</v>
      </c>
      <c r="F190" s="230" t="s">
        <v>3867</v>
      </c>
      <c r="G190" s="231" t="s">
        <v>798</v>
      </c>
      <c r="H190" s="232">
        <v>5</v>
      </c>
      <c r="I190" s="233"/>
      <c r="J190" s="234">
        <f>ROUND(I190*H190,2)</f>
        <v>0</v>
      </c>
      <c r="K190" s="230" t="s">
        <v>3828</v>
      </c>
      <c r="L190" s="45"/>
      <c r="M190" s="235" t="s">
        <v>1</v>
      </c>
      <c r="N190" s="236" t="s">
        <v>42</v>
      </c>
      <c r="O190" s="92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437</v>
      </c>
      <c r="AT190" s="239" t="s">
        <v>171</v>
      </c>
      <c r="AU190" s="239" t="s">
        <v>84</v>
      </c>
      <c r="AY190" s="18" t="s">
        <v>168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84</v>
      </c>
      <c r="BK190" s="240">
        <f>ROUND(I190*H190,2)</f>
        <v>0</v>
      </c>
      <c r="BL190" s="18" t="s">
        <v>437</v>
      </c>
      <c r="BM190" s="239" t="s">
        <v>1451</v>
      </c>
    </row>
    <row r="191" spans="1:47" s="2" customFormat="1" ht="12">
      <c r="A191" s="39"/>
      <c r="B191" s="40"/>
      <c r="C191" s="41"/>
      <c r="D191" s="241" t="s">
        <v>178</v>
      </c>
      <c r="E191" s="41"/>
      <c r="F191" s="242" t="s">
        <v>3868</v>
      </c>
      <c r="G191" s="41"/>
      <c r="H191" s="41"/>
      <c r="I191" s="243"/>
      <c r="J191" s="41"/>
      <c r="K191" s="41"/>
      <c r="L191" s="45"/>
      <c r="M191" s="244"/>
      <c r="N191" s="245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178</v>
      </c>
      <c r="AU191" s="18" t="s">
        <v>84</v>
      </c>
    </row>
    <row r="192" spans="1:65" s="2" customFormat="1" ht="33" customHeight="1">
      <c r="A192" s="39"/>
      <c r="B192" s="40"/>
      <c r="C192" s="228" t="s">
        <v>643</v>
      </c>
      <c r="D192" s="228" t="s">
        <v>171</v>
      </c>
      <c r="E192" s="229" t="s">
        <v>3869</v>
      </c>
      <c r="F192" s="230" t="s">
        <v>3870</v>
      </c>
      <c r="G192" s="231" t="s">
        <v>798</v>
      </c>
      <c r="H192" s="232">
        <v>1</v>
      </c>
      <c r="I192" s="233"/>
      <c r="J192" s="234">
        <f>ROUND(I192*H192,2)</f>
        <v>0</v>
      </c>
      <c r="K192" s="230" t="s">
        <v>3828</v>
      </c>
      <c r="L192" s="45"/>
      <c r="M192" s="235" t="s">
        <v>1</v>
      </c>
      <c r="N192" s="236" t="s">
        <v>42</v>
      </c>
      <c r="O192" s="92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9" t="s">
        <v>437</v>
      </c>
      <c r="AT192" s="239" t="s">
        <v>171</v>
      </c>
      <c r="AU192" s="239" t="s">
        <v>84</v>
      </c>
      <c r="AY192" s="18" t="s">
        <v>168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8" t="s">
        <v>84</v>
      </c>
      <c r="BK192" s="240">
        <f>ROUND(I192*H192,2)</f>
        <v>0</v>
      </c>
      <c r="BL192" s="18" t="s">
        <v>437</v>
      </c>
      <c r="BM192" s="239" t="s">
        <v>1460</v>
      </c>
    </row>
    <row r="193" spans="1:47" s="2" customFormat="1" ht="12">
      <c r="A193" s="39"/>
      <c r="B193" s="40"/>
      <c r="C193" s="41"/>
      <c r="D193" s="241" t="s">
        <v>178</v>
      </c>
      <c r="E193" s="41"/>
      <c r="F193" s="242" t="s">
        <v>3871</v>
      </c>
      <c r="G193" s="41"/>
      <c r="H193" s="41"/>
      <c r="I193" s="243"/>
      <c r="J193" s="41"/>
      <c r="K193" s="41"/>
      <c r="L193" s="45"/>
      <c r="M193" s="244"/>
      <c r="N193" s="245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178</v>
      </c>
      <c r="AU193" s="18" t="s">
        <v>84</v>
      </c>
    </row>
    <row r="194" spans="1:65" s="2" customFormat="1" ht="62.7" customHeight="1">
      <c r="A194" s="39"/>
      <c r="B194" s="40"/>
      <c r="C194" s="228" t="s">
        <v>647</v>
      </c>
      <c r="D194" s="228" t="s">
        <v>171</v>
      </c>
      <c r="E194" s="229" t="s">
        <v>3872</v>
      </c>
      <c r="F194" s="230" t="s">
        <v>3873</v>
      </c>
      <c r="G194" s="231" t="s">
        <v>798</v>
      </c>
      <c r="H194" s="232">
        <v>4</v>
      </c>
      <c r="I194" s="233"/>
      <c r="J194" s="234">
        <f>ROUND(I194*H194,2)</f>
        <v>0</v>
      </c>
      <c r="K194" s="230" t="s">
        <v>3781</v>
      </c>
      <c r="L194" s="45"/>
      <c r="M194" s="235" t="s">
        <v>1</v>
      </c>
      <c r="N194" s="236" t="s">
        <v>42</v>
      </c>
      <c r="O194" s="92"/>
      <c r="P194" s="237">
        <f>O194*H194</f>
        <v>0</v>
      </c>
      <c r="Q194" s="237">
        <v>0</v>
      </c>
      <c r="R194" s="237">
        <f>Q194*H194</f>
        <v>0</v>
      </c>
      <c r="S194" s="237">
        <v>0</v>
      </c>
      <c r="T194" s="23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9" t="s">
        <v>437</v>
      </c>
      <c r="AT194" s="239" t="s">
        <v>171</v>
      </c>
      <c r="AU194" s="239" t="s">
        <v>84</v>
      </c>
      <c r="AY194" s="18" t="s">
        <v>168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8" t="s">
        <v>84</v>
      </c>
      <c r="BK194" s="240">
        <f>ROUND(I194*H194,2)</f>
        <v>0</v>
      </c>
      <c r="BL194" s="18" t="s">
        <v>437</v>
      </c>
      <c r="BM194" s="239" t="s">
        <v>1486</v>
      </c>
    </row>
    <row r="195" spans="1:47" s="2" customFormat="1" ht="12">
      <c r="A195" s="39"/>
      <c r="B195" s="40"/>
      <c r="C195" s="41"/>
      <c r="D195" s="241" t="s">
        <v>178</v>
      </c>
      <c r="E195" s="41"/>
      <c r="F195" s="242" t="s">
        <v>3874</v>
      </c>
      <c r="G195" s="41"/>
      <c r="H195" s="41"/>
      <c r="I195" s="243"/>
      <c r="J195" s="41"/>
      <c r="K195" s="41"/>
      <c r="L195" s="45"/>
      <c r="M195" s="244"/>
      <c r="N195" s="245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178</v>
      </c>
      <c r="AU195" s="18" t="s">
        <v>84</v>
      </c>
    </row>
    <row r="196" spans="1:65" s="2" customFormat="1" ht="24.15" customHeight="1">
      <c r="A196" s="39"/>
      <c r="B196" s="40"/>
      <c r="C196" s="228" t="s">
        <v>654</v>
      </c>
      <c r="D196" s="228" t="s">
        <v>171</v>
      </c>
      <c r="E196" s="229" t="s">
        <v>3875</v>
      </c>
      <c r="F196" s="230" t="s">
        <v>3876</v>
      </c>
      <c r="G196" s="231" t="s">
        <v>798</v>
      </c>
      <c r="H196" s="232">
        <v>31</v>
      </c>
      <c r="I196" s="233"/>
      <c r="J196" s="234">
        <f>ROUND(I196*H196,2)</f>
        <v>0</v>
      </c>
      <c r="K196" s="230" t="s">
        <v>3828</v>
      </c>
      <c r="L196" s="45"/>
      <c r="M196" s="235" t="s">
        <v>1</v>
      </c>
      <c r="N196" s="236" t="s">
        <v>42</v>
      </c>
      <c r="O196" s="92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9" t="s">
        <v>437</v>
      </c>
      <c r="AT196" s="239" t="s">
        <v>171</v>
      </c>
      <c r="AU196" s="239" t="s">
        <v>84</v>
      </c>
      <c r="AY196" s="18" t="s">
        <v>168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8" t="s">
        <v>84</v>
      </c>
      <c r="BK196" s="240">
        <f>ROUND(I196*H196,2)</f>
        <v>0</v>
      </c>
      <c r="BL196" s="18" t="s">
        <v>437</v>
      </c>
      <c r="BM196" s="239" t="s">
        <v>1506</v>
      </c>
    </row>
    <row r="197" spans="1:47" s="2" customFormat="1" ht="12">
      <c r="A197" s="39"/>
      <c r="B197" s="40"/>
      <c r="C197" s="41"/>
      <c r="D197" s="241" t="s">
        <v>178</v>
      </c>
      <c r="E197" s="41"/>
      <c r="F197" s="242" t="s">
        <v>3877</v>
      </c>
      <c r="G197" s="41"/>
      <c r="H197" s="41"/>
      <c r="I197" s="243"/>
      <c r="J197" s="41"/>
      <c r="K197" s="41"/>
      <c r="L197" s="45"/>
      <c r="M197" s="244"/>
      <c r="N197" s="245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178</v>
      </c>
      <c r="AU197" s="18" t="s">
        <v>84</v>
      </c>
    </row>
    <row r="198" spans="1:65" s="2" customFormat="1" ht="24.15" customHeight="1">
      <c r="A198" s="39"/>
      <c r="B198" s="40"/>
      <c r="C198" s="228" t="s">
        <v>658</v>
      </c>
      <c r="D198" s="228" t="s">
        <v>171</v>
      </c>
      <c r="E198" s="229" t="s">
        <v>3878</v>
      </c>
      <c r="F198" s="230" t="s">
        <v>3879</v>
      </c>
      <c r="G198" s="231" t="s">
        <v>311</v>
      </c>
      <c r="H198" s="232">
        <v>1.063</v>
      </c>
      <c r="I198" s="233"/>
      <c r="J198" s="234">
        <f>ROUND(I198*H198,2)</f>
        <v>0</v>
      </c>
      <c r="K198" s="230" t="s">
        <v>3781</v>
      </c>
      <c r="L198" s="45"/>
      <c r="M198" s="235" t="s">
        <v>1</v>
      </c>
      <c r="N198" s="236" t="s">
        <v>42</v>
      </c>
      <c r="O198" s="92"/>
      <c r="P198" s="237">
        <f>O198*H198</f>
        <v>0</v>
      </c>
      <c r="Q198" s="237">
        <v>0</v>
      </c>
      <c r="R198" s="237">
        <f>Q198*H198</f>
        <v>0</v>
      </c>
      <c r="S198" s="237">
        <v>0</v>
      </c>
      <c r="T198" s="23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9" t="s">
        <v>437</v>
      </c>
      <c r="AT198" s="239" t="s">
        <v>171</v>
      </c>
      <c r="AU198" s="239" t="s">
        <v>84</v>
      </c>
      <c r="AY198" s="18" t="s">
        <v>168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8" t="s">
        <v>84</v>
      </c>
      <c r="BK198" s="240">
        <f>ROUND(I198*H198,2)</f>
        <v>0</v>
      </c>
      <c r="BL198" s="18" t="s">
        <v>437</v>
      </c>
      <c r="BM198" s="239" t="s">
        <v>1514</v>
      </c>
    </row>
    <row r="199" spans="1:47" s="2" customFormat="1" ht="12">
      <c r="A199" s="39"/>
      <c r="B199" s="40"/>
      <c r="C199" s="41"/>
      <c r="D199" s="241" t="s">
        <v>178</v>
      </c>
      <c r="E199" s="41"/>
      <c r="F199" s="242" t="s">
        <v>3880</v>
      </c>
      <c r="G199" s="41"/>
      <c r="H199" s="41"/>
      <c r="I199" s="243"/>
      <c r="J199" s="41"/>
      <c r="K199" s="41"/>
      <c r="L199" s="45"/>
      <c r="M199" s="244"/>
      <c r="N199" s="245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178</v>
      </c>
      <c r="AU199" s="18" t="s">
        <v>84</v>
      </c>
    </row>
    <row r="200" spans="1:63" s="12" customFormat="1" ht="25.9" customHeight="1">
      <c r="A200" s="12"/>
      <c r="B200" s="212"/>
      <c r="C200" s="213"/>
      <c r="D200" s="214" t="s">
        <v>76</v>
      </c>
      <c r="E200" s="215" t="s">
        <v>3881</v>
      </c>
      <c r="F200" s="215" t="s">
        <v>3882</v>
      </c>
      <c r="G200" s="213"/>
      <c r="H200" s="213"/>
      <c r="I200" s="216"/>
      <c r="J200" s="217">
        <f>BK200</f>
        <v>0</v>
      </c>
      <c r="K200" s="213"/>
      <c r="L200" s="218"/>
      <c r="M200" s="219"/>
      <c r="N200" s="220"/>
      <c r="O200" s="220"/>
      <c r="P200" s="221">
        <f>SUM(P201:P260)</f>
        <v>0</v>
      </c>
      <c r="Q200" s="220"/>
      <c r="R200" s="221">
        <f>SUM(R201:R260)</f>
        <v>0</v>
      </c>
      <c r="S200" s="220"/>
      <c r="T200" s="222">
        <f>SUM(T201:T260)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3" t="s">
        <v>86</v>
      </c>
      <c r="AT200" s="224" t="s">
        <v>76</v>
      </c>
      <c r="AU200" s="224" t="s">
        <v>77</v>
      </c>
      <c r="AY200" s="223" t="s">
        <v>168</v>
      </c>
      <c r="BK200" s="225">
        <f>SUM(BK201:BK260)</f>
        <v>0</v>
      </c>
    </row>
    <row r="201" spans="1:65" s="2" customFormat="1" ht="37.8" customHeight="1">
      <c r="A201" s="39"/>
      <c r="B201" s="40"/>
      <c r="C201" s="228" t="s">
        <v>662</v>
      </c>
      <c r="D201" s="228" t="s">
        <v>171</v>
      </c>
      <c r="E201" s="229" t="s">
        <v>3883</v>
      </c>
      <c r="F201" s="230" t="s">
        <v>3884</v>
      </c>
      <c r="G201" s="231" t="s">
        <v>1933</v>
      </c>
      <c r="H201" s="232">
        <v>1</v>
      </c>
      <c r="I201" s="233"/>
      <c r="J201" s="234">
        <f>ROUND(I201*H201,2)</f>
        <v>0</v>
      </c>
      <c r="K201" s="230" t="s">
        <v>3828</v>
      </c>
      <c r="L201" s="45"/>
      <c r="M201" s="235" t="s">
        <v>1</v>
      </c>
      <c r="N201" s="236" t="s">
        <v>42</v>
      </c>
      <c r="O201" s="92"/>
      <c r="P201" s="237">
        <f>O201*H201</f>
        <v>0</v>
      </c>
      <c r="Q201" s="237">
        <v>0</v>
      </c>
      <c r="R201" s="237">
        <f>Q201*H201</f>
        <v>0</v>
      </c>
      <c r="S201" s="237">
        <v>0</v>
      </c>
      <c r="T201" s="238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9" t="s">
        <v>437</v>
      </c>
      <c r="AT201" s="239" t="s">
        <v>171</v>
      </c>
      <c r="AU201" s="239" t="s">
        <v>84</v>
      </c>
      <c r="AY201" s="18" t="s">
        <v>168</v>
      </c>
      <c r="BE201" s="240">
        <f>IF(N201="základní",J201,0)</f>
        <v>0</v>
      </c>
      <c r="BF201" s="240">
        <f>IF(N201="snížená",J201,0)</f>
        <v>0</v>
      </c>
      <c r="BG201" s="240">
        <f>IF(N201="zákl. přenesená",J201,0)</f>
        <v>0</v>
      </c>
      <c r="BH201" s="240">
        <f>IF(N201="sníž. přenesená",J201,0)</f>
        <v>0</v>
      </c>
      <c r="BI201" s="240">
        <f>IF(N201="nulová",J201,0)</f>
        <v>0</v>
      </c>
      <c r="BJ201" s="18" t="s">
        <v>84</v>
      </c>
      <c r="BK201" s="240">
        <f>ROUND(I201*H201,2)</f>
        <v>0</v>
      </c>
      <c r="BL201" s="18" t="s">
        <v>437</v>
      </c>
      <c r="BM201" s="239" t="s">
        <v>1530</v>
      </c>
    </row>
    <row r="202" spans="1:47" s="2" customFormat="1" ht="12">
      <c r="A202" s="39"/>
      <c r="B202" s="40"/>
      <c r="C202" s="41"/>
      <c r="D202" s="241" t="s">
        <v>178</v>
      </c>
      <c r="E202" s="41"/>
      <c r="F202" s="242" t="s">
        <v>3885</v>
      </c>
      <c r="G202" s="41"/>
      <c r="H202" s="41"/>
      <c r="I202" s="243"/>
      <c r="J202" s="41"/>
      <c r="K202" s="41"/>
      <c r="L202" s="45"/>
      <c r="M202" s="244"/>
      <c r="N202" s="245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178</v>
      </c>
      <c r="AU202" s="18" t="s">
        <v>84</v>
      </c>
    </row>
    <row r="203" spans="1:65" s="2" customFormat="1" ht="37.8" customHeight="1">
      <c r="A203" s="39"/>
      <c r="B203" s="40"/>
      <c r="C203" s="228" t="s">
        <v>586</v>
      </c>
      <c r="D203" s="228" t="s">
        <v>171</v>
      </c>
      <c r="E203" s="229" t="s">
        <v>3886</v>
      </c>
      <c r="F203" s="230" t="s">
        <v>3887</v>
      </c>
      <c r="G203" s="231" t="s">
        <v>1933</v>
      </c>
      <c r="H203" s="232">
        <v>2</v>
      </c>
      <c r="I203" s="233"/>
      <c r="J203" s="234">
        <f>ROUND(I203*H203,2)</f>
        <v>0</v>
      </c>
      <c r="K203" s="230" t="s">
        <v>3828</v>
      </c>
      <c r="L203" s="45"/>
      <c r="M203" s="235" t="s">
        <v>1</v>
      </c>
      <c r="N203" s="236" t="s">
        <v>42</v>
      </c>
      <c r="O203" s="92"/>
      <c r="P203" s="237">
        <f>O203*H203</f>
        <v>0</v>
      </c>
      <c r="Q203" s="237">
        <v>0</v>
      </c>
      <c r="R203" s="237">
        <f>Q203*H203</f>
        <v>0</v>
      </c>
      <c r="S203" s="237">
        <v>0</v>
      </c>
      <c r="T203" s="238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9" t="s">
        <v>437</v>
      </c>
      <c r="AT203" s="239" t="s">
        <v>171</v>
      </c>
      <c r="AU203" s="239" t="s">
        <v>84</v>
      </c>
      <c r="AY203" s="18" t="s">
        <v>168</v>
      </c>
      <c r="BE203" s="240">
        <f>IF(N203="základní",J203,0)</f>
        <v>0</v>
      </c>
      <c r="BF203" s="240">
        <f>IF(N203="snížená",J203,0)</f>
        <v>0</v>
      </c>
      <c r="BG203" s="240">
        <f>IF(N203="zákl. přenesená",J203,0)</f>
        <v>0</v>
      </c>
      <c r="BH203" s="240">
        <f>IF(N203="sníž. přenesená",J203,0)</f>
        <v>0</v>
      </c>
      <c r="BI203" s="240">
        <f>IF(N203="nulová",J203,0)</f>
        <v>0</v>
      </c>
      <c r="BJ203" s="18" t="s">
        <v>84</v>
      </c>
      <c r="BK203" s="240">
        <f>ROUND(I203*H203,2)</f>
        <v>0</v>
      </c>
      <c r="BL203" s="18" t="s">
        <v>437</v>
      </c>
      <c r="BM203" s="239" t="s">
        <v>1540</v>
      </c>
    </row>
    <row r="204" spans="1:47" s="2" customFormat="1" ht="12">
      <c r="A204" s="39"/>
      <c r="B204" s="40"/>
      <c r="C204" s="41"/>
      <c r="D204" s="241" t="s">
        <v>178</v>
      </c>
      <c r="E204" s="41"/>
      <c r="F204" s="242" t="s">
        <v>3888</v>
      </c>
      <c r="G204" s="41"/>
      <c r="H204" s="41"/>
      <c r="I204" s="243"/>
      <c r="J204" s="41"/>
      <c r="K204" s="41"/>
      <c r="L204" s="45"/>
      <c r="M204" s="244"/>
      <c r="N204" s="245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178</v>
      </c>
      <c r="AU204" s="18" t="s">
        <v>84</v>
      </c>
    </row>
    <row r="205" spans="1:65" s="2" customFormat="1" ht="37.8" customHeight="1">
      <c r="A205" s="39"/>
      <c r="B205" s="40"/>
      <c r="C205" s="228" t="s">
        <v>675</v>
      </c>
      <c r="D205" s="228" t="s">
        <v>171</v>
      </c>
      <c r="E205" s="229" t="s">
        <v>3889</v>
      </c>
      <c r="F205" s="230" t="s">
        <v>3890</v>
      </c>
      <c r="G205" s="231" t="s">
        <v>3891</v>
      </c>
      <c r="H205" s="232">
        <v>14</v>
      </c>
      <c r="I205" s="233"/>
      <c r="J205" s="234">
        <f>ROUND(I205*H205,2)</f>
        <v>0</v>
      </c>
      <c r="K205" s="230" t="s">
        <v>3781</v>
      </c>
      <c r="L205" s="45"/>
      <c r="M205" s="235" t="s">
        <v>1</v>
      </c>
      <c r="N205" s="236" t="s">
        <v>42</v>
      </c>
      <c r="O205" s="92"/>
      <c r="P205" s="237">
        <f>O205*H205</f>
        <v>0</v>
      </c>
      <c r="Q205" s="237">
        <v>0</v>
      </c>
      <c r="R205" s="237">
        <f>Q205*H205</f>
        <v>0</v>
      </c>
      <c r="S205" s="237">
        <v>0</v>
      </c>
      <c r="T205" s="238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9" t="s">
        <v>437</v>
      </c>
      <c r="AT205" s="239" t="s">
        <v>171</v>
      </c>
      <c r="AU205" s="239" t="s">
        <v>84</v>
      </c>
      <c r="AY205" s="18" t="s">
        <v>168</v>
      </c>
      <c r="BE205" s="240">
        <f>IF(N205="základní",J205,0)</f>
        <v>0</v>
      </c>
      <c r="BF205" s="240">
        <f>IF(N205="snížená",J205,0)</f>
        <v>0</v>
      </c>
      <c r="BG205" s="240">
        <f>IF(N205="zákl. přenesená",J205,0)</f>
        <v>0</v>
      </c>
      <c r="BH205" s="240">
        <f>IF(N205="sníž. přenesená",J205,0)</f>
        <v>0</v>
      </c>
      <c r="BI205" s="240">
        <f>IF(N205="nulová",J205,0)</f>
        <v>0</v>
      </c>
      <c r="BJ205" s="18" t="s">
        <v>84</v>
      </c>
      <c r="BK205" s="240">
        <f>ROUND(I205*H205,2)</f>
        <v>0</v>
      </c>
      <c r="BL205" s="18" t="s">
        <v>437</v>
      </c>
      <c r="BM205" s="239" t="s">
        <v>1268</v>
      </c>
    </row>
    <row r="206" spans="1:47" s="2" customFormat="1" ht="12">
      <c r="A206" s="39"/>
      <c r="B206" s="40"/>
      <c r="C206" s="41"/>
      <c r="D206" s="241" t="s">
        <v>178</v>
      </c>
      <c r="E206" s="41"/>
      <c r="F206" s="242" t="s">
        <v>3892</v>
      </c>
      <c r="G206" s="41"/>
      <c r="H206" s="41"/>
      <c r="I206" s="243"/>
      <c r="J206" s="41"/>
      <c r="K206" s="41"/>
      <c r="L206" s="45"/>
      <c r="M206" s="244"/>
      <c r="N206" s="245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178</v>
      </c>
      <c r="AU206" s="18" t="s">
        <v>84</v>
      </c>
    </row>
    <row r="207" spans="1:65" s="2" customFormat="1" ht="37.8" customHeight="1">
      <c r="A207" s="39"/>
      <c r="B207" s="40"/>
      <c r="C207" s="228" t="s">
        <v>683</v>
      </c>
      <c r="D207" s="228" t="s">
        <v>171</v>
      </c>
      <c r="E207" s="229" t="s">
        <v>3893</v>
      </c>
      <c r="F207" s="230" t="s">
        <v>3894</v>
      </c>
      <c r="G207" s="231" t="s">
        <v>798</v>
      </c>
      <c r="H207" s="232">
        <v>14</v>
      </c>
      <c r="I207" s="233"/>
      <c r="J207" s="234">
        <f>ROUND(I207*H207,2)</f>
        <v>0</v>
      </c>
      <c r="K207" s="230" t="s">
        <v>3781</v>
      </c>
      <c r="L207" s="45"/>
      <c r="M207" s="235" t="s">
        <v>1</v>
      </c>
      <c r="N207" s="236" t="s">
        <v>42</v>
      </c>
      <c r="O207" s="92"/>
      <c r="P207" s="237">
        <f>O207*H207</f>
        <v>0</v>
      </c>
      <c r="Q207" s="237">
        <v>0</v>
      </c>
      <c r="R207" s="237">
        <f>Q207*H207</f>
        <v>0</v>
      </c>
      <c r="S207" s="237">
        <v>0</v>
      </c>
      <c r="T207" s="238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9" t="s">
        <v>437</v>
      </c>
      <c r="AT207" s="239" t="s">
        <v>171</v>
      </c>
      <c r="AU207" s="239" t="s">
        <v>84</v>
      </c>
      <c r="AY207" s="18" t="s">
        <v>168</v>
      </c>
      <c r="BE207" s="240">
        <f>IF(N207="základní",J207,0)</f>
        <v>0</v>
      </c>
      <c r="BF207" s="240">
        <f>IF(N207="snížená",J207,0)</f>
        <v>0</v>
      </c>
      <c r="BG207" s="240">
        <f>IF(N207="zákl. přenesená",J207,0)</f>
        <v>0</v>
      </c>
      <c r="BH207" s="240">
        <f>IF(N207="sníž. přenesená",J207,0)</f>
        <v>0</v>
      </c>
      <c r="BI207" s="240">
        <f>IF(N207="nulová",J207,0)</f>
        <v>0</v>
      </c>
      <c r="BJ207" s="18" t="s">
        <v>84</v>
      </c>
      <c r="BK207" s="240">
        <f>ROUND(I207*H207,2)</f>
        <v>0</v>
      </c>
      <c r="BL207" s="18" t="s">
        <v>437</v>
      </c>
      <c r="BM207" s="239" t="s">
        <v>1567</v>
      </c>
    </row>
    <row r="208" spans="1:47" s="2" customFormat="1" ht="12">
      <c r="A208" s="39"/>
      <c r="B208" s="40"/>
      <c r="C208" s="41"/>
      <c r="D208" s="241" t="s">
        <v>178</v>
      </c>
      <c r="E208" s="41"/>
      <c r="F208" s="242" t="s">
        <v>3895</v>
      </c>
      <c r="G208" s="41"/>
      <c r="H208" s="41"/>
      <c r="I208" s="243"/>
      <c r="J208" s="41"/>
      <c r="K208" s="41"/>
      <c r="L208" s="45"/>
      <c r="M208" s="244"/>
      <c r="N208" s="245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178</v>
      </c>
      <c r="AU208" s="18" t="s">
        <v>84</v>
      </c>
    </row>
    <row r="209" spans="1:65" s="2" customFormat="1" ht="16.5" customHeight="1">
      <c r="A209" s="39"/>
      <c r="B209" s="40"/>
      <c r="C209" s="228" t="s">
        <v>695</v>
      </c>
      <c r="D209" s="228" t="s">
        <v>171</v>
      </c>
      <c r="E209" s="229" t="s">
        <v>3896</v>
      </c>
      <c r="F209" s="230" t="s">
        <v>3897</v>
      </c>
      <c r="G209" s="231" t="s">
        <v>798</v>
      </c>
      <c r="H209" s="232">
        <v>14</v>
      </c>
      <c r="I209" s="233"/>
      <c r="J209" s="234">
        <f>ROUND(I209*H209,2)</f>
        <v>0</v>
      </c>
      <c r="K209" s="230" t="s">
        <v>3781</v>
      </c>
      <c r="L209" s="45"/>
      <c r="M209" s="235" t="s">
        <v>1</v>
      </c>
      <c r="N209" s="236" t="s">
        <v>42</v>
      </c>
      <c r="O209" s="92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437</v>
      </c>
      <c r="AT209" s="239" t="s">
        <v>171</v>
      </c>
      <c r="AU209" s="239" t="s">
        <v>84</v>
      </c>
      <c r="AY209" s="18" t="s">
        <v>168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84</v>
      </c>
      <c r="BK209" s="240">
        <f>ROUND(I209*H209,2)</f>
        <v>0</v>
      </c>
      <c r="BL209" s="18" t="s">
        <v>437</v>
      </c>
      <c r="BM209" s="239" t="s">
        <v>1577</v>
      </c>
    </row>
    <row r="210" spans="1:47" s="2" customFormat="1" ht="12">
      <c r="A210" s="39"/>
      <c r="B210" s="40"/>
      <c r="C210" s="41"/>
      <c r="D210" s="241" t="s">
        <v>178</v>
      </c>
      <c r="E210" s="41"/>
      <c r="F210" s="242" t="s">
        <v>3898</v>
      </c>
      <c r="G210" s="41"/>
      <c r="H210" s="41"/>
      <c r="I210" s="243"/>
      <c r="J210" s="41"/>
      <c r="K210" s="41"/>
      <c r="L210" s="45"/>
      <c r="M210" s="244"/>
      <c r="N210" s="245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178</v>
      </c>
      <c r="AU210" s="18" t="s">
        <v>84</v>
      </c>
    </row>
    <row r="211" spans="1:65" s="2" customFormat="1" ht="24.15" customHeight="1">
      <c r="A211" s="39"/>
      <c r="B211" s="40"/>
      <c r="C211" s="228" t="s">
        <v>699</v>
      </c>
      <c r="D211" s="228" t="s">
        <v>171</v>
      </c>
      <c r="E211" s="229" t="s">
        <v>3899</v>
      </c>
      <c r="F211" s="230" t="s">
        <v>3900</v>
      </c>
      <c r="G211" s="231" t="s">
        <v>3891</v>
      </c>
      <c r="H211" s="232">
        <v>15</v>
      </c>
      <c r="I211" s="233"/>
      <c r="J211" s="234">
        <f>ROUND(I211*H211,2)</f>
        <v>0</v>
      </c>
      <c r="K211" s="230" t="s">
        <v>3781</v>
      </c>
      <c r="L211" s="45"/>
      <c r="M211" s="235" t="s">
        <v>1</v>
      </c>
      <c r="N211" s="236" t="s">
        <v>42</v>
      </c>
      <c r="O211" s="92"/>
      <c r="P211" s="237">
        <f>O211*H211</f>
        <v>0</v>
      </c>
      <c r="Q211" s="237">
        <v>0</v>
      </c>
      <c r="R211" s="237">
        <f>Q211*H211</f>
        <v>0</v>
      </c>
      <c r="S211" s="237">
        <v>0</v>
      </c>
      <c r="T211" s="23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9" t="s">
        <v>437</v>
      </c>
      <c r="AT211" s="239" t="s">
        <v>171</v>
      </c>
      <c r="AU211" s="239" t="s">
        <v>84</v>
      </c>
      <c r="AY211" s="18" t="s">
        <v>168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8" t="s">
        <v>84</v>
      </c>
      <c r="BK211" s="240">
        <f>ROUND(I211*H211,2)</f>
        <v>0</v>
      </c>
      <c r="BL211" s="18" t="s">
        <v>437</v>
      </c>
      <c r="BM211" s="239" t="s">
        <v>1588</v>
      </c>
    </row>
    <row r="212" spans="1:47" s="2" customFormat="1" ht="12">
      <c r="A212" s="39"/>
      <c r="B212" s="40"/>
      <c r="C212" s="41"/>
      <c r="D212" s="241" t="s">
        <v>178</v>
      </c>
      <c r="E212" s="41"/>
      <c r="F212" s="242" t="s">
        <v>3901</v>
      </c>
      <c r="G212" s="41"/>
      <c r="H212" s="41"/>
      <c r="I212" s="243"/>
      <c r="J212" s="41"/>
      <c r="K212" s="41"/>
      <c r="L212" s="45"/>
      <c r="M212" s="244"/>
      <c r="N212" s="245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178</v>
      </c>
      <c r="AU212" s="18" t="s">
        <v>84</v>
      </c>
    </row>
    <row r="213" spans="1:65" s="2" customFormat="1" ht="24.15" customHeight="1">
      <c r="A213" s="39"/>
      <c r="B213" s="40"/>
      <c r="C213" s="228" t="s">
        <v>705</v>
      </c>
      <c r="D213" s="228" t="s">
        <v>171</v>
      </c>
      <c r="E213" s="229" t="s">
        <v>3902</v>
      </c>
      <c r="F213" s="230" t="s">
        <v>3903</v>
      </c>
      <c r="G213" s="231" t="s">
        <v>3891</v>
      </c>
      <c r="H213" s="232">
        <v>1</v>
      </c>
      <c r="I213" s="233"/>
      <c r="J213" s="234">
        <f>ROUND(I213*H213,2)</f>
        <v>0</v>
      </c>
      <c r="K213" s="230" t="s">
        <v>3781</v>
      </c>
      <c r="L213" s="45"/>
      <c r="M213" s="235" t="s">
        <v>1</v>
      </c>
      <c r="N213" s="236" t="s">
        <v>42</v>
      </c>
      <c r="O213" s="92"/>
      <c r="P213" s="237">
        <f>O213*H213</f>
        <v>0</v>
      </c>
      <c r="Q213" s="237">
        <v>0</v>
      </c>
      <c r="R213" s="237">
        <f>Q213*H213</f>
        <v>0</v>
      </c>
      <c r="S213" s="237">
        <v>0</v>
      </c>
      <c r="T213" s="238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9" t="s">
        <v>437</v>
      </c>
      <c r="AT213" s="239" t="s">
        <v>171</v>
      </c>
      <c r="AU213" s="239" t="s">
        <v>84</v>
      </c>
      <c r="AY213" s="18" t="s">
        <v>168</v>
      </c>
      <c r="BE213" s="240">
        <f>IF(N213="základní",J213,0)</f>
        <v>0</v>
      </c>
      <c r="BF213" s="240">
        <f>IF(N213="snížená",J213,0)</f>
        <v>0</v>
      </c>
      <c r="BG213" s="240">
        <f>IF(N213="zákl. přenesená",J213,0)</f>
        <v>0</v>
      </c>
      <c r="BH213" s="240">
        <f>IF(N213="sníž. přenesená",J213,0)</f>
        <v>0</v>
      </c>
      <c r="BI213" s="240">
        <f>IF(N213="nulová",J213,0)</f>
        <v>0</v>
      </c>
      <c r="BJ213" s="18" t="s">
        <v>84</v>
      </c>
      <c r="BK213" s="240">
        <f>ROUND(I213*H213,2)</f>
        <v>0</v>
      </c>
      <c r="BL213" s="18" t="s">
        <v>437</v>
      </c>
      <c r="BM213" s="239" t="s">
        <v>1600</v>
      </c>
    </row>
    <row r="214" spans="1:47" s="2" customFormat="1" ht="12">
      <c r="A214" s="39"/>
      <c r="B214" s="40"/>
      <c r="C214" s="41"/>
      <c r="D214" s="241" t="s">
        <v>178</v>
      </c>
      <c r="E214" s="41"/>
      <c r="F214" s="242" t="s">
        <v>3904</v>
      </c>
      <c r="G214" s="41"/>
      <c r="H214" s="41"/>
      <c r="I214" s="243"/>
      <c r="J214" s="41"/>
      <c r="K214" s="41"/>
      <c r="L214" s="45"/>
      <c r="M214" s="244"/>
      <c r="N214" s="245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178</v>
      </c>
      <c r="AU214" s="18" t="s">
        <v>84</v>
      </c>
    </row>
    <row r="215" spans="1:65" s="2" customFormat="1" ht="24.15" customHeight="1">
      <c r="A215" s="39"/>
      <c r="B215" s="40"/>
      <c r="C215" s="228" t="s">
        <v>709</v>
      </c>
      <c r="D215" s="228" t="s">
        <v>171</v>
      </c>
      <c r="E215" s="229" t="s">
        <v>3905</v>
      </c>
      <c r="F215" s="230" t="s">
        <v>3906</v>
      </c>
      <c r="G215" s="231" t="s">
        <v>798</v>
      </c>
      <c r="H215" s="232">
        <v>16</v>
      </c>
      <c r="I215" s="233"/>
      <c r="J215" s="234">
        <f>ROUND(I215*H215,2)</f>
        <v>0</v>
      </c>
      <c r="K215" s="230" t="s">
        <v>3781</v>
      </c>
      <c r="L215" s="45"/>
      <c r="M215" s="235" t="s">
        <v>1</v>
      </c>
      <c r="N215" s="236" t="s">
        <v>42</v>
      </c>
      <c r="O215" s="92"/>
      <c r="P215" s="237">
        <f>O215*H215</f>
        <v>0</v>
      </c>
      <c r="Q215" s="237">
        <v>0</v>
      </c>
      <c r="R215" s="237">
        <f>Q215*H215</f>
        <v>0</v>
      </c>
      <c r="S215" s="237">
        <v>0</v>
      </c>
      <c r="T215" s="238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9" t="s">
        <v>437</v>
      </c>
      <c r="AT215" s="239" t="s">
        <v>171</v>
      </c>
      <c r="AU215" s="239" t="s">
        <v>84</v>
      </c>
      <c r="AY215" s="18" t="s">
        <v>168</v>
      </c>
      <c r="BE215" s="240">
        <f>IF(N215="základní",J215,0)</f>
        <v>0</v>
      </c>
      <c r="BF215" s="240">
        <f>IF(N215="snížená",J215,0)</f>
        <v>0</v>
      </c>
      <c r="BG215" s="240">
        <f>IF(N215="zákl. přenesená",J215,0)</f>
        <v>0</v>
      </c>
      <c r="BH215" s="240">
        <f>IF(N215="sníž. přenesená",J215,0)</f>
        <v>0</v>
      </c>
      <c r="BI215" s="240">
        <f>IF(N215="nulová",J215,0)</f>
        <v>0</v>
      </c>
      <c r="BJ215" s="18" t="s">
        <v>84</v>
      </c>
      <c r="BK215" s="240">
        <f>ROUND(I215*H215,2)</f>
        <v>0</v>
      </c>
      <c r="BL215" s="18" t="s">
        <v>437</v>
      </c>
      <c r="BM215" s="239" t="s">
        <v>1611</v>
      </c>
    </row>
    <row r="216" spans="1:47" s="2" customFormat="1" ht="12">
      <c r="A216" s="39"/>
      <c r="B216" s="40"/>
      <c r="C216" s="41"/>
      <c r="D216" s="241" t="s">
        <v>178</v>
      </c>
      <c r="E216" s="41"/>
      <c r="F216" s="242" t="s">
        <v>3907</v>
      </c>
      <c r="G216" s="41"/>
      <c r="H216" s="41"/>
      <c r="I216" s="243"/>
      <c r="J216" s="41"/>
      <c r="K216" s="41"/>
      <c r="L216" s="45"/>
      <c r="M216" s="244"/>
      <c r="N216" s="245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178</v>
      </c>
      <c r="AU216" s="18" t="s">
        <v>84</v>
      </c>
    </row>
    <row r="217" spans="1:65" s="2" customFormat="1" ht="44.25" customHeight="1">
      <c r="A217" s="39"/>
      <c r="B217" s="40"/>
      <c r="C217" s="228" t="s">
        <v>713</v>
      </c>
      <c r="D217" s="228" t="s">
        <v>171</v>
      </c>
      <c r="E217" s="229" t="s">
        <v>3908</v>
      </c>
      <c r="F217" s="230" t="s">
        <v>3909</v>
      </c>
      <c r="G217" s="231" t="s">
        <v>798</v>
      </c>
      <c r="H217" s="232">
        <v>16</v>
      </c>
      <c r="I217" s="233"/>
      <c r="J217" s="234">
        <f>ROUND(I217*H217,2)</f>
        <v>0</v>
      </c>
      <c r="K217" s="230" t="s">
        <v>3781</v>
      </c>
      <c r="L217" s="45"/>
      <c r="M217" s="235" t="s">
        <v>1</v>
      </c>
      <c r="N217" s="236" t="s">
        <v>42</v>
      </c>
      <c r="O217" s="92"/>
      <c r="P217" s="237">
        <f>O217*H217</f>
        <v>0</v>
      </c>
      <c r="Q217" s="237">
        <v>0</v>
      </c>
      <c r="R217" s="237">
        <f>Q217*H217</f>
        <v>0</v>
      </c>
      <c r="S217" s="237">
        <v>0</v>
      </c>
      <c r="T217" s="23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9" t="s">
        <v>437</v>
      </c>
      <c r="AT217" s="239" t="s">
        <v>171</v>
      </c>
      <c r="AU217" s="239" t="s">
        <v>84</v>
      </c>
      <c r="AY217" s="18" t="s">
        <v>168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8" t="s">
        <v>84</v>
      </c>
      <c r="BK217" s="240">
        <f>ROUND(I217*H217,2)</f>
        <v>0</v>
      </c>
      <c r="BL217" s="18" t="s">
        <v>437</v>
      </c>
      <c r="BM217" s="239" t="s">
        <v>1620</v>
      </c>
    </row>
    <row r="218" spans="1:47" s="2" customFormat="1" ht="12">
      <c r="A218" s="39"/>
      <c r="B218" s="40"/>
      <c r="C218" s="41"/>
      <c r="D218" s="241" t="s">
        <v>178</v>
      </c>
      <c r="E218" s="41"/>
      <c r="F218" s="242" t="s">
        <v>3907</v>
      </c>
      <c r="G218" s="41"/>
      <c r="H218" s="41"/>
      <c r="I218" s="243"/>
      <c r="J218" s="41"/>
      <c r="K218" s="41"/>
      <c r="L218" s="45"/>
      <c r="M218" s="244"/>
      <c r="N218" s="245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178</v>
      </c>
      <c r="AU218" s="18" t="s">
        <v>84</v>
      </c>
    </row>
    <row r="219" spans="1:65" s="2" customFormat="1" ht="16.5" customHeight="1">
      <c r="A219" s="39"/>
      <c r="B219" s="40"/>
      <c r="C219" s="228" t="s">
        <v>718</v>
      </c>
      <c r="D219" s="228" t="s">
        <v>171</v>
      </c>
      <c r="E219" s="229" t="s">
        <v>3910</v>
      </c>
      <c r="F219" s="230" t="s">
        <v>3911</v>
      </c>
      <c r="G219" s="231" t="s">
        <v>798</v>
      </c>
      <c r="H219" s="232">
        <v>16</v>
      </c>
      <c r="I219" s="233"/>
      <c r="J219" s="234">
        <f>ROUND(I219*H219,2)</f>
        <v>0</v>
      </c>
      <c r="K219" s="230" t="s">
        <v>3781</v>
      </c>
      <c r="L219" s="45"/>
      <c r="M219" s="235" t="s">
        <v>1</v>
      </c>
      <c r="N219" s="236" t="s">
        <v>42</v>
      </c>
      <c r="O219" s="92"/>
      <c r="P219" s="237">
        <f>O219*H219</f>
        <v>0</v>
      </c>
      <c r="Q219" s="237">
        <v>0</v>
      </c>
      <c r="R219" s="237">
        <f>Q219*H219</f>
        <v>0</v>
      </c>
      <c r="S219" s="237">
        <v>0</v>
      </c>
      <c r="T219" s="23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9" t="s">
        <v>437</v>
      </c>
      <c r="AT219" s="239" t="s">
        <v>171</v>
      </c>
      <c r="AU219" s="239" t="s">
        <v>84</v>
      </c>
      <c r="AY219" s="18" t="s">
        <v>168</v>
      </c>
      <c r="BE219" s="240">
        <f>IF(N219="základní",J219,0)</f>
        <v>0</v>
      </c>
      <c r="BF219" s="240">
        <f>IF(N219="snížená",J219,0)</f>
        <v>0</v>
      </c>
      <c r="BG219" s="240">
        <f>IF(N219="zákl. přenesená",J219,0)</f>
        <v>0</v>
      </c>
      <c r="BH219" s="240">
        <f>IF(N219="sníž. přenesená",J219,0)</f>
        <v>0</v>
      </c>
      <c r="BI219" s="240">
        <f>IF(N219="nulová",J219,0)</f>
        <v>0</v>
      </c>
      <c r="BJ219" s="18" t="s">
        <v>84</v>
      </c>
      <c r="BK219" s="240">
        <f>ROUND(I219*H219,2)</f>
        <v>0</v>
      </c>
      <c r="BL219" s="18" t="s">
        <v>437</v>
      </c>
      <c r="BM219" s="239" t="s">
        <v>1630</v>
      </c>
    </row>
    <row r="220" spans="1:47" s="2" customFormat="1" ht="12">
      <c r="A220" s="39"/>
      <c r="B220" s="40"/>
      <c r="C220" s="41"/>
      <c r="D220" s="241" t="s">
        <v>178</v>
      </c>
      <c r="E220" s="41"/>
      <c r="F220" s="242" t="s">
        <v>3912</v>
      </c>
      <c r="G220" s="41"/>
      <c r="H220" s="41"/>
      <c r="I220" s="243"/>
      <c r="J220" s="41"/>
      <c r="K220" s="41"/>
      <c r="L220" s="45"/>
      <c r="M220" s="244"/>
      <c r="N220" s="245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178</v>
      </c>
      <c r="AU220" s="18" t="s">
        <v>84</v>
      </c>
    </row>
    <row r="221" spans="1:65" s="2" customFormat="1" ht="44.25" customHeight="1">
      <c r="A221" s="39"/>
      <c r="B221" s="40"/>
      <c r="C221" s="228" t="s">
        <v>722</v>
      </c>
      <c r="D221" s="228" t="s">
        <v>171</v>
      </c>
      <c r="E221" s="229" t="s">
        <v>3913</v>
      </c>
      <c r="F221" s="230" t="s">
        <v>3914</v>
      </c>
      <c r="G221" s="231" t="s">
        <v>798</v>
      </c>
      <c r="H221" s="232">
        <v>4</v>
      </c>
      <c r="I221" s="233"/>
      <c r="J221" s="234">
        <f>ROUND(I221*H221,2)</f>
        <v>0</v>
      </c>
      <c r="K221" s="230" t="s">
        <v>3828</v>
      </c>
      <c r="L221" s="45"/>
      <c r="M221" s="235" t="s">
        <v>1</v>
      </c>
      <c r="N221" s="236" t="s">
        <v>42</v>
      </c>
      <c r="O221" s="92"/>
      <c r="P221" s="237">
        <f>O221*H221</f>
        <v>0</v>
      </c>
      <c r="Q221" s="237">
        <v>0</v>
      </c>
      <c r="R221" s="237">
        <f>Q221*H221</f>
        <v>0</v>
      </c>
      <c r="S221" s="237">
        <v>0</v>
      </c>
      <c r="T221" s="238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9" t="s">
        <v>437</v>
      </c>
      <c r="AT221" s="239" t="s">
        <v>171</v>
      </c>
      <c r="AU221" s="239" t="s">
        <v>84</v>
      </c>
      <c r="AY221" s="18" t="s">
        <v>168</v>
      </c>
      <c r="BE221" s="240">
        <f>IF(N221="základní",J221,0)</f>
        <v>0</v>
      </c>
      <c r="BF221" s="240">
        <f>IF(N221="snížená",J221,0)</f>
        <v>0</v>
      </c>
      <c r="BG221" s="240">
        <f>IF(N221="zákl. přenesená",J221,0)</f>
        <v>0</v>
      </c>
      <c r="BH221" s="240">
        <f>IF(N221="sníž. přenesená",J221,0)</f>
        <v>0</v>
      </c>
      <c r="BI221" s="240">
        <f>IF(N221="nulová",J221,0)</f>
        <v>0</v>
      </c>
      <c r="BJ221" s="18" t="s">
        <v>84</v>
      </c>
      <c r="BK221" s="240">
        <f>ROUND(I221*H221,2)</f>
        <v>0</v>
      </c>
      <c r="BL221" s="18" t="s">
        <v>437</v>
      </c>
      <c r="BM221" s="239" t="s">
        <v>1641</v>
      </c>
    </row>
    <row r="222" spans="1:47" s="2" customFormat="1" ht="12">
      <c r="A222" s="39"/>
      <c r="B222" s="40"/>
      <c r="C222" s="41"/>
      <c r="D222" s="241" t="s">
        <v>178</v>
      </c>
      <c r="E222" s="41"/>
      <c r="F222" s="242" t="s">
        <v>3915</v>
      </c>
      <c r="G222" s="41"/>
      <c r="H222" s="41"/>
      <c r="I222" s="243"/>
      <c r="J222" s="41"/>
      <c r="K222" s="41"/>
      <c r="L222" s="45"/>
      <c r="M222" s="244"/>
      <c r="N222" s="245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178</v>
      </c>
      <c r="AU222" s="18" t="s">
        <v>84</v>
      </c>
    </row>
    <row r="223" spans="1:65" s="2" customFormat="1" ht="37.8" customHeight="1">
      <c r="A223" s="39"/>
      <c r="B223" s="40"/>
      <c r="C223" s="228" t="s">
        <v>727</v>
      </c>
      <c r="D223" s="228" t="s">
        <v>171</v>
      </c>
      <c r="E223" s="229" t="s">
        <v>3916</v>
      </c>
      <c r="F223" s="230" t="s">
        <v>3917</v>
      </c>
      <c r="G223" s="231" t="s">
        <v>798</v>
      </c>
      <c r="H223" s="232">
        <v>1</v>
      </c>
      <c r="I223" s="233"/>
      <c r="J223" s="234">
        <f>ROUND(I223*H223,2)</f>
        <v>0</v>
      </c>
      <c r="K223" s="230" t="s">
        <v>3781</v>
      </c>
      <c r="L223" s="45"/>
      <c r="M223" s="235" t="s">
        <v>1</v>
      </c>
      <c r="N223" s="236" t="s">
        <v>42</v>
      </c>
      <c r="O223" s="92"/>
      <c r="P223" s="237">
        <f>O223*H223</f>
        <v>0</v>
      </c>
      <c r="Q223" s="237">
        <v>0</v>
      </c>
      <c r="R223" s="237">
        <f>Q223*H223</f>
        <v>0</v>
      </c>
      <c r="S223" s="237">
        <v>0</v>
      </c>
      <c r="T223" s="23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9" t="s">
        <v>437</v>
      </c>
      <c r="AT223" s="239" t="s">
        <v>171</v>
      </c>
      <c r="AU223" s="239" t="s">
        <v>84</v>
      </c>
      <c r="AY223" s="18" t="s">
        <v>168</v>
      </c>
      <c r="BE223" s="240">
        <f>IF(N223="základní",J223,0)</f>
        <v>0</v>
      </c>
      <c r="BF223" s="240">
        <f>IF(N223="snížená",J223,0)</f>
        <v>0</v>
      </c>
      <c r="BG223" s="240">
        <f>IF(N223="zákl. přenesená",J223,0)</f>
        <v>0</v>
      </c>
      <c r="BH223" s="240">
        <f>IF(N223="sníž. přenesená",J223,0)</f>
        <v>0</v>
      </c>
      <c r="BI223" s="240">
        <f>IF(N223="nulová",J223,0)</f>
        <v>0</v>
      </c>
      <c r="BJ223" s="18" t="s">
        <v>84</v>
      </c>
      <c r="BK223" s="240">
        <f>ROUND(I223*H223,2)</f>
        <v>0</v>
      </c>
      <c r="BL223" s="18" t="s">
        <v>437</v>
      </c>
      <c r="BM223" s="239" t="s">
        <v>1652</v>
      </c>
    </row>
    <row r="224" spans="1:47" s="2" customFormat="1" ht="12">
      <c r="A224" s="39"/>
      <c r="B224" s="40"/>
      <c r="C224" s="41"/>
      <c r="D224" s="241" t="s">
        <v>178</v>
      </c>
      <c r="E224" s="41"/>
      <c r="F224" s="242" t="s">
        <v>3918</v>
      </c>
      <c r="G224" s="41"/>
      <c r="H224" s="41"/>
      <c r="I224" s="243"/>
      <c r="J224" s="41"/>
      <c r="K224" s="41"/>
      <c r="L224" s="45"/>
      <c r="M224" s="244"/>
      <c r="N224" s="245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178</v>
      </c>
      <c r="AU224" s="18" t="s">
        <v>84</v>
      </c>
    </row>
    <row r="225" spans="1:65" s="2" customFormat="1" ht="37.8" customHeight="1">
      <c r="A225" s="39"/>
      <c r="B225" s="40"/>
      <c r="C225" s="228" t="s">
        <v>733</v>
      </c>
      <c r="D225" s="228" t="s">
        <v>171</v>
      </c>
      <c r="E225" s="229" t="s">
        <v>3919</v>
      </c>
      <c r="F225" s="230" t="s">
        <v>3920</v>
      </c>
      <c r="G225" s="231" t="s">
        <v>798</v>
      </c>
      <c r="H225" s="232">
        <v>4</v>
      </c>
      <c r="I225" s="233"/>
      <c r="J225" s="234">
        <f>ROUND(I225*H225,2)</f>
        <v>0</v>
      </c>
      <c r="K225" s="230" t="s">
        <v>3828</v>
      </c>
      <c r="L225" s="45"/>
      <c r="M225" s="235" t="s">
        <v>1</v>
      </c>
      <c r="N225" s="236" t="s">
        <v>42</v>
      </c>
      <c r="O225" s="92"/>
      <c r="P225" s="237">
        <f>O225*H225</f>
        <v>0</v>
      </c>
      <c r="Q225" s="237">
        <v>0</v>
      </c>
      <c r="R225" s="237">
        <f>Q225*H225</f>
        <v>0</v>
      </c>
      <c r="S225" s="237">
        <v>0</v>
      </c>
      <c r="T225" s="238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9" t="s">
        <v>437</v>
      </c>
      <c r="AT225" s="239" t="s">
        <v>171</v>
      </c>
      <c r="AU225" s="239" t="s">
        <v>84</v>
      </c>
      <c r="AY225" s="18" t="s">
        <v>168</v>
      </c>
      <c r="BE225" s="240">
        <f>IF(N225="základní",J225,0)</f>
        <v>0</v>
      </c>
      <c r="BF225" s="240">
        <f>IF(N225="snížená",J225,0)</f>
        <v>0</v>
      </c>
      <c r="BG225" s="240">
        <f>IF(N225="zákl. přenesená",J225,0)</f>
        <v>0</v>
      </c>
      <c r="BH225" s="240">
        <f>IF(N225="sníž. přenesená",J225,0)</f>
        <v>0</v>
      </c>
      <c r="BI225" s="240">
        <f>IF(N225="nulová",J225,0)</f>
        <v>0</v>
      </c>
      <c r="BJ225" s="18" t="s">
        <v>84</v>
      </c>
      <c r="BK225" s="240">
        <f>ROUND(I225*H225,2)</f>
        <v>0</v>
      </c>
      <c r="BL225" s="18" t="s">
        <v>437</v>
      </c>
      <c r="BM225" s="239" t="s">
        <v>1661</v>
      </c>
    </row>
    <row r="226" spans="1:47" s="2" customFormat="1" ht="12">
      <c r="A226" s="39"/>
      <c r="B226" s="40"/>
      <c r="C226" s="41"/>
      <c r="D226" s="241" t="s">
        <v>178</v>
      </c>
      <c r="E226" s="41"/>
      <c r="F226" s="242" t="s">
        <v>3921</v>
      </c>
      <c r="G226" s="41"/>
      <c r="H226" s="41"/>
      <c r="I226" s="243"/>
      <c r="J226" s="41"/>
      <c r="K226" s="41"/>
      <c r="L226" s="45"/>
      <c r="M226" s="244"/>
      <c r="N226" s="245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178</v>
      </c>
      <c r="AU226" s="18" t="s">
        <v>84</v>
      </c>
    </row>
    <row r="227" spans="1:65" s="2" customFormat="1" ht="37.8" customHeight="1">
      <c r="A227" s="39"/>
      <c r="B227" s="40"/>
      <c r="C227" s="228" t="s">
        <v>740</v>
      </c>
      <c r="D227" s="228" t="s">
        <v>171</v>
      </c>
      <c r="E227" s="229" t="s">
        <v>3922</v>
      </c>
      <c r="F227" s="230" t="s">
        <v>3923</v>
      </c>
      <c r="G227" s="231" t="s">
        <v>798</v>
      </c>
      <c r="H227" s="232">
        <v>1</v>
      </c>
      <c r="I227" s="233"/>
      <c r="J227" s="234">
        <f>ROUND(I227*H227,2)</f>
        <v>0</v>
      </c>
      <c r="K227" s="230" t="s">
        <v>3781</v>
      </c>
      <c r="L227" s="45"/>
      <c r="M227" s="235" t="s">
        <v>1</v>
      </c>
      <c r="N227" s="236" t="s">
        <v>42</v>
      </c>
      <c r="O227" s="92"/>
      <c r="P227" s="237">
        <f>O227*H227</f>
        <v>0</v>
      </c>
      <c r="Q227" s="237">
        <v>0</v>
      </c>
      <c r="R227" s="237">
        <f>Q227*H227</f>
        <v>0</v>
      </c>
      <c r="S227" s="237">
        <v>0</v>
      </c>
      <c r="T227" s="238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9" t="s">
        <v>437</v>
      </c>
      <c r="AT227" s="239" t="s">
        <v>171</v>
      </c>
      <c r="AU227" s="239" t="s">
        <v>84</v>
      </c>
      <c r="AY227" s="18" t="s">
        <v>168</v>
      </c>
      <c r="BE227" s="240">
        <f>IF(N227="základní",J227,0)</f>
        <v>0</v>
      </c>
      <c r="BF227" s="240">
        <f>IF(N227="snížená",J227,0)</f>
        <v>0</v>
      </c>
      <c r="BG227" s="240">
        <f>IF(N227="zákl. přenesená",J227,0)</f>
        <v>0</v>
      </c>
      <c r="BH227" s="240">
        <f>IF(N227="sníž. přenesená",J227,0)</f>
        <v>0</v>
      </c>
      <c r="BI227" s="240">
        <f>IF(N227="nulová",J227,0)</f>
        <v>0</v>
      </c>
      <c r="BJ227" s="18" t="s">
        <v>84</v>
      </c>
      <c r="BK227" s="240">
        <f>ROUND(I227*H227,2)</f>
        <v>0</v>
      </c>
      <c r="BL227" s="18" t="s">
        <v>437</v>
      </c>
      <c r="BM227" s="239" t="s">
        <v>1679</v>
      </c>
    </row>
    <row r="228" spans="1:47" s="2" customFormat="1" ht="12">
      <c r="A228" s="39"/>
      <c r="B228" s="40"/>
      <c r="C228" s="41"/>
      <c r="D228" s="241" t="s">
        <v>178</v>
      </c>
      <c r="E228" s="41"/>
      <c r="F228" s="242" t="s">
        <v>3924</v>
      </c>
      <c r="G228" s="41"/>
      <c r="H228" s="41"/>
      <c r="I228" s="243"/>
      <c r="J228" s="41"/>
      <c r="K228" s="41"/>
      <c r="L228" s="45"/>
      <c r="M228" s="244"/>
      <c r="N228" s="245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178</v>
      </c>
      <c r="AU228" s="18" t="s">
        <v>84</v>
      </c>
    </row>
    <row r="229" spans="1:65" s="2" customFormat="1" ht="44.25" customHeight="1">
      <c r="A229" s="39"/>
      <c r="B229" s="40"/>
      <c r="C229" s="228" t="s">
        <v>747</v>
      </c>
      <c r="D229" s="228" t="s">
        <v>171</v>
      </c>
      <c r="E229" s="229" t="s">
        <v>3925</v>
      </c>
      <c r="F229" s="230" t="s">
        <v>3926</v>
      </c>
      <c r="G229" s="231" t="s">
        <v>798</v>
      </c>
      <c r="H229" s="232">
        <v>7</v>
      </c>
      <c r="I229" s="233"/>
      <c r="J229" s="234">
        <f>ROUND(I229*H229,2)</f>
        <v>0</v>
      </c>
      <c r="K229" s="230" t="s">
        <v>3781</v>
      </c>
      <c r="L229" s="45"/>
      <c r="M229" s="235" t="s">
        <v>1</v>
      </c>
      <c r="N229" s="236" t="s">
        <v>42</v>
      </c>
      <c r="O229" s="92"/>
      <c r="P229" s="237">
        <f>O229*H229</f>
        <v>0</v>
      </c>
      <c r="Q229" s="237">
        <v>0</v>
      </c>
      <c r="R229" s="237">
        <f>Q229*H229</f>
        <v>0</v>
      </c>
      <c r="S229" s="237">
        <v>0</v>
      </c>
      <c r="T229" s="238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9" t="s">
        <v>437</v>
      </c>
      <c r="AT229" s="239" t="s">
        <v>171</v>
      </c>
      <c r="AU229" s="239" t="s">
        <v>84</v>
      </c>
      <c r="AY229" s="18" t="s">
        <v>168</v>
      </c>
      <c r="BE229" s="240">
        <f>IF(N229="základní",J229,0)</f>
        <v>0</v>
      </c>
      <c r="BF229" s="240">
        <f>IF(N229="snížená",J229,0)</f>
        <v>0</v>
      </c>
      <c r="BG229" s="240">
        <f>IF(N229="zákl. přenesená",J229,0)</f>
        <v>0</v>
      </c>
      <c r="BH229" s="240">
        <f>IF(N229="sníž. přenesená",J229,0)</f>
        <v>0</v>
      </c>
      <c r="BI229" s="240">
        <f>IF(N229="nulová",J229,0)</f>
        <v>0</v>
      </c>
      <c r="BJ229" s="18" t="s">
        <v>84</v>
      </c>
      <c r="BK229" s="240">
        <f>ROUND(I229*H229,2)</f>
        <v>0</v>
      </c>
      <c r="BL229" s="18" t="s">
        <v>437</v>
      </c>
      <c r="BM229" s="239" t="s">
        <v>1690</v>
      </c>
    </row>
    <row r="230" spans="1:47" s="2" customFormat="1" ht="12">
      <c r="A230" s="39"/>
      <c r="B230" s="40"/>
      <c r="C230" s="41"/>
      <c r="D230" s="241" t="s">
        <v>178</v>
      </c>
      <c r="E230" s="41"/>
      <c r="F230" s="242" t="s">
        <v>3927</v>
      </c>
      <c r="G230" s="41"/>
      <c r="H230" s="41"/>
      <c r="I230" s="243"/>
      <c r="J230" s="41"/>
      <c r="K230" s="41"/>
      <c r="L230" s="45"/>
      <c r="M230" s="244"/>
      <c r="N230" s="245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178</v>
      </c>
      <c r="AU230" s="18" t="s">
        <v>84</v>
      </c>
    </row>
    <row r="231" spans="1:65" s="2" customFormat="1" ht="16.5" customHeight="1">
      <c r="A231" s="39"/>
      <c r="B231" s="40"/>
      <c r="C231" s="228" t="s">
        <v>761</v>
      </c>
      <c r="D231" s="228" t="s">
        <v>171</v>
      </c>
      <c r="E231" s="229" t="s">
        <v>3928</v>
      </c>
      <c r="F231" s="230" t="s">
        <v>3929</v>
      </c>
      <c r="G231" s="231" t="s">
        <v>798</v>
      </c>
      <c r="H231" s="232">
        <v>5</v>
      </c>
      <c r="I231" s="233"/>
      <c r="J231" s="234">
        <f>ROUND(I231*H231,2)</f>
        <v>0</v>
      </c>
      <c r="K231" s="230" t="s">
        <v>3828</v>
      </c>
      <c r="L231" s="45"/>
      <c r="M231" s="235" t="s">
        <v>1</v>
      </c>
      <c r="N231" s="236" t="s">
        <v>42</v>
      </c>
      <c r="O231" s="92"/>
      <c r="P231" s="237">
        <f>O231*H231</f>
        <v>0</v>
      </c>
      <c r="Q231" s="237">
        <v>0</v>
      </c>
      <c r="R231" s="237">
        <f>Q231*H231</f>
        <v>0</v>
      </c>
      <c r="S231" s="237">
        <v>0</v>
      </c>
      <c r="T231" s="238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9" t="s">
        <v>437</v>
      </c>
      <c r="AT231" s="239" t="s">
        <v>171</v>
      </c>
      <c r="AU231" s="239" t="s">
        <v>84</v>
      </c>
      <c r="AY231" s="18" t="s">
        <v>168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8" t="s">
        <v>84</v>
      </c>
      <c r="BK231" s="240">
        <f>ROUND(I231*H231,2)</f>
        <v>0</v>
      </c>
      <c r="BL231" s="18" t="s">
        <v>437</v>
      </c>
      <c r="BM231" s="239" t="s">
        <v>1700</v>
      </c>
    </row>
    <row r="232" spans="1:47" s="2" customFormat="1" ht="12">
      <c r="A232" s="39"/>
      <c r="B232" s="40"/>
      <c r="C232" s="41"/>
      <c r="D232" s="241" t="s">
        <v>178</v>
      </c>
      <c r="E232" s="41"/>
      <c r="F232" s="242" t="s">
        <v>3912</v>
      </c>
      <c r="G232" s="41"/>
      <c r="H232" s="41"/>
      <c r="I232" s="243"/>
      <c r="J232" s="41"/>
      <c r="K232" s="41"/>
      <c r="L232" s="45"/>
      <c r="M232" s="244"/>
      <c r="N232" s="245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178</v>
      </c>
      <c r="AU232" s="18" t="s">
        <v>84</v>
      </c>
    </row>
    <row r="233" spans="1:65" s="2" customFormat="1" ht="37.8" customHeight="1">
      <c r="A233" s="39"/>
      <c r="B233" s="40"/>
      <c r="C233" s="228" t="s">
        <v>766</v>
      </c>
      <c r="D233" s="228" t="s">
        <v>171</v>
      </c>
      <c r="E233" s="229" t="s">
        <v>3930</v>
      </c>
      <c r="F233" s="230" t="s">
        <v>3931</v>
      </c>
      <c r="G233" s="231" t="s">
        <v>798</v>
      </c>
      <c r="H233" s="232">
        <v>2</v>
      </c>
      <c r="I233" s="233"/>
      <c r="J233" s="234">
        <f>ROUND(I233*H233,2)</f>
        <v>0</v>
      </c>
      <c r="K233" s="230" t="s">
        <v>3781</v>
      </c>
      <c r="L233" s="45"/>
      <c r="M233" s="235" t="s">
        <v>1</v>
      </c>
      <c r="N233" s="236" t="s">
        <v>42</v>
      </c>
      <c r="O233" s="92"/>
      <c r="P233" s="237">
        <f>O233*H233</f>
        <v>0</v>
      </c>
      <c r="Q233" s="237">
        <v>0</v>
      </c>
      <c r="R233" s="237">
        <f>Q233*H233</f>
        <v>0</v>
      </c>
      <c r="S233" s="237">
        <v>0</v>
      </c>
      <c r="T233" s="238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9" t="s">
        <v>437</v>
      </c>
      <c r="AT233" s="239" t="s">
        <v>171</v>
      </c>
      <c r="AU233" s="239" t="s">
        <v>84</v>
      </c>
      <c r="AY233" s="18" t="s">
        <v>168</v>
      </c>
      <c r="BE233" s="240">
        <f>IF(N233="základní",J233,0)</f>
        <v>0</v>
      </c>
      <c r="BF233" s="240">
        <f>IF(N233="snížená",J233,0)</f>
        <v>0</v>
      </c>
      <c r="BG233" s="240">
        <f>IF(N233="zákl. přenesená",J233,0)</f>
        <v>0</v>
      </c>
      <c r="BH233" s="240">
        <f>IF(N233="sníž. přenesená",J233,0)</f>
        <v>0</v>
      </c>
      <c r="BI233" s="240">
        <f>IF(N233="nulová",J233,0)</f>
        <v>0</v>
      </c>
      <c r="BJ233" s="18" t="s">
        <v>84</v>
      </c>
      <c r="BK233" s="240">
        <f>ROUND(I233*H233,2)</f>
        <v>0</v>
      </c>
      <c r="BL233" s="18" t="s">
        <v>437</v>
      </c>
      <c r="BM233" s="239" t="s">
        <v>1711</v>
      </c>
    </row>
    <row r="234" spans="1:47" s="2" customFormat="1" ht="12">
      <c r="A234" s="39"/>
      <c r="B234" s="40"/>
      <c r="C234" s="41"/>
      <c r="D234" s="241" t="s">
        <v>178</v>
      </c>
      <c r="E234" s="41"/>
      <c r="F234" s="242" t="s">
        <v>3932</v>
      </c>
      <c r="G234" s="41"/>
      <c r="H234" s="41"/>
      <c r="I234" s="243"/>
      <c r="J234" s="41"/>
      <c r="K234" s="41"/>
      <c r="L234" s="45"/>
      <c r="M234" s="244"/>
      <c r="N234" s="245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178</v>
      </c>
      <c r="AU234" s="18" t="s">
        <v>84</v>
      </c>
    </row>
    <row r="235" spans="1:65" s="2" customFormat="1" ht="16.5" customHeight="1">
      <c r="A235" s="39"/>
      <c r="B235" s="40"/>
      <c r="C235" s="228" t="s">
        <v>771</v>
      </c>
      <c r="D235" s="228" t="s">
        <v>171</v>
      </c>
      <c r="E235" s="229" t="s">
        <v>3933</v>
      </c>
      <c r="F235" s="230" t="s">
        <v>3934</v>
      </c>
      <c r="G235" s="231" t="s">
        <v>798</v>
      </c>
      <c r="H235" s="232">
        <v>2</v>
      </c>
      <c r="I235" s="233"/>
      <c r="J235" s="234">
        <f>ROUND(I235*H235,2)</f>
        <v>0</v>
      </c>
      <c r="K235" s="230" t="s">
        <v>3935</v>
      </c>
      <c r="L235" s="45"/>
      <c r="M235" s="235" t="s">
        <v>1</v>
      </c>
      <c r="N235" s="236" t="s">
        <v>42</v>
      </c>
      <c r="O235" s="92"/>
      <c r="P235" s="237">
        <f>O235*H235</f>
        <v>0</v>
      </c>
      <c r="Q235" s="237">
        <v>0</v>
      </c>
      <c r="R235" s="237">
        <f>Q235*H235</f>
        <v>0</v>
      </c>
      <c r="S235" s="237">
        <v>0</v>
      </c>
      <c r="T235" s="238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9" t="s">
        <v>437</v>
      </c>
      <c r="AT235" s="239" t="s">
        <v>171</v>
      </c>
      <c r="AU235" s="239" t="s">
        <v>84</v>
      </c>
      <c r="AY235" s="18" t="s">
        <v>168</v>
      </c>
      <c r="BE235" s="240">
        <f>IF(N235="základní",J235,0)</f>
        <v>0</v>
      </c>
      <c r="BF235" s="240">
        <f>IF(N235="snížená",J235,0)</f>
        <v>0</v>
      </c>
      <c r="BG235" s="240">
        <f>IF(N235="zákl. přenesená",J235,0)</f>
        <v>0</v>
      </c>
      <c r="BH235" s="240">
        <f>IF(N235="sníž. přenesená",J235,0)</f>
        <v>0</v>
      </c>
      <c r="BI235" s="240">
        <f>IF(N235="nulová",J235,0)</f>
        <v>0</v>
      </c>
      <c r="BJ235" s="18" t="s">
        <v>84</v>
      </c>
      <c r="BK235" s="240">
        <f>ROUND(I235*H235,2)</f>
        <v>0</v>
      </c>
      <c r="BL235" s="18" t="s">
        <v>437</v>
      </c>
      <c r="BM235" s="239" t="s">
        <v>1730</v>
      </c>
    </row>
    <row r="236" spans="1:47" s="2" customFormat="1" ht="12">
      <c r="A236" s="39"/>
      <c r="B236" s="40"/>
      <c r="C236" s="41"/>
      <c r="D236" s="241" t="s">
        <v>178</v>
      </c>
      <c r="E236" s="41"/>
      <c r="F236" s="242" t="s">
        <v>3936</v>
      </c>
      <c r="G236" s="41"/>
      <c r="H236" s="41"/>
      <c r="I236" s="243"/>
      <c r="J236" s="41"/>
      <c r="K236" s="41"/>
      <c r="L236" s="45"/>
      <c r="M236" s="244"/>
      <c r="N236" s="245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178</v>
      </c>
      <c r="AU236" s="18" t="s">
        <v>84</v>
      </c>
    </row>
    <row r="237" spans="1:65" s="2" customFormat="1" ht="44.25" customHeight="1">
      <c r="A237" s="39"/>
      <c r="B237" s="40"/>
      <c r="C237" s="228" t="s">
        <v>778</v>
      </c>
      <c r="D237" s="228" t="s">
        <v>171</v>
      </c>
      <c r="E237" s="229" t="s">
        <v>3937</v>
      </c>
      <c r="F237" s="230" t="s">
        <v>3938</v>
      </c>
      <c r="G237" s="231" t="s">
        <v>798</v>
      </c>
      <c r="H237" s="232">
        <v>1</v>
      </c>
      <c r="I237" s="233"/>
      <c r="J237" s="234">
        <f>ROUND(I237*H237,2)</f>
        <v>0</v>
      </c>
      <c r="K237" s="230" t="s">
        <v>3781</v>
      </c>
      <c r="L237" s="45"/>
      <c r="M237" s="235" t="s">
        <v>1</v>
      </c>
      <c r="N237" s="236" t="s">
        <v>42</v>
      </c>
      <c r="O237" s="92"/>
      <c r="P237" s="237">
        <f>O237*H237</f>
        <v>0</v>
      </c>
      <c r="Q237" s="237">
        <v>0</v>
      </c>
      <c r="R237" s="237">
        <f>Q237*H237</f>
        <v>0</v>
      </c>
      <c r="S237" s="237">
        <v>0</v>
      </c>
      <c r="T237" s="238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9" t="s">
        <v>437</v>
      </c>
      <c r="AT237" s="239" t="s">
        <v>171</v>
      </c>
      <c r="AU237" s="239" t="s">
        <v>84</v>
      </c>
      <c r="AY237" s="18" t="s">
        <v>168</v>
      </c>
      <c r="BE237" s="240">
        <f>IF(N237="základní",J237,0)</f>
        <v>0</v>
      </c>
      <c r="BF237" s="240">
        <f>IF(N237="snížená",J237,0)</f>
        <v>0</v>
      </c>
      <c r="BG237" s="240">
        <f>IF(N237="zákl. přenesená",J237,0)</f>
        <v>0</v>
      </c>
      <c r="BH237" s="240">
        <f>IF(N237="sníž. přenesená",J237,0)</f>
        <v>0</v>
      </c>
      <c r="BI237" s="240">
        <f>IF(N237="nulová",J237,0)</f>
        <v>0</v>
      </c>
      <c r="BJ237" s="18" t="s">
        <v>84</v>
      </c>
      <c r="BK237" s="240">
        <f>ROUND(I237*H237,2)</f>
        <v>0</v>
      </c>
      <c r="BL237" s="18" t="s">
        <v>437</v>
      </c>
      <c r="BM237" s="239" t="s">
        <v>1739</v>
      </c>
    </row>
    <row r="238" spans="1:47" s="2" customFormat="1" ht="12">
      <c r="A238" s="39"/>
      <c r="B238" s="40"/>
      <c r="C238" s="41"/>
      <c r="D238" s="241" t="s">
        <v>178</v>
      </c>
      <c r="E238" s="41"/>
      <c r="F238" s="242" t="s">
        <v>3939</v>
      </c>
      <c r="G238" s="41"/>
      <c r="H238" s="41"/>
      <c r="I238" s="243"/>
      <c r="J238" s="41"/>
      <c r="K238" s="41"/>
      <c r="L238" s="45"/>
      <c r="M238" s="244"/>
      <c r="N238" s="245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178</v>
      </c>
      <c r="AU238" s="18" t="s">
        <v>84</v>
      </c>
    </row>
    <row r="239" spans="1:65" s="2" customFormat="1" ht="37.8" customHeight="1">
      <c r="A239" s="39"/>
      <c r="B239" s="40"/>
      <c r="C239" s="228" t="s">
        <v>783</v>
      </c>
      <c r="D239" s="228" t="s">
        <v>171</v>
      </c>
      <c r="E239" s="229" t="s">
        <v>3940</v>
      </c>
      <c r="F239" s="230" t="s">
        <v>3941</v>
      </c>
      <c r="G239" s="231" t="s">
        <v>798</v>
      </c>
      <c r="H239" s="232">
        <v>1</v>
      </c>
      <c r="I239" s="233"/>
      <c r="J239" s="234">
        <f>ROUND(I239*H239,2)</f>
        <v>0</v>
      </c>
      <c r="K239" s="230" t="s">
        <v>3828</v>
      </c>
      <c r="L239" s="45"/>
      <c r="M239" s="235" t="s">
        <v>1</v>
      </c>
      <c r="N239" s="236" t="s">
        <v>42</v>
      </c>
      <c r="O239" s="92"/>
      <c r="P239" s="237">
        <f>O239*H239</f>
        <v>0</v>
      </c>
      <c r="Q239" s="237">
        <v>0</v>
      </c>
      <c r="R239" s="237">
        <f>Q239*H239</f>
        <v>0</v>
      </c>
      <c r="S239" s="237">
        <v>0</v>
      </c>
      <c r="T239" s="238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9" t="s">
        <v>437</v>
      </c>
      <c r="AT239" s="239" t="s">
        <v>171</v>
      </c>
      <c r="AU239" s="239" t="s">
        <v>84</v>
      </c>
      <c r="AY239" s="18" t="s">
        <v>168</v>
      </c>
      <c r="BE239" s="240">
        <f>IF(N239="základní",J239,0)</f>
        <v>0</v>
      </c>
      <c r="BF239" s="240">
        <f>IF(N239="snížená",J239,0)</f>
        <v>0</v>
      </c>
      <c r="BG239" s="240">
        <f>IF(N239="zákl. přenesená",J239,0)</f>
        <v>0</v>
      </c>
      <c r="BH239" s="240">
        <f>IF(N239="sníž. přenesená",J239,0)</f>
        <v>0</v>
      </c>
      <c r="BI239" s="240">
        <f>IF(N239="nulová",J239,0)</f>
        <v>0</v>
      </c>
      <c r="BJ239" s="18" t="s">
        <v>84</v>
      </c>
      <c r="BK239" s="240">
        <f>ROUND(I239*H239,2)</f>
        <v>0</v>
      </c>
      <c r="BL239" s="18" t="s">
        <v>437</v>
      </c>
      <c r="BM239" s="239" t="s">
        <v>1748</v>
      </c>
    </row>
    <row r="240" spans="1:47" s="2" customFormat="1" ht="12">
      <c r="A240" s="39"/>
      <c r="B240" s="40"/>
      <c r="C240" s="41"/>
      <c r="D240" s="241" t="s">
        <v>178</v>
      </c>
      <c r="E240" s="41"/>
      <c r="F240" s="242" t="s">
        <v>3942</v>
      </c>
      <c r="G240" s="41"/>
      <c r="H240" s="41"/>
      <c r="I240" s="243"/>
      <c r="J240" s="41"/>
      <c r="K240" s="41"/>
      <c r="L240" s="45"/>
      <c r="M240" s="244"/>
      <c r="N240" s="245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178</v>
      </c>
      <c r="AU240" s="18" t="s">
        <v>84</v>
      </c>
    </row>
    <row r="241" spans="1:65" s="2" customFormat="1" ht="16.5" customHeight="1">
      <c r="A241" s="39"/>
      <c r="B241" s="40"/>
      <c r="C241" s="228" t="s">
        <v>791</v>
      </c>
      <c r="D241" s="228" t="s">
        <v>171</v>
      </c>
      <c r="E241" s="229" t="s">
        <v>3943</v>
      </c>
      <c r="F241" s="230" t="s">
        <v>3944</v>
      </c>
      <c r="G241" s="231" t="s">
        <v>798</v>
      </c>
      <c r="H241" s="232">
        <v>1</v>
      </c>
      <c r="I241" s="233"/>
      <c r="J241" s="234">
        <f>ROUND(I241*H241,2)</f>
        <v>0</v>
      </c>
      <c r="K241" s="230" t="s">
        <v>3828</v>
      </c>
      <c r="L241" s="45"/>
      <c r="M241" s="235" t="s">
        <v>1</v>
      </c>
      <c r="N241" s="236" t="s">
        <v>42</v>
      </c>
      <c r="O241" s="92"/>
      <c r="P241" s="237">
        <f>O241*H241</f>
        <v>0</v>
      </c>
      <c r="Q241" s="237">
        <v>0</v>
      </c>
      <c r="R241" s="237">
        <f>Q241*H241</f>
        <v>0</v>
      </c>
      <c r="S241" s="237">
        <v>0</v>
      </c>
      <c r="T241" s="238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9" t="s">
        <v>437</v>
      </c>
      <c r="AT241" s="239" t="s">
        <v>171</v>
      </c>
      <c r="AU241" s="239" t="s">
        <v>84</v>
      </c>
      <c r="AY241" s="18" t="s">
        <v>168</v>
      </c>
      <c r="BE241" s="240">
        <f>IF(N241="základní",J241,0)</f>
        <v>0</v>
      </c>
      <c r="BF241" s="240">
        <f>IF(N241="snížená",J241,0)</f>
        <v>0</v>
      </c>
      <c r="BG241" s="240">
        <f>IF(N241="zákl. přenesená",J241,0)</f>
        <v>0</v>
      </c>
      <c r="BH241" s="240">
        <f>IF(N241="sníž. přenesená",J241,0)</f>
        <v>0</v>
      </c>
      <c r="BI241" s="240">
        <f>IF(N241="nulová",J241,0)</f>
        <v>0</v>
      </c>
      <c r="BJ241" s="18" t="s">
        <v>84</v>
      </c>
      <c r="BK241" s="240">
        <f>ROUND(I241*H241,2)</f>
        <v>0</v>
      </c>
      <c r="BL241" s="18" t="s">
        <v>437</v>
      </c>
      <c r="BM241" s="239" t="s">
        <v>1766</v>
      </c>
    </row>
    <row r="242" spans="1:47" s="2" customFormat="1" ht="12">
      <c r="A242" s="39"/>
      <c r="B242" s="40"/>
      <c r="C242" s="41"/>
      <c r="D242" s="241" t="s">
        <v>178</v>
      </c>
      <c r="E242" s="41"/>
      <c r="F242" s="242" t="s">
        <v>3945</v>
      </c>
      <c r="G242" s="41"/>
      <c r="H242" s="41"/>
      <c r="I242" s="243"/>
      <c r="J242" s="41"/>
      <c r="K242" s="41"/>
      <c r="L242" s="45"/>
      <c r="M242" s="244"/>
      <c r="N242" s="245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178</v>
      </c>
      <c r="AU242" s="18" t="s">
        <v>84</v>
      </c>
    </row>
    <row r="243" spans="1:65" s="2" customFormat="1" ht="16.5" customHeight="1">
      <c r="A243" s="39"/>
      <c r="B243" s="40"/>
      <c r="C243" s="228" t="s">
        <v>795</v>
      </c>
      <c r="D243" s="228" t="s">
        <v>171</v>
      </c>
      <c r="E243" s="229" t="s">
        <v>3946</v>
      </c>
      <c r="F243" s="230" t="s">
        <v>3947</v>
      </c>
      <c r="G243" s="231" t="s">
        <v>798</v>
      </c>
      <c r="H243" s="232">
        <v>1</v>
      </c>
      <c r="I243" s="233"/>
      <c r="J243" s="234">
        <f>ROUND(I243*H243,2)</f>
        <v>0</v>
      </c>
      <c r="K243" s="230" t="s">
        <v>3781</v>
      </c>
      <c r="L243" s="45"/>
      <c r="M243" s="235" t="s">
        <v>1</v>
      </c>
      <c r="N243" s="236" t="s">
        <v>42</v>
      </c>
      <c r="O243" s="92"/>
      <c r="P243" s="237">
        <f>O243*H243</f>
        <v>0</v>
      </c>
      <c r="Q243" s="237">
        <v>0</v>
      </c>
      <c r="R243" s="237">
        <f>Q243*H243</f>
        <v>0</v>
      </c>
      <c r="S243" s="237">
        <v>0</v>
      </c>
      <c r="T243" s="238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9" t="s">
        <v>437</v>
      </c>
      <c r="AT243" s="239" t="s">
        <v>171</v>
      </c>
      <c r="AU243" s="239" t="s">
        <v>84</v>
      </c>
      <c r="AY243" s="18" t="s">
        <v>168</v>
      </c>
      <c r="BE243" s="240">
        <f>IF(N243="základní",J243,0)</f>
        <v>0</v>
      </c>
      <c r="BF243" s="240">
        <f>IF(N243="snížená",J243,0)</f>
        <v>0</v>
      </c>
      <c r="BG243" s="240">
        <f>IF(N243="zákl. přenesená",J243,0)</f>
        <v>0</v>
      </c>
      <c r="BH243" s="240">
        <f>IF(N243="sníž. přenesená",J243,0)</f>
        <v>0</v>
      </c>
      <c r="BI243" s="240">
        <f>IF(N243="nulová",J243,0)</f>
        <v>0</v>
      </c>
      <c r="BJ243" s="18" t="s">
        <v>84</v>
      </c>
      <c r="BK243" s="240">
        <f>ROUND(I243*H243,2)</f>
        <v>0</v>
      </c>
      <c r="BL243" s="18" t="s">
        <v>437</v>
      </c>
      <c r="BM243" s="239" t="s">
        <v>1793</v>
      </c>
    </row>
    <row r="244" spans="1:47" s="2" customFormat="1" ht="12">
      <c r="A244" s="39"/>
      <c r="B244" s="40"/>
      <c r="C244" s="41"/>
      <c r="D244" s="241" t="s">
        <v>178</v>
      </c>
      <c r="E244" s="41"/>
      <c r="F244" s="242" t="s">
        <v>3948</v>
      </c>
      <c r="G244" s="41"/>
      <c r="H244" s="41"/>
      <c r="I244" s="243"/>
      <c r="J244" s="41"/>
      <c r="K244" s="41"/>
      <c r="L244" s="45"/>
      <c r="M244" s="244"/>
      <c r="N244" s="245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178</v>
      </c>
      <c r="AU244" s="18" t="s">
        <v>84</v>
      </c>
    </row>
    <row r="245" spans="1:65" s="2" customFormat="1" ht="24.15" customHeight="1">
      <c r="A245" s="39"/>
      <c r="B245" s="40"/>
      <c r="C245" s="228" t="s">
        <v>802</v>
      </c>
      <c r="D245" s="228" t="s">
        <v>171</v>
      </c>
      <c r="E245" s="229" t="s">
        <v>3949</v>
      </c>
      <c r="F245" s="230" t="s">
        <v>3950</v>
      </c>
      <c r="G245" s="231" t="s">
        <v>798</v>
      </c>
      <c r="H245" s="232">
        <v>8</v>
      </c>
      <c r="I245" s="233"/>
      <c r="J245" s="234">
        <f>ROUND(I245*H245,2)</f>
        <v>0</v>
      </c>
      <c r="K245" s="230" t="s">
        <v>3828</v>
      </c>
      <c r="L245" s="45"/>
      <c r="M245" s="235" t="s">
        <v>1</v>
      </c>
      <c r="N245" s="236" t="s">
        <v>42</v>
      </c>
      <c r="O245" s="92"/>
      <c r="P245" s="237">
        <f>O245*H245</f>
        <v>0</v>
      </c>
      <c r="Q245" s="237">
        <v>0</v>
      </c>
      <c r="R245" s="237">
        <f>Q245*H245</f>
        <v>0</v>
      </c>
      <c r="S245" s="237">
        <v>0</v>
      </c>
      <c r="T245" s="238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9" t="s">
        <v>437</v>
      </c>
      <c r="AT245" s="239" t="s">
        <v>171</v>
      </c>
      <c r="AU245" s="239" t="s">
        <v>84</v>
      </c>
      <c r="AY245" s="18" t="s">
        <v>168</v>
      </c>
      <c r="BE245" s="240">
        <f>IF(N245="základní",J245,0)</f>
        <v>0</v>
      </c>
      <c r="BF245" s="240">
        <f>IF(N245="snížená",J245,0)</f>
        <v>0</v>
      </c>
      <c r="BG245" s="240">
        <f>IF(N245="zákl. přenesená",J245,0)</f>
        <v>0</v>
      </c>
      <c r="BH245" s="240">
        <f>IF(N245="sníž. přenesená",J245,0)</f>
        <v>0</v>
      </c>
      <c r="BI245" s="240">
        <f>IF(N245="nulová",J245,0)</f>
        <v>0</v>
      </c>
      <c r="BJ245" s="18" t="s">
        <v>84</v>
      </c>
      <c r="BK245" s="240">
        <f>ROUND(I245*H245,2)</f>
        <v>0</v>
      </c>
      <c r="BL245" s="18" t="s">
        <v>437</v>
      </c>
      <c r="BM245" s="239" t="s">
        <v>1801</v>
      </c>
    </row>
    <row r="246" spans="1:47" s="2" customFormat="1" ht="12">
      <c r="A246" s="39"/>
      <c r="B246" s="40"/>
      <c r="C246" s="41"/>
      <c r="D246" s="241" t="s">
        <v>178</v>
      </c>
      <c r="E246" s="41"/>
      <c r="F246" s="242" t="s">
        <v>3951</v>
      </c>
      <c r="G246" s="41"/>
      <c r="H246" s="41"/>
      <c r="I246" s="243"/>
      <c r="J246" s="41"/>
      <c r="K246" s="41"/>
      <c r="L246" s="45"/>
      <c r="M246" s="244"/>
      <c r="N246" s="245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178</v>
      </c>
      <c r="AU246" s="18" t="s">
        <v>84</v>
      </c>
    </row>
    <row r="247" spans="1:65" s="2" customFormat="1" ht="55.5" customHeight="1">
      <c r="A247" s="39"/>
      <c r="B247" s="40"/>
      <c r="C247" s="228" t="s">
        <v>808</v>
      </c>
      <c r="D247" s="228" t="s">
        <v>171</v>
      </c>
      <c r="E247" s="229" t="s">
        <v>3952</v>
      </c>
      <c r="F247" s="230" t="s">
        <v>3953</v>
      </c>
      <c r="G247" s="231" t="s">
        <v>798</v>
      </c>
      <c r="H247" s="232">
        <v>8</v>
      </c>
      <c r="I247" s="233"/>
      <c r="J247" s="234">
        <f>ROUND(I247*H247,2)</f>
        <v>0</v>
      </c>
      <c r="K247" s="230" t="s">
        <v>3828</v>
      </c>
      <c r="L247" s="45"/>
      <c r="M247" s="235" t="s">
        <v>1</v>
      </c>
      <c r="N247" s="236" t="s">
        <v>42</v>
      </c>
      <c r="O247" s="92"/>
      <c r="P247" s="237">
        <f>O247*H247</f>
        <v>0</v>
      </c>
      <c r="Q247" s="237">
        <v>0</v>
      </c>
      <c r="R247" s="237">
        <f>Q247*H247</f>
        <v>0</v>
      </c>
      <c r="S247" s="237">
        <v>0</v>
      </c>
      <c r="T247" s="238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9" t="s">
        <v>437</v>
      </c>
      <c r="AT247" s="239" t="s">
        <v>171</v>
      </c>
      <c r="AU247" s="239" t="s">
        <v>84</v>
      </c>
      <c r="AY247" s="18" t="s">
        <v>168</v>
      </c>
      <c r="BE247" s="240">
        <f>IF(N247="základní",J247,0)</f>
        <v>0</v>
      </c>
      <c r="BF247" s="240">
        <f>IF(N247="snížená",J247,0)</f>
        <v>0</v>
      </c>
      <c r="BG247" s="240">
        <f>IF(N247="zákl. přenesená",J247,0)</f>
        <v>0</v>
      </c>
      <c r="BH247" s="240">
        <f>IF(N247="sníž. přenesená",J247,0)</f>
        <v>0</v>
      </c>
      <c r="BI247" s="240">
        <f>IF(N247="nulová",J247,0)</f>
        <v>0</v>
      </c>
      <c r="BJ247" s="18" t="s">
        <v>84</v>
      </c>
      <c r="BK247" s="240">
        <f>ROUND(I247*H247,2)</f>
        <v>0</v>
      </c>
      <c r="BL247" s="18" t="s">
        <v>437</v>
      </c>
      <c r="BM247" s="239" t="s">
        <v>1818</v>
      </c>
    </row>
    <row r="248" spans="1:47" s="2" customFormat="1" ht="12">
      <c r="A248" s="39"/>
      <c r="B248" s="40"/>
      <c r="C248" s="41"/>
      <c r="D248" s="241" t="s">
        <v>178</v>
      </c>
      <c r="E248" s="41"/>
      <c r="F248" s="242" t="s">
        <v>3954</v>
      </c>
      <c r="G248" s="41"/>
      <c r="H248" s="41"/>
      <c r="I248" s="243"/>
      <c r="J248" s="41"/>
      <c r="K248" s="41"/>
      <c r="L248" s="45"/>
      <c r="M248" s="244"/>
      <c r="N248" s="245"/>
      <c r="O248" s="92"/>
      <c r="P248" s="92"/>
      <c r="Q248" s="92"/>
      <c r="R248" s="92"/>
      <c r="S248" s="92"/>
      <c r="T248" s="9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178</v>
      </c>
      <c r="AU248" s="18" t="s">
        <v>84</v>
      </c>
    </row>
    <row r="249" spans="1:65" s="2" customFormat="1" ht="33" customHeight="1">
      <c r="A249" s="39"/>
      <c r="B249" s="40"/>
      <c r="C249" s="228" t="s">
        <v>814</v>
      </c>
      <c r="D249" s="228" t="s">
        <v>171</v>
      </c>
      <c r="E249" s="229" t="s">
        <v>3955</v>
      </c>
      <c r="F249" s="230" t="s">
        <v>3956</v>
      </c>
      <c r="G249" s="231" t="s">
        <v>798</v>
      </c>
      <c r="H249" s="232">
        <v>3</v>
      </c>
      <c r="I249" s="233"/>
      <c r="J249" s="234">
        <f>ROUND(I249*H249,2)</f>
        <v>0</v>
      </c>
      <c r="K249" s="230" t="s">
        <v>3828</v>
      </c>
      <c r="L249" s="45"/>
      <c r="M249" s="235" t="s">
        <v>1</v>
      </c>
      <c r="N249" s="236" t="s">
        <v>42</v>
      </c>
      <c r="O249" s="92"/>
      <c r="P249" s="237">
        <f>O249*H249</f>
        <v>0</v>
      </c>
      <c r="Q249" s="237">
        <v>0</v>
      </c>
      <c r="R249" s="237">
        <f>Q249*H249</f>
        <v>0</v>
      </c>
      <c r="S249" s="237">
        <v>0</v>
      </c>
      <c r="T249" s="238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9" t="s">
        <v>437</v>
      </c>
      <c r="AT249" s="239" t="s">
        <v>171</v>
      </c>
      <c r="AU249" s="239" t="s">
        <v>84</v>
      </c>
      <c r="AY249" s="18" t="s">
        <v>168</v>
      </c>
      <c r="BE249" s="240">
        <f>IF(N249="základní",J249,0)</f>
        <v>0</v>
      </c>
      <c r="BF249" s="240">
        <f>IF(N249="snížená",J249,0)</f>
        <v>0</v>
      </c>
      <c r="BG249" s="240">
        <f>IF(N249="zákl. přenesená",J249,0)</f>
        <v>0</v>
      </c>
      <c r="BH249" s="240">
        <f>IF(N249="sníž. přenesená",J249,0)</f>
        <v>0</v>
      </c>
      <c r="BI249" s="240">
        <f>IF(N249="nulová",J249,0)</f>
        <v>0</v>
      </c>
      <c r="BJ249" s="18" t="s">
        <v>84</v>
      </c>
      <c r="BK249" s="240">
        <f>ROUND(I249*H249,2)</f>
        <v>0</v>
      </c>
      <c r="BL249" s="18" t="s">
        <v>437</v>
      </c>
      <c r="BM249" s="239" t="s">
        <v>1830</v>
      </c>
    </row>
    <row r="250" spans="1:47" s="2" customFormat="1" ht="12">
      <c r="A250" s="39"/>
      <c r="B250" s="40"/>
      <c r="C250" s="41"/>
      <c r="D250" s="241" t="s">
        <v>178</v>
      </c>
      <c r="E250" s="41"/>
      <c r="F250" s="242" t="s">
        <v>3957</v>
      </c>
      <c r="G250" s="41"/>
      <c r="H250" s="41"/>
      <c r="I250" s="243"/>
      <c r="J250" s="41"/>
      <c r="K250" s="41"/>
      <c r="L250" s="45"/>
      <c r="M250" s="244"/>
      <c r="N250" s="245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178</v>
      </c>
      <c r="AU250" s="18" t="s">
        <v>84</v>
      </c>
    </row>
    <row r="251" spans="1:65" s="2" customFormat="1" ht="21.75" customHeight="1">
      <c r="A251" s="39"/>
      <c r="B251" s="40"/>
      <c r="C251" s="228" t="s">
        <v>820</v>
      </c>
      <c r="D251" s="228" t="s">
        <v>171</v>
      </c>
      <c r="E251" s="229" t="s">
        <v>3958</v>
      </c>
      <c r="F251" s="230" t="s">
        <v>3959</v>
      </c>
      <c r="G251" s="231" t="s">
        <v>798</v>
      </c>
      <c r="H251" s="232">
        <v>3</v>
      </c>
      <c r="I251" s="233"/>
      <c r="J251" s="234">
        <f>ROUND(I251*H251,2)</f>
        <v>0</v>
      </c>
      <c r="K251" s="230" t="s">
        <v>3828</v>
      </c>
      <c r="L251" s="45"/>
      <c r="M251" s="235" t="s">
        <v>1</v>
      </c>
      <c r="N251" s="236" t="s">
        <v>42</v>
      </c>
      <c r="O251" s="92"/>
      <c r="P251" s="237">
        <f>O251*H251</f>
        <v>0</v>
      </c>
      <c r="Q251" s="237">
        <v>0</v>
      </c>
      <c r="R251" s="237">
        <f>Q251*H251</f>
        <v>0</v>
      </c>
      <c r="S251" s="237">
        <v>0</v>
      </c>
      <c r="T251" s="238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9" t="s">
        <v>437</v>
      </c>
      <c r="AT251" s="239" t="s">
        <v>171</v>
      </c>
      <c r="AU251" s="239" t="s">
        <v>84</v>
      </c>
      <c r="AY251" s="18" t="s">
        <v>168</v>
      </c>
      <c r="BE251" s="240">
        <f>IF(N251="základní",J251,0)</f>
        <v>0</v>
      </c>
      <c r="BF251" s="240">
        <f>IF(N251="snížená",J251,0)</f>
        <v>0</v>
      </c>
      <c r="BG251" s="240">
        <f>IF(N251="zákl. přenesená",J251,0)</f>
        <v>0</v>
      </c>
      <c r="BH251" s="240">
        <f>IF(N251="sníž. přenesená",J251,0)</f>
        <v>0</v>
      </c>
      <c r="BI251" s="240">
        <f>IF(N251="nulová",J251,0)</f>
        <v>0</v>
      </c>
      <c r="BJ251" s="18" t="s">
        <v>84</v>
      </c>
      <c r="BK251" s="240">
        <f>ROUND(I251*H251,2)</f>
        <v>0</v>
      </c>
      <c r="BL251" s="18" t="s">
        <v>437</v>
      </c>
      <c r="BM251" s="239" t="s">
        <v>1839</v>
      </c>
    </row>
    <row r="252" spans="1:47" s="2" customFormat="1" ht="12">
      <c r="A252" s="39"/>
      <c r="B252" s="40"/>
      <c r="C252" s="41"/>
      <c r="D252" s="241" t="s">
        <v>178</v>
      </c>
      <c r="E252" s="41"/>
      <c r="F252" s="242" t="s">
        <v>3957</v>
      </c>
      <c r="G252" s="41"/>
      <c r="H252" s="41"/>
      <c r="I252" s="243"/>
      <c r="J252" s="41"/>
      <c r="K252" s="41"/>
      <c r="L252" s="45"/>
      <c r="M252" s="244"/>
      <c r="N252" s="245"/>
      <c r="O252" s="92"/>
      <c r="P252" s="92"/>
      <c r="Q252" s="92"/>
      <c r="R252" s="92"/>
      <c r="S252" s="92"/>
      <c r="T252" s="93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178</v>
      </c>
      <c r="AU252" s="18" t="s">
        <v>84</v>
      </c>
    </row>
    <row r="253" spans="1:65" s="2" customFormat="1" ht="37.8" customHeight="1">
      <c r="A253" s="39"/>
      <c r="B253" s="40"/>
      <c r="C253" s="228" t="s">
        <v>828</v>
      </c>
      <c r="D253" s="228" t="s">
        <v>171</v>
      </c>
      <c r="E253" s="229" t="s">
        <v>3960</v>
      </c>
      <c r="F253" s="230" t="s">
        <v>3961</v>
      </c>
      <c r="G253" s="231" t="s">
        <v>798</v>
      </c>
      <c r="H253" s="232">
        <v>8</v>
      </c>
      <c r="I253" s="233"/>
      <c r="J253" s="234">
        <f>ROUND(I253*H253,2)</f>
        <v>0</v>
      </c>
      <c r="K253" s="230" t="s">
        <v>3828</v>
      </c>
      <c r="L253" s="45"/>
      <c r="M253" s="235" t="s">
        <v>1</v>
      </c>
      <c r="N253" s="236" t="s">
        <v>42</v>
      </c>
      <c r="O253" s="92"/>
      <c r="P253" s="237">
        <f>O253*H253</f>
        <v>0</v>
      </c>
      <c r="Q253" s="237">
        <v>0</v>
      </c>
      <c r="R253" s="237">
        <f>Q253*H253</f>
        <v>0</v>
      </c>
      <c r="S253" s="237">
        <v>0</v>
      </c>
      <c r="T253" s="238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9" t="s">
        <v>437</v>
      </c>
      <c r="AT253" s="239" t="s">
        <v>171</v>
      </c>
      <c r="AU253" s="239" t="s">
        <v>84</v>
      </c>
      <c r="AY253" s="18" t="s">
        <v>168</v>
      </c>
      <c r="BE253" s="240">
        <f>IF(N253="základní",J253,0)</f>
        <v>0</v>
      </c>
      <c r="BF253" s="240">
        <f>IF(N253="snížená",J253,0)</f>
        <v>0</v>
      </c>
      <c r="BG253" s="240">
        <f>IF(N253="zákl. přenesená",J253,0)</f>
        <v>0</v>
      </c>
      <c r="BH253" s="240">
        <f>IF(N253="sníž. přenesená",J253,0)</f>
        <v>0</v>
      </c>
      <c r="BI253" s="240">
        <f>IF(N253="nulová",J253,0)</f>
        <v>0</v>
      </c>
      <c r="BJ253" s="18" t="s">
        <v>84</v>
      </c>
      <c r="BK253" s="240">
        <f>ROUND(I253*H253,2)</f>
        <v>0</v>
      </c>
      <c r="BL253" s="18" t="s">
        <v>437</v>
      </c>
      <c r="BM253" s="239" t="s">
        <v>1848</v>
      </c>
    </row>
    <row r="254" spans="1:47" s="2" customFormat="1" ht="12">
      <c r="A254" s="39"/>
      <c r="B254" s="40"/>
      <c r="C254" s="41"/>
      <c r="D254" s="241" t="s">
        <v>178</v>
      </c>
      <c r="E254" s="41"/>
      <c r="F254" s="242" t="s">
        <v>3962</v>
      </c>
      <c r="G254" s="41"/>
      <c r="H254" s="41"/>
      <c r="I254" s="243"/>
      <c r="J254" s="41"/>
      <c r="K254" s="41"/>
      <c r="L254" s="45"/>
      <c r="M254" s="244"/>
      <c r="N254" s="245"/>
      <c r="O254" s="92"/>
      <c r="P254" s="92"/>
      <c r="Q254" s="92"/>
      <c r="R254" s="92"/>
      <c r="S254" s="92"/>
      <c r="T254" s="93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178</v>
      </c>
      <c r="AU254" s="18" t="s">
        <v>84</v>
      </c>
    </row>
    <row r="255" spans="1:65" s="2" customFormat="1" ht="37.8" customHeight="1">
      <c r="A255" s="39"/>
      <c r="B255" s="40"/>
      <c r="C255" s="228" t="s">
        <v>833</v>
      </c>
      <c r="D255" s="228" t="s">
        <v>171</v>
      </c>
      <c r="E255" s="229" t="s">
        <v>3963</v>
      </c>
      <c r="F255" s="230" t="s">
        <v>3964</v>
      </c>
      <c r="G255" s="231" t="s">
        <v>798</v>
      </c>
      <c r="H255" s="232">
        <v>3</v>
      </c>
      <c r="I255" s="233"/>
      <c r="J255" s="234">
        <f>ROUND(I255*H255,2)</f>
        <v>0</v>
      </c>
      <c r="K255" s="230" t="s">
        <v>3828</v>
      </c>
      <c r="L255" s="45"/>
      <c r="M255" s="235" t="s">
        <v>1</v>
      </c>
      <c r="N255" s="236" t="s">
        <v>42</v>
      </c>
      <c r="O255" s="92"/>
      <c r="P255" s="237">
        <f>O255*H255</f>
        <v>0</v>
      </c>
      <c r="Q255" s="237">
        <v>0</v>
      </c>
      <c r="R255" s="237">
        <f>Q255*H255</f>
        <v>0</v>
      </c>
      <c r="S255" s="237">
        <v>0</v>
      </c>
      <c r="T255" s="238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9" t="s">
        <v>437</v>
      </c>
      <c r="AT255" s="239" t="s">
        <v>171</v>
      </c>
      <c r="AU255" s="239" t="s">
        <v>84</v>
      </c>
      <c r="AY255" s="18" t="s">
        <v>168</v>
      </c>
      <c r="BE255" s="240">
        <f>IF(N255="základní",J255,0)</f>
        <v>0</v>
      </c>
      <c r="BF255" s="240">
        <f>IF(N255="snížená",J255,0)</f>
        <v>0</v>
      </c>
      <c r="BG255" s="240">
        <f>IF(N255="zákl. přenesená",J255,0)</f>
        <v>0</v>
      </c>
      <c r="BH255" s="240">
        <f>IF(N255="sníž. přenesená",J255,0)</f>
        <v>0</v>
      </c>
      <c r="BI255" s="240">
        <f>IF(N255="nulová",J255,0)</f>
        <v>0</v>
      </c>
      <c r="BJ255" s="18" t="s">
        <v>84</v>
      </c>
      <c r="BK255" s="240">
        <f>ROUND(I255*H255,2)</f>
        <v>0</v>
      </c>
      <c r="BL255" s="18" t="s">
        <v>437</v>
      </c>
      <c r="BM255" s="239" t="s">
        <v>1856</v>
      </c>
    </row>
    <row r="256" spans="1:47" s="2" customFormat="1" ht="12">
      <c r="A256" s="39"/>
      <c r="B256" s="40"/>
      <c r="C256" s="41"/>
      <c r="D256" s="241" t="s">
        <v>178</v>
      </c>
      <c r="E256" s="41"/>
      <c r="F256" s="242" t="s">
        <v>3965</v>
      </c>
      <c r="G256" s="41"/>
      <c r="H256" s="41"/>
      <c r="I256" s="243"/>
      <c r="J256" s="41"/>
      <c r="K256" s="41"/>
      <c r="L256" s="45"/>
      <c r="M256" s="244"/>
      <c r="N256" s="245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178</v>
      </c>
      <c r="AU256" s="18" t="s">
        <v>84</v>
      </c>
    </row>
    <row r="257" spans="1:65" s="2" customFormat="1" ht="16.5" customHeight="1">
      <c r="A257" s="39"/>
      <c r="B257" s="40"/>
      <c r="C257" s="228" t="s">
        <v>1451</v>
      </c>
      <c r="D257" s="228" t="s">
        <v>171</v>
      </c>
      <c r="E257" s="229" t="s">
        <v>3966</v>
      </c>
      <c r="F257" s="230" t="s">
        <v>3967</v>
      </c>
      <c r="G257" s="231" t="s">
        <v>798</v>
      </c>
      <c r="H257" s="232">
        <v>11</v>
      </c>
      <c r="I257" s="233"/>
      <c r="J257" s="234">
        <f>ROUND(I257*H257,2)</f>
        <v>0</v>
      </c>
      <c r="K257" s="230" t="s">
        <v>3781</v>
      </c>
      <c r="L257" s="45"/>
      <c r="M257" s="235" t="s">
        <v>1</v>
      </c>
      <c r="N257" s="236" t="s">
        <v>42</v>
      </c>
      <c r="O257" s="92"/>
      <c r="P257" s="237">
        <f>O257*H257</f>
        <v>0</v>
      </c>
      <c r="Q257" s="237">
        <v>0</v>
      </c>
      <c r="R257" s="237">
        <f>Q257*H257</f>
        <v>0</v>
      </c>
      <c r="S257" s="237">
        <v>0</v>
      </c>
      <c r="T257" s="238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9" t="s">
        <v>437</v>
      </c>
      <c r="AT257" s="239" t="s">
        <v>171</v>
      </c>
      <c r="AU257" s="239" t="s">
        <v>84</v>
      </c>
      <c r="AY257" s="18" t="s">
        <v>168</v>
      </c>
      <c r="BE257" s="240">
        <f>IF(N257="základní",J257,0)</f>
        <v>0</v>
      </c>
      <c r="BF257" s="240">
        <f>IF(N257="snížená",J257,0)</f>
        <v>0</v>
      </c>
      <c r="BG257" s="240">
        <f>IF(N257="zákl. přenesená",J257,0)</f>
        <v>0</v>
      </c>
      <c r="BH257" s="240">
        <f>IF(N257="sníž. přenesená",J257,0)</f>
        <v>0</v>
      </c>
      <c r="BI257" s="240">
        <f>IF(N257="nulová",J257,0)</f>
        <v>0</v>
      </c>
      <c r="BJ257" s="18" t="s">
        <v>84</v>
      </c>
      <c r="BK257" s="240">
        <f>ROUND(I257*H257,2)</f>
        <v>0</v>
      </c>
      <c r="BL257" s="18" t="s">
        <v>437</v>
      </c>
      <c r="BM257" s="239" t="s">
        <v>1864</v>
      </c>
    </row>
    <row r="258" spans="1:47" s="2" customFormat="1" ht="12">
      <c r="A258" s="39"/>
      <c r="B258" s="40"/>
      <c r="C258" s="41"/>
      <c r="D258" s="241" t="s">
        <v>178</v>
      </c>
      <c r="E258" s="41"/>
      <c r="F258" s="242" t="s">
        <v>3968</v>
      </c>
      <c r="G258" s="41"/>
      <c r="H258" s="41"/>
      <c r="I258" s="243"/>
      <c r="J258" s="41"/>
      <c r="K258" s="41"/>
      <c r="L258" s="45"/>
      <c r="M258" s="244"/>
      <c r="N258" s="245"/>
      <c r="O258" s="92"/>
      <c r="P258" s="92"/>
      <c r="Q258" s="92"/>
      <c r="R258" s="92"/>
      <c r="S258" s="92"/>
      <c r="T258" s="93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178</v>
      </c>
      <c r="AU258" s="18" t="s">
        <v>84</v>
      </c>
    </row>
    <row r="259" spans="1:65" s="2" customFormat="1" ht="24.15" customHeight="1">
      <c r="A259" s="39"/>
      <c r="B259" s="40"/>
      <c r="C259" s="228" t="s">
        <v>1455</v>
      </c>
      <c r="D259" s="228" t="s">
        <v>171</v>
      </c>
      <c r="E259" s="229" t="s">
        <v>3969</v>
      </c>
      <c r="F259" s="230" t="s">
        <v>3970</v>
      </c>
      <c r="G259" s="231" t="s">
        <v>311</v>
      </c>
      <c r="H259" s="232">
        <v>0.753</v>
      </c>
      <c r="I259" s="233"/>
      <c r="J259" s="234">
        <f>ROUND(I259*H259,2)</f>
        <v>0</v>
      </c>
      <c r="K259" s="230" t="s">
        <v>3781</v>
      </c>
      <c r="L259" s="45"/>
      <c r="M259" s="235" t="s">
        <v>1</v>
      </c>
      <c r="N259" s="236" t="s">
        <v>42</v>
      </c>
      <c r="O259" s="92"/>
      <c r="P259" s="237">
        <f>O259*H259</f>
        <v>0</v>
      </c>
      <c r="Q259" s="237">
        <v>0</v>
      </c>
      <c r="R259" s="237">
        <f>Q259*H259</f>
        <v>0</v>
      </c>
      <c r="S259" s="237">
        <v>0</v>
      </c>
      <c r="T259" s="238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9" t="s">
        <v>437</v>
      </c>
      <c r="AT259" s="239" t="s">
        <v>171</v>
      </c>
      <c r="AU259" s="239" t="s">
        <v>84</v>
      </c>
      <c r="AY259" s="18" t="s">
        <v>168</v>
      </c>
      <c r="BE259" s="240">
        <f>IF(N259="základní",J259,0)</f>
        <v>0</v>
      </c>
      <c r="BF259" s="240">
        <f>IF(N259="snížená",J259,0)</f>
        <v>0</v>
      </c>
      <c r="BG259" s="240">
        <f>IF(N259="zákl. přenesená",J259,0)</f>
        <v>0</v>
      </c>
      <c r="BH259" s="240">
        <f>IF(N259="sníž. přenesená",J259,0)</f>
        <v>0</v>
      </c>
      <c r="BI259" s="240">
        <f>IF(N259="nulová",J259,0)</f>
        <v>0</v>
      </c>
      <c r="BJ259" s="18" t="s">
        <v>84</v>
      </c>
      <c r="BK259" s="240">
        <f>ROUND(I259*H259,2)</f>
        <v>0</v>
      </c>
      <c r="BL259" s="18" t="s">
        <v>437</v>
      </c>
      <c r="BM259" s="239" t="s">
        <v>1874</v>
      </c>
    </row>
    <row r="260" spans="1:47" s="2" customFormat="1" ht="12">
      <c r="A260" s="39"/>
      <c r="B260" s="40"/>
      <c r="C260" s="41"/>
      <c r="D260" s="241" t="s">
        <v>178</v>
      </c>
      <c r="E260" s="41"/>
      <c r="F260" s="242" t="s">
        <v>3971</v>
      </c>
      <c r="G260" s="41"/>
      <c r="H260" s="41"/>
      <c r="I260" s="243"/>
      <c r="J260" s="41"/>
      <c r="K260" s="41"/>
      <c r="L260" s="45"/>
      <c r="M260" s="244"/>
      <c r="N260" s="245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178</v>
      </c>
      <c r="AU260" s="18" t="s">
        <v>84</v>
      </c>
    </row>
    <row r="261" spans="1:63" s="12" customFormat="1" ht="25.9" customHeight="1">
      <c r="A261" s="12"/>
      <c r="B261" s="212"/>
      <c r="C261" s="213"/>
      <c r="D261" s="214" t="s">
        <v>76</v>
      </c>
      <c r="E261" s="215" t="s">
        <v>3972</v>
      </c>
      <c r="F261" s="215" t="s">
        <v>3973</v>
      </c>
      <c r="G261" s="213"/>
      <c r="H261" s="213"/>
      <c r="I261" s="216"/>
      <c r="J261" s="217">
        <f>BK261</f>
        <v>0</v>
      </c>
      <c r="K261" s="213"/>
      <c r="L261" s="218"/>
      <c r="M261" s="219"/>
      <c r="N261" s="220"/>
      <c r="O261" s="220"/>
      <c r="P261" s="221">
        <f>SUM(P262:P268)</f>
        <v>0</v>
      </c>
      <c r="Q261" s="220"/>
      <c r="R261" s="221">
        <f>SUM(R262:R268)</f>
        <v>0</v>
      </c>
      <c r="S261" s="220"/>
      <c r="T261" s="222">
        <f>SUM(T262:T268)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23" t="s">
        <v>86</v>
      </c>
      <c r="AT261" s="224" t="s">
        <v>76</v>
      </c>
      <c r="AU261" s="224" t="s">
        <v>77</v>
      </c>
      <c r="AY261" s="223" t="s">
        <v>168</v>
      </c>
      <c r="BK261" s="225">
        <f>SUM(BK262:BK268)</f>
        <v>0</v>
      </c>
    </row>
    <row r="262" spans="1:65" s="2" customFormat="1" ht="24.15" customHeight="1">
      <c r="A262" s="39"/>
      <c r="B262" s="40"/>
      <c r="C262" s="228" t="s">
        <v>1460</v>
      </c>
      <c r="D262" s="228" t="s">
        <v>171</v>
      </c>
      <c r="E262" s="229" t="s">
        <v>3974</v>
      </c>
      <c r="F262" s="230" t="s">
        <v>3975</v>
      </c>
      <c r="G262" s="231" t="s">
        <v>798</v>
      </c>
      <c r="H262" s="232">
        <v>14</v>
      </c>
      <c r="I262" s="233"/>
      <c r="J262" s="234">
        <f>ROUND(I262*H262,2)</f>
        <v>0</v>
      </c>
      <c r="K262" s="230" t="s">
        <v>3828</v>
      </c>
      <c r="L262" s="45"/>
      <c r="M262" s="235" t="s">
        <v>1</v>
      </c>
      <c r="N262" s="236" t="s">
        <v>42</v>
      </c>
      <c r="O262" s="92"/>
      <c r="P262" s="237">
        <f>O262*H262</f>
        <v>0</v>
      </c>
      <c r="Q262" s="237">
        <v>0</v>
      </c>
      <c r="R262" s="237">
        <f>Q262*H262</f>
        <v>0</v>
      </c>
      <c r="S262" s="237">
        <v>0</v>
      </c>
      <c r="T262" s="238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9" t="s">
        <v>437</v>
      </c>
      <c r="AT262" s="239" t="s">
        <v>171</v>
      </c>
      <c r="AU262" s="239" t="s">
        <v>84</v>
      </c>
      <c r="AY262" s="18" t="s">
        <v>168</v>
      </c>
      <c r="BE262" s="240">
        <f>IF(N262="základní",J262,0)</f>
        <v>0</v>
      </c>
      <c r="BF262" s="240">
        <f>IF(N262="snížená",J262,0)</f>
        <v>0</v>
      </c>
      <c r="BG262" s="240">
        <f>IF(N262="zákl. přenesená",J262,0)</f>
        <v>0</v>
      </c>
      <c r="BH262" s="240">
        <f>IF(N262="sníž. přenesená",J262,0)</f>
        <v>0</v>
      </c>
      <c r="BI262" s="240">
        <f>IF(N262="nulová",J262,0)</f>
        <v>0</v>
      </c>
      <c r="BJ262" s="18" t="s">
        <v>84</v>
      </c>
      <c r="BK262" s="240">
        <f>ROUND(I262*H262,2)</f>
        <v>0</v>
      </c>
      <c r="BL262" s="18" t="s">
        <v>437</v>
      </c>
      <c r="BM262" s="239" t="s">
        <v>1882</v>
      </c>
    </row>
    <row r="263" spans="1:47" s="2" customFormat="1" ht="12">
      <c r="A263" s="39"/>
      <c r="B263" s="40"/>
      <c r="C263" s="41"/>
      <c r="D263" s="241" t="s">
        <v>178</v>
      </c>
      <c r="E263" s="41"/>
      <c r="F263" s="242" t="s">
        <v>3976</v>
      </c>
      <c r="G263" s="41"/>
      <c r="H263" s="41"/>
      <c r="I263" s="243"/>
      <c r="J263" s="41"/>
      <c r="K263" s="41"/>
      <c r="L263" s="45"/>
      <c r="M263" s="244"/>
      <c r="N263" s="245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178</v>
      </c>
      <c r="AU263" s="18" t="s">
        <v>84</v>
      </c>
    </row>
    <row r="264" spans="1:65" s="2" customFormat="1" ht="24.15" customHeight="1">
      <c r="A264" s="39"/>
      <c r="B264" s="40"/>
      <c r="C264" s="228" t="s">
        <v>1465</v>
      </c>
      <c r="D264" s="228" t="s">
        <v>171</v>
      </c>
      <c r="E264" s="229" t="s">
        <v>3977</v>
      </c>
      <c r="F264" s="230" t="s">
        <v>3978</v>
      </c>
      <c r="G264" s="231" t="s">
        <v>798</v>
      </c>
      <c r="H264" s="232">
        <v>14</v>
      </c>
      <c r="I264" s="233"/>
      <c r="J264" s="234">
        <f>ROUND(I264*H264,2)</f>
        <v>0</v>
      </c>
      <c r="K264" s="230" t="s">
        <v>3828</v>
      </c>
      <c r="L264" s="45"/>
      <c r="M264" s="235" t="s">
        <v>1</v>
      </c>
      <c r="N264" s="236" t="s">
        <v>42</v>
      </c>
      <c r="O264" s="92"/>
      <c r="P264" s="237">
        <f>O264*H264</f>
        <v>0</v>
      </c>
      <c r="Q264" s="237">
        <v>0</v>
      </c>
      <c r="R264" s="237">
        <f>Q264*H264</f>
        <v>0</v>
      </c>
      <c r="S264" s="237">
        <v>0</v>
      </c>
      <c r="T264" s="23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9" t="s">
        <v>437</v>
      </c>
      <c r="AT264" s="239" t="s">
        <v>171</v>
      </c>
      <c r="AU264" s="239" t="s">
        <v>84</v>
      </c>
      <c r="AY264" s="18" t="s">
        <v>168</v>
      </c>
      <c r="BE264" s="240">
        <f>IF(N264="základní",J264,0)</f>
        <v>0</v>
      </c>
      <c r="BF264" s="240">
        <f>IF(N264="snížená",J264,0)</f>
        <v>0</v>
      </c>
      <c r="BG264" s="240">
        <f>IF(N264="zákl. přenesená",J264,0)</f>
        <v>0</v>
      </c>
      <c r="BH264" s="240">
        <f>IF(N264="sníž. přenesená",J264,0)</f>
        <v>0</v>
      </c>
      <c r="BI264" s="240">
        <f>IF(N264="nulová",J264,0)</f>
        <v>0</v>
      </c>
      <c r="BJ264" s="18" t="s">
        <v>84</v>
      </c>
      <c r="BK264" s="240">
        <f>ROUND(I264*H264,2)</f>
        <v>0</v>
      </c>
      <c r="BL264" s="18" t="s">
        <v>437</v>
      </c>
      <c r="BM264" s="239" t="s">
        <v>1892</v>
      </c>
    </row>
    <row r="265" spans="1:47" s="2" customFormat="1" ht="12">
      <c r="A265" s="39"/>
      <c r="B265" s="40"/>
      <c r="C265" s="41"/>
      <c r="D265" s="241" t="s">
        <v>178</v>
      </c>
      <c r="E265" s="41"/>
      <c r="F265" s="242" t="s">
        <v>3979</v>
      </c>
      <c r="G265" s="41"/>
      <c r="H265" s="41"/>
      <c r="I265" s="243"/>
      <c r="J265" s="41"/>
      <c r="K265" s="41"/>
      <c r="L265" s="45"/>
      <c r="M265" s="244"/>
      <c r="N265" s="245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178</v>
      </c>
      <c r="AU265" s="18" t="s">
        <v>84</v>
      </c>
    </row>
    <row r="266" spans="1:65" s="2" customFormat="1" ht="24.15" customHeight="1">
      <c r="A266" s="39"/>
      <c r="B266" s="40"/>
      <c r="C266" s="228" t="s">
        <v>1486</v>
      </c>
      <c r="D266" s="228" t="s">
        <v>171</v>
      </c>
      <c r="E266" s="229" t="s">
        <v>3980</v>
      </c>
      <c r="F266" s="230" t="s">
        <v>3981</v>
      </c>
      <c r="G266" s="231" t="s">
        <v>3891</v>
      </c>
      <c r="H266" s="232">
        <v>14</v>
      </c>
      <c r="I266" s="233"/>
      <c r="J266" s="234">
        <f>ROUND(I266*H266,2)</f>
        <v>0</v>
      </c>
      <c r="K266" s="230" t="s">
        <v>3781</v>
      </c>
      <c r="L266" s="45"/>
      <c r="M266" s="235" t="s">
        <v>1</v>
      </c>
      <c r="N266" s="236" t="s">
        <v>42</v>
      </c>
      <c r="O266" s="92"/>
      <c r="P266" s="237">
        <f>O266*H266</f>
        <v>0</v>
      </c>
      <c r="Q266" s="237">
        <v>0</v>
      </c>
      <c r="R266" s="237">
        <f>Q266*H266</f>
        <v>0</v>
      </c>
      <c r="S266" s="237">
        <v>0</v>
      </c>
      <c r="T266" s="238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9" t="s">
        <v>437</v>
      </c>
      <c r="AT266" s="239" t="s">
        <v>171</v>
      </c>
      <c r="AU266" s="239" t="s">
        <v>84</v>
      </c>
      <c r="AY266" s="18" t="s">
        <v>168</v>
      </c>
      <c r="BE266" s="240">
        <f>IF(N266="základní",J266,0)</f>
        <v>0</v>
      </c>
      <c r="BF266" s="240">
        <f>IF(N266="snížená",J266,0)</f>
        <v>0</v>
      </c>
      <c r="BG266" s="240">
        <f>IF(N266="zákl. přenesená",J266,0)</f>
        <v>0</v>
      </c>
      <c r="BH266" s="240">
        <f>IF(N266="sníž. přenesená",J266,0)</f>
        <v>0</v>
      </c>
      <c r="BI266" s="240">
        <f>IF(N266="nulová",J266,0)</f>
        <v>0</v>
      </c>
      <c r="BJ266" s="18" t="s">
        <v>84</v>
      </c>
      <c r="BK266" s="240">
        <f>ROUND(I266*H266,2)</f>
        <v>0</v>
      </c>
      <c r="BL266" s="18" t="s">
        <v>437</v>
      </c>
      <c r="BM266" s="239" t="s">
        <v>1904</v>
      </c>
    </row>
    <row r="267" spans="1:65" s="2" customFormat="1" ht="24.15" customHeight="1">
      <c r="A267" s="39"/>
      <c r="B267" s="40"/>
      <c r="C267" s="228" t="s">
        <v>1502</v>
      </c>
      <c r="D267" s="228" t="s">
        <v>171</v>
      </c>
      <c r="E267" s="229" t="s">
        <v>3982</v>
      </c>
      <c r="F267" s="230" t="s">
        <v>3983</v>
      </c>
      <c r="G267" s="231" t="s">
        <v>311</v>
      </c>
      <c r="H267" s="232">
        <v>0.363</v>
      </c>
      <c r="I267" s="233"/>
      <c r="J267" s="234">
        <f>ROUND(I267*H267,2)</f>
        <v>0</v>
      </c>
      <c r="K267" s="230" t="s">
        <v>3781</v>
      </c>
      <c r="L267" s="45"/>
      <c r="M267" s="235" t="s">
        <v>1</v>
      </c>
      <c r="N267" s="236" t="s">
        <v>42</v>
      </c>
      <c r="O267" s="92"/>
      <c r="P267" s="237">
        <f>O267*H267</f>
        <v>0</v>
      </c>
      <c r="Q267" s="237">
        <v>0</v>
      </c>
      <c r="R267" s="237">
        <f>Q267*H267</f>
        <v>0</v>
      </c>
      <c r="S267" s="237">
        <v>0</v>
      </c>
      <c r="T267" s="238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9" t="s">
        <v>437</v>
      </c>
      <c r="AT267" s="239" t="s">
        <v>171</v>
      </c>
      <c r="AU267" s="239" t="s">
        <v>84</v>
      </c>
      <c r="AY267" s="18" t="s">
        <v>168</v>
      </c>
      <c r="BE267" s="240">
        <f>IF(N267="základní",J267,0)</f>
        <v>0</v>
      </c>
      <c r="BF267" s="240">
        <f>IF(N267="snížená",J267,0)</f>
        <v>0</v>
      </c>
      <c r="BG267" s="240">
        <f>IF(N267="zákl. přenesená",J267,0)</f>
        <v>0</v>
      </c>
      <c r="BH267" s="240">
        <f>IF(N267="sníž. přenesená",J267,0)</f>
        <v>0</v>
      </c>
      <c r="BI267" s="240">
        <f>IF(N267="nulová",J267,0)</f>
        <v>0</v>
      </c>
      <c r="BJ267" s="18" t="s">
        <v>84</v>
      </c>
      <c r="BK267" s="240">
        <f>ROUND(I267*H267,2)</f>
        <v>0</v>
      </c>
      <c r="BL267" s="18" t="s">
        <v>437</v>
      </c>
      <c r="BM267" s="239" t="s">
        <v>1918</v>
      </c>
    </row>
    <row r="268" spans="1:47" s="2" customFormat="1" ht="12">
      <c r="A268" s="39"/>
      <c r="B268" s="40"/>
      <c r="C268" s="41"/>
      <c r="D268" s="241" t="s">
        <v>178</v>
      </c>
      <c r="E268" s="41"/>
      <c r="F268" s="242" t="s">
        <v>3984</v>
      </c>
      <c r="G268" s="41"/>
      <c r="H268" s="41"/>
      <c r="I268" s="243"/>
      <c r="J268" s="41"/>
      <c r="K268" s="41"/>
      <c r="L268" s="45"/>
      <c r="M268" s="244"/>
      <c r="N268" s="245"/>
      <c r="O268" s="92"/>
      <c r="P268" s="92"/>
      <c r="Q268" s="92"/>
      <c r="R268" s="92"/>
      <c r="S268" s="92"/>
      <c r="T268" s="93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178</v>
      </c>
      <c r="AU268" s="18" t="s">
        <v>84</v>
      </c>
    </row>
    <row r="269" spans="1:63" s="12" customFormat="1" ht="25.9" customHeight="1">
      <c r="A269" s="12"/>
      <c r="B269" s="212"/>
      <c r="C269" s="213"/>
      <c r="D269" s="214" t="s">
        <v>76</v>
      </c>
      <c r="E269" s="215" t="s">
        <v>3985</v>
      </c>
      <c r="F269" s="215" t="s">
        <v>3986</v>
      </c>
      <c r="G269" s="213"/>
      <c r="H269" s="213"/>
      <c r="I269" s="216"/>
      <c r="J269" s="217">
        <f>BK269</f>
        <v>0</v>
      </c>
      <c r="K269" s="213"/>
      <c r="L269" s="218"/>
      <c r="M269" s="219"/>
      <c r="N269" s="220"/>
      <c r="O269" s="220"/>
      <c r="P269" s="221">
        <f>SUM(P270:P276)</f>
        <v>0</v>
      </c>
      <c r="Q269" s="220"/>
      <c r="R269" s="221">
        <f>SUM(R270:R276)</f>
        <v>0</v>
      </c>
      <c r="S269" s="220"/>
      <c r="T269" s="222">
        <f>SUM(T270:T276)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23" t="s">
        <v>84</v>
      </c>
      <c r="AT269" s="224" t="s">
        <v>76</v>
      </c>
      <c r="AU269" s="224" t="s">
        <v>77</v>
      </c>
      <c r="AY269" s="223" t="s">
        <v>168</v>
      </c>
      <c r="BK269" s="225">
        <f>SUM(BK270:BK276)</f>
        <v>0</v>
      </c>
    </row>
    <row r="270" spans="1:65" s="2" customFormat="1" ht="16.5" customHeight="1">
      <c r="A270" s="39"/>
      <c r="B270" s="40"/>
      <c r="C270" s="228" t="s">
        <v>1506</v>
      </c>
      <c r="D270" s="228" t="s">
        <v>171</v>
      </c>
      <c r="E270" s="229" t="s">
        <v>3987</v>
      </c>
      <c r="F270" s="230" t="s">
        <v>3988</v>
      </c>
      <c r="G270" s="231" t="s">
        <v>798</v>
      </c>
      <c r="H270" s="232">
        <v>26</v>
      </c>
      <c r="I270" s="233"/>
      <c r="J270" s="234">
        <f>ROUND(I270*H270,2)</f>
        <v>0</v>
      </c>
      <c r="K270" s="230" t="s">
        <v>3828</v>
      </c>
      <c r="L270" s="45"/>
      <c r="M270" s="235" t="s">
        <v>1</v>
      </c>
      <c r="N270" s="236" t="s">
        <v>42</v>
      </c>
      <c r="O270" s="92"/>
      <c r="P270" s="237">
        <f>O270*H270</f>
        <v>0</v>
      </c>
      <c r="Q270" s="237">
        <v>0</v>
      </c>
      <c r="R270" s="237">
        <f>Q270*H270</f>
        <v>0</v>
      </c>
      <c r="S270" s="237">
        <v>0</v>
      </c>
      <c r="T270" s="238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9" t="s">
        <v>189</v>
      </c>
      <c r="AT270" s="239" t="s">
        <v>171</v>
      </c>
      <c r="AU270" s="239" t="s">
        <v>84</v>
      </c>
      <c r="AY270" s="18" t="s">
        <v>168</v>
      </c>
      <c r="BE270" s="240">
        <f>IF(N270="základní",J270,0)</f>
        <v>0</v>
      </c>
      <c r="BF270" s="240">
        <f>IF(N270="snížená",J270,0)</f>
        <v>0</v>
      </c>
      <c r="BG270" s="240">
        <f>IF(N270="zákl. přenesená",J270,0)</f>
        <v>0</v>
      </c>
      <c r="BH270" s="240">
        <f>IF(N270="sníž. přenesená",J270,0)</f>
        <v>0</v>
      </c>
      <c r="BI270" s="240">
        <f>IF(N270="nulová",J270,0)</f>
        <v>0</v>
      </c>
      <c r="BJ270" s="18" t="s">
        <v>84</v>
      </c>
      <c r="BK270" s="240">
        <f>ROUND(I270*H270,2)</f>
        <v>0</v>
      </c>
      <c r="BL270" s="18" t="s">
        <v>189</v>
      </c>
      <c r="BM270" s="239" t="s">
        <v>1926</v>
      </c>
    </row>
    <row r="271" spans="1:65" s="2" customFormat="1" ht="21.75" customHeight="1">
      <c r="A271" s="39"/>
      <c r="B271" s="40"/>
      <c r="C271" s="228" t="s">
        <v>1510</v>
      </c>
      <c r="D271" s="228" t="s">
        <v>171</v>
      </c>
      <c r="E271" s="229" t="s">
        <v>3989</v>
      </c>
      <c r="F271" s="230" t="s">
        <v>3990</v>
      </c>
      <c r="G271" s="231" t="s">
        <v>416</v>
      </c>
      <c r="H271" s="232">
        <v>382</v>
      </c>
      <c r="I271" s="233"/>
      <c r="J271" s="234">
        <f>ROUND(I271*H271,2)</f>
        <v>0</v>
      </c>
      <c r="K271" s="230" t="s">
        <v>3828</v>
      </c>
      <c r="L271" s="45"/>
      <c r="M271" s="235" t="s">
        <v>1</v>
      </c>
      <c r="N271" s="236" t="s">
        <v>42</v>
      </c>
      <c r="O271" s="92"/>
      <c r="P271" s="237">
        <f>O271*H271</f>
        <v>0</v>
      </c>
      <c r="Q271" s="237">
        <v>0</v>
      </c>
      <c r="R271" s="237">
        <f>Q271*H271</f>
        <v>0</v>
      </c>
      <c r="S271" s="237">
        <v>0</v>
      </c>
      <c r="T271" s="238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9" t="s">
        <v>189</v>
      </c>
      <c r="AT271" s="239" t="s">
        <v>171</v>
      </c>
      <c r="AU271" s="239" t="s">
        <v>84</v>
      </c>
      <c r="AY271" s="18" t="s">
        <v>168</v>
      </c>
      <c r="BE271" s="240">
        <f>IF(N271="základní",J271,0)</f>
        <v>0</v>
      </c>
      <c r="BF271" s="240">
        <f>IF(N271="snížená",J271,0)</f>
        <v>0</v>
      </c>
      <c r="BG271" s="240">
        <f>IF(N271="zákl. přenesená",J271,0)</f>
        <v>0</v>
      </c>
      <c r="BH271" s="240">
        <f>IF(N271="sníž. přenesená",J271,0)</f>
        <v>0</v>
      </c>
      <c r="BI271" s="240">
        <f>IF(N271="nulová",J271,0)</f>
        <v>0</v>
      </c>
      <c r="BJ271" s="18" t="s">
        <v>84</v>
      </c>
      <c r="BK271" s="240">
        <f>ROUND(I271*H271,2)</f>
        <v>0</v>
      </c>
      <c r="BL271" s="18" t="s">
        <v>189</v>
      </c>
      <c r="BM271" s="239" t="s">
        <v>1935</v>
      </c>
    </row>
    <row r="272" spans="1:47" s="2" customFormat="1" ht="12">
      <c r="A272" s="39"/>
      <c r="B272" s="40"/>
      <c r="C272" s="41"/>
      <c r="D272" s="241" t="s">
        <v>178</v>
      </c>
      <c r="E272" s="41"/>
      <c r="F272" s="242" t="s">
        <v>3991</v>
      </c>
      <c r="G272" s="41"/>
      <c r="H272" s="41"/>
      <c r="I272" s="243"/>
      <c r="J272" s="41"/>
      <c r="K272" s="41"/>
      <c r="L272" s="45"/>
      <c r="M272" s="244"/>
      <c r="N272" s="245"/>
      <c r="O272" s="92"/>
      <c r="P272" s="92"/>
      <c r="Q272" s="92"/>
      <c r="R272" s="92"/>
      <c r="S272" s="92"/>
      <c r="T272" s="93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178</v>
      </c>
      <c r="AU272" s="18" t="s">
        <v>84</v>
      </c>
    </row>
    <row r="273" spans="1:65" s="2" customFormat="1" ht="24.15" customHeight="1">
      <c r="A273" s="39"/>
      <c r="B273" s="40"/>
      <c r="C273" s="228" t="s">
        <v>1514</v>
      </c>
      <c r="D273" s="228" t="s">
        <v>171</v>
      </c>
      <c r="E273" s="229" t="s">
        <v>3992</v>
      </c>
      <c r="F273" s="230" t="s">
        <v>3993</v>
      </c>
      <c r="G273" s="231" t="s">
        <v>416</v>
      </c>
      <c r="H273" s="232">
        <v>425</v>
      </c>
      <c r="I273" s="233"/>
      <c r="J273" s="234">
        <f>ROUND(I273*H273,2)</f>
        <v>0</v>
      </c>
      <c r="K273" s="230" t="s">
        <v>3781</v>
      </c>
      <c r="L273" s="45"/>
      <c r="M273" s="235" t="s">
        <v>1</v>
      </c>
      <c r="N273" s="236" t="s">
        <v>42</v>
      </c>
      <c r="O273" s="92"/>
      <c r="P273" s="237">
        <f>O273*H273</f>
        <v>0</v>
      </c>
      <c r="Q273" s="237">
        <v>0</v>
      </c>
      <c r="R273" s="237">
        <f>Q273*H273</f>
        <v>0</v>
      </c>
      <c r="S273" s="237">
        <v>0</v>
      </c>
      <c r="T273" s="238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9" t="s">
        <v>189</v>
      </c>
      <c r="AT273" s="239" t="s">
        <v>171</v>
      </c>
      <c r="AU273" s="239" t="s">
        <v>84</v>
      </c>
      <c r="AY273" s="18" t="s">
        <v>168</v>
      </c>
      <c r="BE273" s="240">
        <f>IF(N273="základní",J273,0)</f>
        <v>0</v>
      </c>
      <c r="BF273" s="240">
        <f>IF(N273="snížená",J273,0)</f>
        <v>0</v>
      </c>
      <c r="BG273" s="240">
        <f>IF(N273="zákl. přenesená",J273,0)</f>
        <v>0</v>
      </c>
      <c r="BH273" s="240">
        <f>IF(N273="sníž. přenesená",J273,0)</f>
        <v>0</v>
      </c>
      <c r="BI273" s="240">
        <f>IF(N273="nulová",J273,0)</f>
        <v>0</v>
      </c>
      <c r="BJ273" s="18" t="s">
        <v>84</v>
      </c>
      <c r="BK273" s="240">
        <f>ROUND(I273*H273,2)</f>
        <v>0</v>
      </c>
      <c r="BL273" s="18" t="s">
        <v>189</v>
      </c>
      <c r="BM273" s="239" t="s">
        <v>1945</v>
      </c>
    </row>
    <row r="274" spans="1:47" s="2" customFormat="1" ht="12">
      <c r="A274" s="39"/>
      <c r="B274" s="40"/>
      <c r="C274" s="41"/>
      <c r="D274" s="241" t="s">
        <v>178</v>
      </c>
      <c r="E274" s="41"/>
      <c r="F274" s="242" t="s">
        <v>3994</v>
      </c>
      <c r="G274" s="41"/>
      <c r="H274" s="41"/>
      <c r="I274" s="243"/>
      <c r="J274" s="41"/>
      <c r="K274" s="41"/>
      <c r="L274" s="45"/>
      <c r="M274" s="244"/>
      <c r="N274" s="245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178</v>
      </c>
      <c r="AU274" s="18" t="s">
        <v>84</v>
      </c>
    </row>
    <row r="275" spans="1:65" s="2" customFormat="1" ht="24.15" customHeight="1">
      <c r="A275" s="39"/>
      <c r="B275" s="40"/>
      <c r="C275" s="228" t="s">
        <v>1525</v>
      </c>
      <c r="D275" s="228" t="s">
        <v>171</v>
      </c>
      <c r="E275" s="229" t="s">
        <v>3995</v>
      </c>
      <c r="F275" s="230" t="s">
        <v>3996</v>
      </c>
      <c r="G275" s="231" t="s">
        <v>416</v>
      </c>
      <c r="H275" s="232">
        <v>7</v>
      </c>
      <c r="I275" s="233"/>
      <c r="J275" s="234">
        <f>ROUND(I275*H275,2)</f>
        <v>0</v>
      </c>
      <c r="K275" s="230" t="s">
        <v>3781</v>
      </c>
      <c r="L275" s="45"/>
      <c r="M275" s="235" t="s">
        <v>1</v>
      </c>
      <c r="N275" s="236" t="s">
        <v>42</v>
      </c>
      <c r="O275" s="92"/>
      <c r="P275" s="237">
        <f>O275*H275</f>
        <v>0</v>
      </c>
      <c r="Q275" s="237">
        <v>0</v>
      </c>
      <c r="R275" s="237">
        <f>Q275*H275</f>
        <v>0</v>
      </c>
      <c r="S275" s="237">
        <v>0</v>
      </c>
      <c r="T275" s="238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9" t="s">
        <v>189</v>
      </c>
      <c r="AT275" s="239" t="s">
        <v>171</v>
      </c>
      <c r="AU275" s="239" t="s">
        <v>84</v>
      </c>
      <c r="AY275" s="18" t="s">
        <v>168</v>
      </c>
      <c r="BE275" s="240">
        <f>IF(N275="základní",J275,0)</f>
        <v>0</v>
      </c>
      <c r="BF275" s="240">
        <f>IF(N275="snížená",J275,0)</f>
        <v>0</v>
      </c>
      <c r="BG275" s="240">
        <f>IF(N275="zákl. přenesená",J275,0)</f>
        <v>0</v>
      </c>
      <c r="BH275" s="240">
        <f>IF(N275="sníž. přenesená",J275,0)</f>
        <v>0</v>
      </c>
      <c r="BI275" s="240">
        <f>IF(N275="nulová",J275,0)</f>
        <v>0</v>
      </c>
      <c r="BJ275" s="18" t="s">
        <v>84</v>
      </c>
      <c r="BK275" s="240">
        <f>ROUND(I275*H275,2)</f>
        <v>0</v>
      </c>
      <c r="BL275" s="18" t="s">
        <v>189</v>
      </c>
      <c r="BM275" s="239" t="s">
        <v>1955</v>
      </c>
    </row>
    <row r="276" spans="1:47" s="2" customFormat="1" ht="12">
      <c r="A276" s="39"/>
      <c r="B276" s="40"/>
      <c r="C276" s="41"/>
      <c r="D276" s="241" t="s">
        <v>178</v>
      </c>
      <c r="E276" s="41"/>
      <c r="F276" s="242" t="s">
        <v>3997</v>
      </c>
      <c r="G276" s="41"/>
      <c r="H276" s="41"/>
      <c r="I276" s="243"/>
      <c r="J276" s="41"/>
      <c r="K276" s="41"/>
      <c r="L276" s="45"/>
      <c r="M276" s="246"/>
      <c r="N276" s="247"/>
      <c r="O276" s="248"/>
      <c r="P276" s="248"/>
      <c r="Q276" s="248"/>
      <c r="R276" s="248"/>
      <c r="S276" s="248"/>
      <c r="T276" s="24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178</v>
      </c>
      <c r="AU276" s="18" t="s">
        <v>84</v>
      </c>
    </row>
    <row r="277" spans="1:31" s="2" customFormat="1" ht="6.95" customHeight="1">
      <c r="A277" s="39"/>
      <c r="B277" s="67"/>
      <c r="C277" s="68"/>
      <c r="D277" s="68"/>
      <c r="E277" s="68"/>
      <c r="F277" s="68"/>
      <c r="G277" s="68"/>
      <c r="H277" s="68"/>
      <c r="I277" s="68"/>
      <c r="J277" s="68"/>
      <c r="K277" s="68"/>
      <c r="L277" s="45"/>
      <c r="M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</row>
  </sheetData>
  <sheetProtection password="CC35" sheet="1" objects="1" scenarios="1" formatColumns="0" formatRows="0" autoFilter="0"/>
  <autoFilter ref="C128:K27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5:H115"/>
    <mergeCell ref="E119:H119"/>
    <mergeCell ref="E117:H117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16.5" customHeight="1">
      <c r="B7" s="21"/>
      <c r="E7" s="153" t="str">
        <f>'Rekapitulace stavby'!K6</f>
        <v>Centrum odborného vzdělávání Volanovská, Trutnov</v>
      </c>
      <c r="F7" s="152"/>
      <c r="G7" s="152"/>
      <c r="H7" s="152"/>
      <c r="L7" s="21"/>
    </row>
    <row r="8" spans="2:12" ht="12">
      <c r="B8" s="21"/>
      <c r="D8" s="152" t="s">
        <v>139</v>
      </c>
      <c r="L8" s="21"/>
    </row>
    <row r="9" spans="2:12" s="1" customFormat="1" ht="16.5" customHeight="1">
      <c r="B9" s="21"/>
      <c r="E9" s="153" t="s">
        <v>140</v>
      </c>
      <c r="F9" s="1"/>
      <c r="G9" s="1"/>
      <c r="H9" s="1"/>
      <c r="L9" s="21"/>
    </row>
    <row r="10" spans="2:12" s="1" customFormat="1" ht="12" customHeight="1">
      <c r="B10" s="21"/>
      <c r="D10" s="152" t="s">
        <v>141</v>
      </c>
      <c r="L10" s="21"/>
    </row>
    <row r="11" spans="1:31" s="2" customFormat="1" ht="16.5" customHeight="1">
      <c r="A11" s="39"/>
      <c r="B11" s="45"/>
      <c r="C11" s="39"/>
      <c r="D11" s="39"/>
      <c r="E11" s="164" t="s">
        <v>3771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2" t="s">
        <v>3772</v>
      </c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54" t="s">
        <v>3998</v>
      </c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52" t="s">
        <v>18</v>
      </c>
      <c r="E15" s="39"/>
      <c r="F15" s="142" t="s">
        <v>1</v>
      </c>
      <c r="G15" s="39"/>
      <c r="H15" s="39"/>
      <c r="I15" s="152" t="s">
        <v>19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20</v>
      </c>
      <c r="E16" s="39"/>
      <c r="F16" s="142" t="s">
        <v>3652</v>
      </c>
      <c r="G16" s="39"/>
      <c r="H16" s="39"/>
      <c r="I16" s="152" t="s">
        <v>22</v>
      </c>
      <c r="J16" s="155" t="str">
        <f>'Rekapitulace stavby'!AN8</f>
        <v>23. 3. 2022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52" t="s">
        <v>24</v>
      </c>
      <c r="E18" s="39"/>
      <c r="F18" s="39"/>
      <c r="G18" s="39"/>
      <c r="H18" s="39"/>
      <c r="I18" s="152" t="s">
        <v>25</v>
      </c>
      <c r="J18" s="142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42" t="s">
        <v>26</v>
      </c>
      <c r="F19" s="39"/>
      <c r="G19" s="39"/>
      <c r="H19" s="39"/>
      <c r="I19" s="152" t="s">
        <v>27</v>
      </c>
      <c r="J19" s="142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52" t="s">
        <v>28</v>
      </c>
      <c r="E21" s="39"/>
      <c r="F21" s="39"/>
      <c r="G21" s="39"/>
      <c r="H21" s="39"/>
      <c r="I21" s="152" t="s">
        <v>25</v>
      </c>
      <c r="J21" s="34" t="str">
        <f>'Rekapitulace stavby'!AN13</f>
        <v>Vyplň údaj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42"/>
      <c r="G22" s="142"/>
      <c r="H22" s="142"/>
      <c r="I22" s="152" t="s">
        <v>27</v>
      </c>
      <c r="J22" s="34" t="str">
        <f>'Rekapitulace stavby'!AN14</f>
        <v>Vyplň údaj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52" t="s">
        <v>30</v>
      </c>
      <c r="E24" s="39"/>
      <c r="F24" s="39"/>
      <c r="G24" s="39"/>
      <c r="H24" s="39"/>
      <c r="I24" s="152" t="s">
        <v>25</v>
      </c>
      <c r="J24" s="142" t="str">
        <f>IF('Rekapitulace stavby'!AN16="","",'Rekapitulace stavby'!AN16)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42" t="str">
        <f>IF('Rekapitulace stavby'!E17="","",'Rekapitulace stavby'!E17)</f>
        <v>ATIP a.s. Trutnov</v>
      </c>
      <c r="F25" s="39"/>
      <c r="G25" s="39"/>
      <c r="H25" s="39"/>
      <c r="I25" s="152" t="s">
        <v>27</v>
      </c>
      <c r="J25" s="142" t="str">
        <f>IF('Rekapitulace stavby'!AN17="","",'Rekapitulace stavby'!AN17)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52" t="s">
        <v>33</v>
      </c>
      <c r="E27" s="39"/>
      <c r="F27" s="39"/>
      <c r="G27" s="39"/>
      <c r="H27" s="39"/>
      <c r="I27" s="152" t="s">
        <v>25</v>
      </c>
      <c r="J27" s="142" t="str">
        <f>IF('Rekapitulace stavby'!AN19="","",'Rekapitulace stavby'!AN19)</f>
        <v/>
      </c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42" t="str">
        <f>IF('Rekapitulace stavby'!E20="","",'Rekapitulace stavby'!E20)</f>
        <v>Ing. Lenka Kasperová</v>
      </c>
      <c r="F28" s="39"/>
      <c r="G28" s="39"/>
      <c r="H28" s="39"/>
      <c r="I28" s="152" t="s">
        <v>27</v>
      </c>
      <c r="J28" s="142" t="str">
        <f>IF('Rekapitulace stavby'!AN20="","",'Rekapitulace stavby'!AN20)</f>
        <v/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52" t="s">
        <v>35</v>
      </c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56"/>
      <c r="B31" s="157"/>
      <c r="C31" s="156"/>
      <c r="D31" s="156"/>
      <c r="E31" s="158" t="s">
        <v>1</v>
      </c>
      <c r="F31" s="158"/>
      <c r="G31" s="158"/>
      <c r="H31" s="158"/>
      <c r="I31" s="156"/>
      <c r="J31" s="156"/>
      <c r="K31" s="156"/>
      <c r="L31" s="159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1" t="s">
        <v>37</v>
      </c>
      <c r="E34" s="39"/>
      <c r="F34" s="39"/>
      <c r="G34" s="39"/>
      <c r="H34" s="39"/>
      <c r="I34" s="39"/>
      <c r="J34" s="162">
        <f>ROUND(J132,2)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0"/>
      <c r="E35" s="160"/>
      <c r="F35" s="160"/>
      <c r="G35" s="160"/>
      <c r="H35" s="160"/>
      <c r="I35" s="160"/>
      <c r="J35" s="160"/>
      <c r="K35" s="160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3" t="s">
        <v>39</v>
      </c>
      <c r="G36" s="39"/>
      <c r="H36" s="39"/>
      <c r="I36" s="163" t="s">
        <v>38</v>
      </c>
      <c r="J36" s="163" t="s">
        <v>40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4" t="s">
        <v>41</v>
      </c>
      <c r="E37" s="152" t="s">
        <v>42</v>
      </c>
      <c r="F37" s="165">
        <f>ROUND((SUM(BE132:BE373)),2)</f>
        <v>0</v>
      </c>
      <c r="G37" s="39"/>
      <c r="H37" s="39"/>
      <c r="I37" s="166">
        <v>0.21</v>
      </c>
      <c r="J37" s="165">
        <f>ROUND(((SUM(BE132:BE373))*I37),2)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2" t="s">
        <v>43</v>
      </c>
      <c r="F38" s="165">
        <f>ROUND((SUM(BF132:BF373)),2)</f>
        <v>0</v>
      </c>
      <c r="G38" s="39"/>
      <c r="H38" s="39"/>
      <c r="I38" s="166">
        <v>0.15</v>
      </c>
      <c r="J38" s="165">
        <f>ROUND(((SUM(BF132:BF373))*I38),2)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44</v>
      </c>
      <c r="F39" s="165">
        <f>ROUND((SUM(BG132:BG373)),2)</f>
        <v>0</v>
      </c>
      <c r="G39" s="39"/>
      <c r="H39" s="39"/>
      <c r="I39" s="166">
        <v>0.21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2" t="s">
        <v>45</v>
      </c>
      <c r="F40" s="165">
        <f>ROUND((SUM(BH132:BH373)),2)</f>
        <v>0</v>
      </c>
      <c r="G40" s="39"/>
      <c r="H40" s="39"/>
      <c r="I40" s="166">
        <v>0.15</v>
      </c>
      <c r="J40" s="165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2" t="s">
        <v>46</v>
      </c>
      <c r="F41" s="165">
        <f>ROUND((SUM(BI132:BI373)),2)</f>
        <v>0</v>
      </c>
      <c r="G41" s="39"/>
      <c r="H41" s="39"/>
      <c r="I41" s="166">
        <v>0</v>
      </c>
      <c r="J41" s="165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7"/>
      <c r="D43" s="168" t="s">
        <v>47</v>
      </c>
      <c r="E43" s="169"/>
      <c r="F43" s="169"/>
      <c r="G43" s="170" t="s">
        <v>48</v>
      </c>
      <c r="H43" s="171" t="s">
        <v>49</v>
      </c>
      <c r="I43" s="169"/>
      <c r="J43" s="172">
        <f>SUM(J34:J41)</f>
        <v>0</v>
      </c>
      <c r="K43" s="173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185" t="s">
        <v>140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141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9"/>
      <c r="B89" s="40"/>
      <c r="C89" s="41"/>
      <c r="D89" s="41"/>
      <c r="E89" s="313" t="s">
        <v>3771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3772</v>
      </c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7" t="str">
        <f>E13</f>
        <v>01-004b - Vnitřní vodovod</v>
      </c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20</v>
      </c>
      <c r="D93" s="41"/>
      <c r="E93" s="41"/>
      <c r="F93" s="28" t="str">
        <f>F16</f>
        <v xml:space="preserve"> </v>
      </c>
      <c r="G93" s="41"/>
      <c r="H93" s="41"/>
      <c r="I93" s="33" t="s">
        <v>22</v>
      </c>
      <c r="J93" s="80" t="str">
        <f>IF(J16="","",J16)</f>
        <v>23. 3. 2022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24</v>
      </c>
      <c r="D95" s="41"/>
      <c r="E95" s="41"/>
      <c r="F95" s="28" t="str">
        <f>E19</f>
        <v>Královehradecký kraj, Hrade Králové</v>
      </c>
      <c r="G95" s="41"/>
      <c r="H95" s="41"/>
      <c r="I95" s="33" t="s">
        <v>30</v>
      </c>
      <c r="J95" s="37" t="str">
        <f>E25</f>
        <v>ATIP a.s. Trutnov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28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Ing. Lenka Kasperová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29.25" customHeight="1">
      <c r="A98" s="39"/>
      <c r="B98" s="40"/>
      <c r="C98" s="186" t="s">
        <v>144</v>
      </c>
      <c r="D98" s="187"/>
      <c r="E98" s="187"/>
      <c r="F98" s="187"/>
      <c r="G98" s="187"/>
      <c r="H98" s="187"/>
      <c r="I98" s="187"/>
      <c r="J98" s="188" t="s">
        <v>145</v>
      </c>
      <c r="K98" s="187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47" s="2" customFormat="1" ht="22.8" customHeight="1">
      <c r="A100" s="39"/>
      <c r="B100" s="40"/>
      <c r="C100" s="189" t="s">
        <v>146</v>
      </c>
      <c r="D100" s="41"/>
      <c r="E100" s="41"/>
      <c r="F100" s="41"/>
      <c r="G100" s="41"/>
      <c r="H100" s="41"/>
      <c r="I100" s="41"/>
      <c r="J100" s="111">
        <f>J132</f>
        <v>0</v>
      </c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147</v>
      </c>
    </row>
    <row r="101" spans="1:31" s="9" customFormat="1" ht="24.95" customHeight="1">
      <c r="A101" s="9"/>
      <c r="B101" s="190"/>
      <c r="C101" s="191"/>
      <c r="D101" s="192" t="s">
        <v>3774</v>
      </c>
      <c r="E101" s="193"/>
      <c r="F101" s="193"/>
      <c r="G101" s="193"/>
      <c r="H101" s="193"/>
      <c r="I101" s="193"/>
      <c r="J101" s="194">
        <f>J133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0"/>
      <c r="C102" s="191"/>
      <c r="D102" s="192" t="s">
        <v>3999</v>
      </c>
      <c r="E102" s="193"/>
      <c r="F102" s="193"/>
      <c r="G102" s="193"/>
      <c r="H102" s="193"/>
      <c r="I102" s="193"/>
      <c r="J102" s="194">
        <f>J154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0"/>
      <c r="C103" s="191"/>
      <c r="D103" s="192" t="s">
        <v>4000</v>
      </c>
      <c r="E103" s="193"/>
      <c r="F103" s="193"/>
      <c r="G103" s="193"/>
      <c r="H103" s="193"/>
      <c r="I103" s="193"/>
      <c r="J103" s="194">
        <f>J177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0"/>
      <c r="C104" s="191"/>
      <c r="D104" s="192" t="s">
        <v>3776</v>
      </c>
      <c r="E104" s="193"/>
      <c r="F104" s="193"/>
      <c r="G104" s="193"/>
      <c r="H104" s="193"/>
      <c r="I104" s="193"/>
      <c r="J104" s="194">
        <f>J256</f>
        <v>0</v>
      </c>
      <c r="K104" s="191"/>
      <c r="L104" s="19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0"/>
      <c r="C105" s="191"/>
      <c r="D105" s="192" t="s">
        <v>4001</v>
      </c>
      <c r="E105" s="193"/>
      <c r="F105" s="193"/>
      <c r="G105" s="193"/>
      <c r="H105" s="193"/>
      <c r="I105" s="193"/>
      <c r="J105" s="194">
        <f>J271</f>
        <v>0</v>
      </c>
      <c r="K105" s="191"/>
      <c r="L105" s="19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90"/>
      <c r="C106" s="191"/>
      <c r="D106" s="192" t="s">
        <v>4002</v>
      </c>
      <c r="E106" s="193"/>
      <c r="F106" s="193"/>
      <c r="G106" s="193"/>
      <c r="H106" s="193"/>
      <c r="I106" s="193"/>
      <c r="J106" s="194">
        <f>J324</f>
        <v>0</v>
      </c>
      <c r="K106" s="191"/>
      <c r="L106" s="19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90"/>
      <c r="C107" s="191"/>
      <c r="D107" s="192" t="s">
        <v>3778</v>
      </c>
      <c r="E107" s="193"/>
      <c r="F107" s="193"/>
      <c r="G107" s="193"/>
      <c r="H107" s="193"/>
      <c r="I107" s="193"/>
      <c r="J107" s="194">
        <f>J353</f>
        <v>0</v>
      </c>
      <c r="K107" s="191"/>
      <c r="L107" s="19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90"/>
      <c r="C108" s="191"/>
      <c r="D108" s="192" t="s">
        <v>4003</v>
      </c>
      <c r="E108" s="193"/>
      <c r="F108" s="193"/>
      <c r="G108" s="193"/>
      <c r="H108" s="193"/>
      <c r="I108" s="193"/>
      <c r="J108" s="194">
        <f>J367</f>
        <v>0</v>
      </c>
      <c r="K108" s="191"/>
      <c r="L108" s="19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152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85" t="str">
        <f>E7</f>
        <v>Centrum odborného vzdělávání Volanovská, Trutnov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2:12" s="1" customFormat="1" ht="12" customHeight="1">
      <c r="B119" s="22"/>
      <c r="C119" s="33" t="s">
        <v>139</v>
      </c>
      <c r="D119" s="23"/>
      <c r="E119" s="23"/>
      <c r="F119" s="23"/>
      <c r="G119" s="23"/>
      <c r="H119" s="23"/>
      <c r="I119" s="23"/>
      <c r="J119" s="23"/>
      <c r="K119" s="23"/>
      <c r="L119" s="21"/>
    </row>
    <row r="120" spans="2:12" s="1" customFormat="1" ht="16.5" customHeight="1">
      <c r="B120" s="22"/>
      <c r="C120" s="23"/>
      <c r="D120" s="23"/>
      <c r="E120" s="185" t="s">
        <v>140</v>
      </c>
      <c r="F120" s="23"/>
      <c r="G120" s="23"/>
      <c r="H120" s="23"/>
      <c r="I120" s="23"/>
      <c r="J120" s="23"/>
      <c r="K120" s="23"/>
      <c r="L120" s="21"/>
    </row>
    <row r="121" spans="2:12" s="1" customFormat="1" ht="12" customHeight="1">
      <c r="B121" s="22"/>
      <c r="C121" s="33" t="s">
        <v>141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2" customFormat="1" ht="16.5" customHeight="1">
      <c r="A122" s="39"/>
      <c r="B122" s="40"/>
      <c r="C122" s="41"/>
      <c r="D122" s="41"/>
      <c r="E122" s="313" t="s">
        <v>3771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3772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E13</f>
        <v>01-004b - Vnitřní vodovod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20</v>
      </c>
      <c r="D126" s="41"/>
      <c r="E126" s="41"/>
      <c r="F126" s="28" t="str">
        <f>F16</f>
        <v xml:space="preserve"> </v>
      </c>
      <c r="G126" s="41"/>
      <c r="H126" s="41"/>
      <c r="I126" s="33" t="s">
        <v>22</v>
      </c>
      <c r="J126" s="80" t="str">
        <f>IF(J16="","",J16)</f>
        <v>23. 3. 2022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24</v>
      </c>
      <c r="D128" s="41"/>
      <c r="E128" s="41"/>
      <c r="F128" s="28" t="str">
        <f>E19</f>
        <v>Královehradecký kraj, Hrade Králové</v>
      </c>
      <c r="G128" s="41"/>
      <c r="H128" s="41"/>
      <c r="I128" s="33" t="s">
        <v>30</v>
      </c>
      <c r="J128" s="37" t="str">
        <f>E25</f>
        <v>ATIP a.s. Trutnov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28</v>
      </c>
      <c r="D129" s="41"/>
      <c r="E129" s="41"/>
      <c r="F129" s="28" t="str">
        <f>IF(E22="","",E22)</f>
        <v>Vyplň údaj</v>
      </c>
      <c r="G129" s="41"/>
      <c r="H129" s="41"/>
      <c r="I129" s="33" t="s">
        <v>33</v>
      </c>
      <c r="J129" s="37" t="str">
        <f>E28</f>
        <v>Ing. Lenka Kasperová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201"/>
      <c r="B131" s="202"/>
      <c r="C131" s="203" t="s">
        <v>153</v>
      </c>
      <c r="D131" s="204" t="s">
        <v>62</v>
      </c>
      <c r="E131" s="204" t="s">
        <v>58</v>
      </c>
      <c r="F131" s="204" t="s">
        <v>59</v>
      </c>
      <c r="G131" s="204" t="s">
        <v>154</v>
      </c>
      <c r="H131" s="204" t="s">
        <v>155</v>
      </c>
      <c r="I131" s="204" t="s">
        <v>156</v>
      </c>
      <c r="J131" s="204" t="s">
        <v>145</v>
      </c>
      <c r="K131" s="205" t="s">
        <v>157</v>
      </c>
      <c r="L131" s="206"/>
      <c r="M131" s="101" t="s">
        <v>1</v>
      </c>
      <c r="N131" s="102" t="s">
        <v>41</v>
      </c>
      <c r="O131" s="102" t="s">
        <v>158</v>
      </c>
      <c r="P131" s="102" t="s">
        <v>159</v>
      </c>
      <c r="Q131" s="102" t="s">
        <v>160</v>
      </c>
      <c r="R131" s="102" t="s">
        <v>161</v>
      </c>
      <c r="S131" s="102" t="s">
        <v>162</v>
      </c>
      <c r="T131" s="103" t="s">
        <v>163</v>
      </c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</row>
    <row r="132" spans="1:63" s="2" customFormat="1" ht="22.8" customHeight="1">
      <c r="A132" s="39"/>
      <c r="B132" s="40"/>
      <c r="C132" s="108" t="s">
        <v>164</v>
      </c>
      <c r="D132" s="41"/>
      <c r="E132" s="41"/>
      <c r="F132" s="41"/>
      <c r="G132" s="41"/>
      <c r="H132" s="41"/>
      <c r="I132" s="41"/>
      <c r="J132" s="207">
        <f>BK132</f>
        <v>0</v>
      </c>
      <c r="K132" s="41"/>
      <c r="L132" s="45"/>
      <c r="M132" s="104"/>
      <c r="N132" s="208"/>
      <c r="O132" s="105"/>
      <c r="P132" s="209">
        <f>P133+P154+P177+P256+P271+P324+P353+P367</f>
        <v>0</v>
      </c>
      <c r="Q132" s="105"/>
      <c r="R132" s="209">
        <f>R133+R154+R177+R256+R271+R324+R353+R367</f>
        <v>0</v>
      </c>
      <c r="S132" s="105"/>
      <c r="T132" s="210">
        <f>T133+T154+T177+T256+T271+T324+T353+T367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76</v>
      </c>
      <c r="AU132" s="18" t="s">
        <v>147</v>
      </c>
      <c r="BK132" s="211">
        <f>BK133+BK154+BK177+BK256+BK271+BK324+BK353+BK367</f>
        <v>0</v>
      </c>
    </row>
    <row r="133" spans="1:63" s="12" customFormat="1" ht="25.9" customHeight="1">
      <c r="A133" s="12"/>
      <c r="B133" s="212"/>
      <c r="C133" s="213"/>
      <c r="D133" s="214" t="s">
        <v>76</v>
      </c>
      <c r="E133" s="215" t="s">
        <v>84</v>
      </c>
      <c r="F133" s="215" t="s">
        <v>286</v>
      </c>
      <c r="G133" s="213"/>
      <c r="H133" s="213"/>
      <c r="I133" s="216"/>
      <c r="J133" s="217">
        <f>BK133</f>
        <v>0</v>
      </c>
      <c r="K133" s="213"/>
      <c r="L133" s="218"/>
      <c r="M133" s="219"/>
      <c r="N133" s="220"/>
      <c r="O133" s="220"/>
      <c r="P133" s="221">
        <f>SUM(P134:P153)</f>
        <v>0</v>
      </c>
      <c r="Q133" s="220"/>
      <c r="R133" s="221">
        <f>SUM(R134:R153)</f>
        <v>0</v>
      </c>
      <c r="S133" s="220"/>
      <c r="T133" s="222">
        <f>SUM(T134:T153)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3" t="s">
        <v>84</v>
      </c>
      <c r="AT133" s="224" t="s">
        <v>76</v>
      </c>
      <c r="AU133" s="224" t="s">
        <v>77</v>
      </c>
      <c r="AY133" s="223" t="s">
        <v>168</v>
      </c>
      <c r="BK133" s="225">
        <f>SUM(BK134:BK153)</f>
        <v>0</v>
      </c>
    </row>
    <row r="134" spans="1:65" s="2" customFormat="1" ht="24.15" customHeight="1">
      <c r="A134" s="39"/>
      <c r="B134" s="40"/>
      <c r="C134" s="228" t="s">
        <v>84</v>
      </c>
      <c r="D134" s="228" t="s">
        <v>171</v>
      </c>
      <c r="E134" s="229" t="s">
        <v>3779</v>
      </c>
      <c r="F134" s="230" t="s">
        <v>3780</v>
      </c>
      <c r="G134" s="231" t="s">
        <v>289</v>
      </c>
      <c r="H134" s="232">
        <v>15.75</v>
      </c>
      <c r="I134" s="233"/>
      <c r="J134" s="234">
        <f>ROUND(I134*H134,2)</f>
        <v>0</v>
      </c>
      <c r="K134" s="230" t="s">
        <v>3781</v>
      </c>
      <c r="L134" s="45"/>
      <c r="M134" s="235" t="s">
        <v>1</v>
      </c>
      <c r="N134" s="236" t="s">
        <v>42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189</v>
      </c>
      <c r="AT134" s="239" t="s">
        <v>171</v>
      </c>
      <c r="AU134" s="239" t="s">
        <v>84</v>
      </c>
      <c r="AY134" s="18" t="s">
        <v>168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189</v>
      </c>
      <c r="BM134" s="239" t="s">
        <v>86</v>
      </c>
    </row>
    <row r="135" spans="1:47" s="2" customFormat="1" ht="12">
      <c r="A135" s="39"/>
      <c r="B135" s="40"/>
      <c r="C135" s="41"/>
      <c r="D135" s="241" t="s">
        <v>178</v>
      </c>
      <c r="E135" s="41"/>
      <c r="F135" s="242" t="s">
        <v>3782</v>
      </c>
      <c r="G135" s="41"/>
      <c r="H135" s="41"/>
      <c r="I135" s="243"/>
      <c r="J135" s="41"/>
      <c r="K135" s="41"/>
      <c r="L135" s="45"/>
      <c r="M135" s="244"/>
      <c r="N135" s="245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178</v>
      </c>
      <c r="AU135" s="18" t="s">
        <v>84</v>
      </c>
    </row>
    <row r="136" spans="1:65" s="2" customFormat="1" ht="24.15" customHeight="1">
      <c r="A136" s="39"/>
      <c r="B136" s="40"/>
      <c r="C136" s="228" t="s">
        <v>86</v>
      </c>
      <c r="D136" s="228" t="s">
        <v>171</v>
      </c>
      <c r="E136" s="229" t="s">
        <v>3783</v>
      </c>
      <c r="F136" s="230" t="s">
        <v>3784</v>
      </c>
      <c r="G136" s="231" t="s">
        <v>289</v>
      </c>
      <c r="H136" s="232">
        <v>4.725</v>
      </c>
      <c r="I136" s="233"/>
      <c r="J136" s="234">
        <f>ROUND(I136*H136,2)</f>
        <v>0</v>
      </c>
      <c r="K136" s="230" t="s">
        <v>3781</v>
      </c>
      <c r="L136" s="45"/>
      <c r="M136" s="235" t="s">
        <v>1</v>
      </c>
      <c r="N136" s="236" t="s">
        <v>42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189</v>
      </c>
      <c r="AT136" s="239" t="s">
        <v>171</v>
      </c>
      <c r="AU136" s="239" t="s">
        <v>84</v>
      </c>
      <c r="AY136" s="18" t="s">
        <v>168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189</v>
      </c>
      <c r="BM136" s="239" t="s">
        <v>189</v>
      </c>
    </row>
    <row r="137" spans="1:47" s="2" customFormat="1" ht="12">
      <c r="A137" s="39"/>
      <c r="B137" s="40"/>
      <c r="C137" s="41"/>
      <c r="D137" s="241" t="s">
        <v>178</v>
      </c>
      <c r="E137" s="41"/>
      <c r="F137" s="242" t="s">
        <v>3785</v>
      </c>
      <c r="G137" s="41"/>
      <c r="H137" s="41"/>
      <c r="I137" s="243"/>
      <c r="J137" s="41"/>
      <c r="K137" s="41"/>
      <c r="L137" s="45"/>
      <c r="M137" s="244"/>
      <c r="N137" s="245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178</v>
      </c>
      <c r="AU137" s="18" t="s">
        <v>84</v>
      </c>
    </row>
    <row r="138" spans="1:65" s="2" customFormat="1" ht="24.15" customHeight="1">
      <c r="A138" s="39"/>
      <c r="B138" s="40"/>
      <c r="C138" s="228" t="s">
        <v>106</v>
      </c>
      <c r="D138" s="228" t="s">
        <v>171</v>
      </c>
      <c r="E138" s="229" t="s">
        <v>3786</v>
      </c>
      <c r="F138" s="230" t="s">
        <v>3787</v>
      </c>
      <c r="G138" s="231" t="s">
        <v>289</v>
      </c>
      <c r="H138" s="232">
        <v>15.75</v>
      </c>
      <c r="I138" s="233"/>
      <c r="J138" s="234">
        <f>ROUND(I138*H138,2)</f>
        <v>0</v>
      </c>
      <c r="K138" s="230" t="s">
        <v>3781</v>
      </c>
      <c r="L138" s="45"/>
      <c r="M138" s="235" t="s">
        <v>1</v>
      </c>
      <c r="N138" s="236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189</v>
      </c>
      <c r="AT138" s="239" t="s">
        <v>171</v>
      </c>
      <c r="AU138" s="239" t="s">
        <v>84</v>
      </c>
      <c r="AY138" s="18" t="s">
        <v>168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189</v>
      </c>
      <c r="BM138" s="239" t="s">
        <v>314</v>
      </c>
    </row>
    <row r="139" spans="1:47" s="2" customFormat="1" ht="12">
      <c r="A139" s="39"/>
      <c r="B139" s="40"/>
      <c r="C139" s="41"/>
      <c r="D139" s="241" t="s">
        <v>178</v>
      </c>
      <c r="E139" s="41"/>
      <c r="F139" s="242" t="s">
        <v>3788</v>
      </c>
      <c r="G139" s="41"/>
      <c r="H139" s="41"/>
      <c r="I139" s="243"/>
      <c r="J139" s="41"/>
      <c r="K139" s="41"/>
      <c r="L139" s="45"/>
      <c r="M139" s="244"/>
      <c r="N139" s="245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178</v>
      </c>
      <c r="AU139" s="18" t="s">
        <v>84</v>
      </c>
    </row>
    <row r="140" spans="1:65" s="2" customFormat="1" ht="24.15" customHeight="1">
      <c r="A140" s="39"/>
      <c r="B140" s="40"/>
      <c r="C140" s="228" t="s">
        <v>189</v>
      </c>
      <c r="D140" s="228" t="s">
        <v>171</v>
      </c>
      <c r="E140" s="229" t="s">
        <v>3789</v>
      </c>
      <c r="F140" s="230" t="s">
        <v>3790</v>
      </c>
      <c r="G140" s="231" t="s">
        <v>289</v>
      </c>
      <c r="H140" s="232">
        <v>21</v>
      </c>
      <c r="I140" s="233"/>
      <c r="J140" s="234">
        <f>ROUND(I140*H140,2)</f>
        <v>0</v>
      </c>
      <c r="K140" s="230" t="s">
        <v>3781</v>
      </c>
      <c r="L140" s="45"/>
      <c r="M140" s="235" t="s">
        <v>1</v>
      </c>
      <c r="N140" s="236" t="s">
        <v>42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189</v>
      </c>
      <c r="AT140" s="239" t="s">
        <v>171</v>
      </c>
      <c r="AU140" s="239" t="s">
        <v>84</v>
      </c>
      <c r="AY140" s="18" t="s">
        <v>168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84</v>
      </c>
      <c r="BK140" s="240">
        <f>ROUND(I140*H140,2)</f>
        <v>0</v>
      </c>
      <c r="BL140" s="18" t="s">
        <v>189</v>
      </c>
      <c r="BM140" s="239" t="s">
        <v>326</v>
      </c>
    </row>
    <row r="141" spans="1:47" s="2" customFormat="1" ht="12">
      <c r="A141" s="39"/>
      <c r="B141" s="40"/>
      <c r="C141" s="41"/>
      <c r="D141" s="241" t="s">
        <v>178</v>
      </c>
      <c r="E141" s="41"/>
      <c r="F141" s="242" t="s">
        <v>3791</v>
      </c>
      <c r="G141" s="41"/>
      <c r="H141" s="41"/>
      <c r="I141" s="243"/>
      <c r="J141" s="41"/>
      <c r="K141" s="41"/>
      <c r="L141" s="45"/>
      <c r="M141" s="244"/>
      <c r="N141" s="245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178</v>
      </c>
      <c r="AU141" s="18" t="s">
        <v>84</v>
      </c>
    </row>
    <row r="142" spans="1:65" s="2" customFormat="1" ht="24.15" customHeight="1">
      <c r="A142" s="39"/>
      <c r="B142" s="40"/>
      <c r="C142" s="228" t="s">
        <v>167</v>
      </c>
      <c r="D142" s="228" t="s">
        <v>171</v>
      </c>
      <c r="E142" s="229" t="s">
        <v>3792</v>
      </c>
      <c r="F142" s="230" t="s">
        <v>3793</v>
      </c>
      <c r="G142" s="231" t="s">
        <v>289</v>
      </c>
      <c r="H142" s="232">
        <v>5.25</v>
      </c>
      <c r="I142" s="233"/>
      <c r="J142" s="234">
        <f>ROUND(I142*H142,2)</f>
        <v>0</v>
      </c>
      <c r="K142" s="230" t="s">
        <v>3781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189</v>
      </c>
      <c r="AT142" s="239" t="s">
        <v>171</v>
      </c>
      <c r="AU142" s="239" t="s">
        <v>84</v>
      </c>
      <c r="AY142" s="18" t="s">
        <v>168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189</v>
      </c>
      <c r="BM142" s="239" t="s">
        <v>368</v>
      </c>
    </row>
    <row r="143" spans="1:47" s="2" customFormat="1" ht="12">
      <c r="A143" s="39"/>
      <c r="B143" s="40"/>
      <c r="C143" s="41"/>
      <c r="D143" s="241" t="s">
        <v>178</v>
      </c>
      <c r="E143" s="41"/>
      <c r="F143" s="242" t="s">
        <v>3791</v>
      </c>
      <c r="G143" s="41"/>
      <c r="H143" s="41"/>
      <c r="I143" s="243"/>
      <c r="J143" s="41"/>
      <c r="K143" s="41"/>
      <c r="L143" s="45"/>
      <c r="M143" s="244"/>
      <c r="N143" s="245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178</v>
      </c>
      <c r="AU143" s="18" t="s">
        <v>84</v>
      </c>
    </row>
    <row r="144" spans="1:65" s="2" customFormat="1" ht="33" customHeight="1">
      <c r="A144" s="39"/>
      <c r="B144" s="40"/>
      <c r="C144" s="228" t="s">
        <v>314</v>
      </c>
      <c r="D144" s="228" t="s">
        <v>171</v>
      </c>
      <c r="E144" s="229" t="s">
        <v>3794</v>
      </c>
      <c r="F144" s="230" t="s">
        <v>3795</v>
      </c>
      <c r="G144" s="231" t="s">
        <v>289</v>
      </c>
      <c r="H144" s="232">
        <v>5.25</v>
      </c>
      <c r="I144" s="233"/>
      <c r="J144" s="234">
        <f>ROUND(I144*H144,2)</f>
        <v>0</v>
      </c>
      <c r="K144" s="230" t="s">
        <v>3781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189</v>
      </c>
      <c r="AT144" s="239" t="s">
        <v>171</v>
      </c>
      <c r="AU144" s="239" t="s">
        <v>84</v>
      </c>
      <c r="AY144" s="18" t="s">
        <v>168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189</v>
      </c>
      <c r="BM144" s="239" t="s">
        <v>400</v>
      </c>
    </row>
    <row r="145" spans="1:65" s="2" customFormat="1" ht="33" customHeight="1">
      <c r="A145" s="39"/>
      <c r="B145" s="40"/>
      <c r="C145" s="228" t="s">
        <v>321</v>
      </c>
      <c r="D145" s="228" t="s">
        <v>171</v>
      </c>
      <c r="E145" s="229" t="s">
        <v>3796</v>
      </c>
      <c r="F145" s="230" t="s">
        <v>3797</v>
      </c>
      <c r="G145" s="231" t="s">
        <v>289</v>
      </c>
      <c r="H145" s="232">
        <v>5.25</v>
      </c>
      <c r="I145" s="233"/>
      <c r="J145" s="234">
        <f>ROUND(I145*H145,2)</f>
        <v>0</v>
      </c>
      <c r="K145" s="230" t="s">
        <v>3781</v>
      </c>
      <c r="L145" s="45"/>
      <c r="M145" s="235" t="s">
        <v>1</v>
      </c>
      <c r="N145" s="236" t="s">
        <v>42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189</v>
      </c>
      <c r="AT145" s="239" t="s">
        <v>171</v>
      </c>
      <c r="AU145" s="239" t="s">
        <v>84</v>
      </c>
      <c r="AY145" s="18" t="s">
        <v>168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84</v>
      </c>
      <c r="BK145" s="240">
        <f>ROUND(I145*H145,2)</f>
        <v>0</v>
      </c>
      <c r="BL145" s="18" t="s">
        <v>189</v>
      </c>
      <c r="BM145" s="239" t="s">
        <v>413</v>
      </c>
    </row>
    <row r="146" spans="1:65" s="2" customFormat="1" ht="24.15" customHeight="1">
      <c r="A146" s="39"/>
      <c r="B146" s="40"/>
      <c r="C146" s="228" t="s">
        <v>326</v>
      </c>
      <c r="D146" s="228" t="s">
        <v>171</v>
      </c>
      <c r="E146" s="229" t="s">
        <v>3798</v>
      </c>
      <c r="F146" s="230" t="s">
        <v>3799</v>
      </c>
      <c r="G146" s="231" t="s">
        <v>289</v>
      </c>
      <c r="H146" s="232">
        <v>10.5</v>
      </c>
      <c r="I146" s="233"/>
      <c r="J146" s="234">
        <f>ROUND(I146*H146,2)</f>
        <v>0</v>
      </c>
      <c r="K146" s="230" t="s">
        <v>3781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189</v>
      </c>
      <c r="AT146" s="239" t="s">
        <v>171</v>
      </c>
      <c r="AU146" s="239" t="s">
        <v>84</v>
      </c>
      <c r="AY146" s="18" t="s">
        <v>168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189</v>
      </c>
      <c r="BM146" s="239" t="s">
        <v>437</v>
      </c>
    </row>
    <row r="147" spans="1:65" s="2" customFormat="1" ht="24.15" customHeight="1">
      <c r="A147" s="39"/>
      <c r="B147" s="40"/>
      <c r="C147" s="228" t="s">
        <v>319</v>
      </c>
      <c r="D147" s="228" t="s">
        <v>171</v>
      </c>
      <c r="E147" s="229" t="s">
        <v>3800</v>
      </c>
      <c r="F147" s="230" t="s">
        <v>3801</v>
      </c>
      <c r="G147" s="231" t="s">
        <v>289</v>
      </c>
      <c r="H147" s="232">
        <v>5.25</v>
      </c>
      <c r="I147" s="233"/>
      <c r="J147" s="234">
        <f>ROUND(I147*H147,2)</f>
        <v>0</v>
      </c>
      <c r="K147" s="230" t="s">
        <v>3781</v>
      </c>
      <c r="L147" s="45"/>
      <c r="M147" s="235" t="s">
        <v>1</v>
      </c>
      <c r="N147" s="236" t="s">
        <v>42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189</v>
      </c>
      <c r="AT147" s="239" t="s">
        <v>171</v>
      </c>
      <c r="AU147" s="239" t="s">
        <v>84</v>
      </c>
      <c r="AY147" s="18" t="s">
        <v>168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84</v>
      </c>
      <c r="BK147" s="240">
        <f>ROUND(I147*H147,2)</f>
        <v>0</v>
      </c>
      <c r="BL147" s="18" t="s">
        <v>189</v>
      </c>
      <c r="BM147" s="239" t="s">
        <v>453</v>
      </c>
    </row>
    <row r="148" spans="1:47" s="2" customFormat="1" ht="12">
      <c r="A148" s="39"/>
      <c r="B148" s="40"/>
      <c r="C148" s="41"/>
      <c r="D148" s="241" t="s">
        <v>178</v>
      </c>
      <c r="E148" s="41"/>
      <c r="F148" s="242" t="s">
        <v>3802</v>
      </c>
      <c r="G148" s="41"/>
      <c r="H148" s="41"/>
      <c r="I148" s="243"/>
      <c r="J148" s="41"/>
      <c r="K148" s="41"/>
      <c r="L148" s="45"/>
      <c r="M148" s="244"/>
      <c r="N148" s="245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178</v>
      </c>
      <c r="AU148" s="18" t="s">
        <v>84</v>
      </c>
    </row>
    <row r="149" spans="1:65" s="2" customFormat="1" ht="16.5" customHeight="1">
      <c r="A149" s="39"/>
      <c r="B149" s="40"/>
      <c r="C149" s="228" t="s">
        <v>368</v>
      </c>
      <c r="D149" s="228" t="s">
        <v>171</v>
      </c>
      <c r="E149" s="229" t="s">
        <v>3803</v>
      </c>
      <c r="F149" s="230" t="s">
        <v>3804</v>
      </c>
      <c r="G149" s="231" t="s">
        <v>311</v>
      </c>
      <c r="H149" s="232">
        <v>10.5</v>
      </c>
      <c r="I149" s="233"/>
      <c r="J149" s="234">
        <f>ROUND(I149*H149,2)</f>
        <v>0</v>
      </c>
      <c r="K149" s="230" t="s">
        <v>3781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189</v>
      </c>
      <c r="AT149" s="239" t="s">
        <v>171</v>
      </c>
      <c r="AU149" s="239" t="s">
        <v>84</v>
      </c>
      <c r="AY149" s="18" t="s">
        <v>168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189</v>
      </c>
      <c r="BM149" s="239" t="s">
        <v>468</v>
      </c>
    </row>
    <row r="150" spans="1:65" s="2" customFormat="1" ht="24.15" customHeight="1">
      <c r="A150" s="39"/>
      <c r="B150" s="40"/>
      <c r="C150" s="228" t="s">
        <v>395</v>
      </c>
      <c r="D150" s="228" t="s">
        <v>171</v>
      </c>
      <c r="E150" s="229" t="s">
        <v>3805</v>
      </c>
      <c r="F150" s="230" t="s">
        <v>3806</v>
      </c>
      <c r="G150" s="231" t="s">
        <v>289</v>
      </c>
      <c r="H150" s="232">
        <v>10.5</v>
      </c>
      <c r="I150" s="233"/>
      <c r="J150" s="234">
        <f>ROUND(I150*H150,2)</f>
        <v>0</v>
      </c>
      <c r="K150" s="230" t="s">
        <v>3781</v>
      </c>
      <c r="L150" s="45"/>
      <c r="M150" s="235" t="s">
        <v>1</v>
      </c>
      <c r="N150" s="236" t="s">
        <v>42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189</v>
      </c>
      <c r="AT150" s="239" t="s">
        <v>171</v>
      </c>
      <c r="AU150" s="239" t="s">
        <v>84</v>
      </c>
      <c r="AY150" s="18" t="s">
        <v>168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84</v>
      </c>
      <c r="BK150" s="240">
        <f>ROUND(I150*H150,2)</f>
        <v>0</v>
      </c>
      <c r="BL150" s="18" t="s">
        <v>189</v>
      </c>
      <c r="BM150" s="239" t="s">
        <v>484</v>
      </c>
    </row>
    <row r="151" spans="1:47" s="2" customFormat="1" ht="12">
      <c r="A151" s="39"/>
      <c r="B151" s="40"/>
      <c r="C151" s="41"/>
      <c r="D151" s="241" t="s">
        <v>178</v>
      </c>
      <c r="E151" s="41"/>
      <c r="F151" s="242" t="s">
        <v>3807</v>
      </c>
      <c r="G151" s="41"/>
      <c r="H151" s="41"/>
      <c r="I151" s="243"/>
      <c r="J151" s="41"/>
      <c r="K151" s="41"/>
      <c r="L151" s="45"/>
      <c r="M151" s="244"/>
      <c r="N151" s="245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178</v>
      </c>
      <c r="AU151" s="18" t="s">
        <v>84</v>
      </c>
    </row>
    <row r="152" spans="1:65" s="2" customFormat="1" ht="24.15" customHeight="1">
      <c r="A152" s="39"/>
      <c r="B152" s="40"/>
      <c r="C152" s="228" t="s">
        <v>400</v>
      </c>
      <c r="D152" s="228" t="s">
        <v>171</v>
      </c>
      <c r="E152" s="229" t="s">
        <v>4004</v>
      </c>
      <c r="F152" s="230" t="s">
        <v>4005</v>
      </c>
      <c r="G152" s="231" t="s">
        <v>311</v>
      </c>
      <c r="H152" s="232">
        <v>10.5</v>
      </c>
      <c r="I152" s="233"/>
      <c r="J152" s="234">
        <f>ROUND(I152*H152,2)</f>
        <v>0</v>
      </c>
      <c r="K152" s="230" t="s">
        <v>3781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189</v>
      </c>
      <c r="AT152" s="239" t="s">
        <v>171</v>
      </c>
      <c r="AU152" s="239" t="s">
        <v>84</v>
      </c>
      <c r="AY152" s="18" t="s">
        <v>168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189</v>
      </c>
      <c r="BM152" s="239" t="s">
        <v>495</v>
      </c>
    </row>
    <row r="153" spans="1:47" s="2" customFormat="1" ht="12">
      <c r="A153" s="39"/>
      <c r="B153" s="40"/>
      <c r="C153" s="41"/>
      <c r="D153" s="241" t="s">
        <v>178</v>
      </c>
      <c r="E153" s="41"/>
      <c r="F153" s="242" t="s">
        <v>4006</v>
      </c>
      <c r="G153" s="41"/>
      <c r="H153" s="41"/>
      <c r="I153" s="243"/>
      <c r="J153" s="41"/>
      <c r="K153" s="41"/>
      <c r="L153" s="45"/>
      <c r="M153" s="244"/>
      <c r="N153" s="245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178</v>
      </c>
      <c r="AU153" s="18" t="s">
        <v>84</v>
      </c>
    </row>
    <row r="154" spans="1:63" s="12" customFormat="1" ht="25.9" customHeight="1">
      <c r="A154" s="12"/>
      <c r="B154" s="212"/>
      <c r="C154" s="213"/>
      <c r="D154" s="214" t="s">
        <v>76</v>
      </c>
      <c r="E154" s="215" t="s">
        <v>326</v>
      </c>
      <c r="F154" s="215" t="s">
        <v>4007</v>
      </c>
      <c r="G154" s="213"/>
      <c r="H154" s="213"/>
      <c r="I154" s="216"/>
      <c r="J154" s="217">
        <f>BK154</f>
        <v>0</v>
      </c>
      <c r="K154" s="213"/>
      <c r="L154" s="218"/>
      <c r="M154" s="219"/>
      <c r="N154" s="220"/>
      <c r="O154" s="220"/>
      <c r="P154" s="221">
        <f>SUM(P155:P176)</f>
        <v>0</v>
      </c>
      <c r="Q154" s="220"/>
      <c r="R154" s="221">
        <f>SUM(R155:R176)</f>
        <v>0</v>
      </c>
      <c r="S154" s="220"/>
      <c r="T154" s="222">
        <f>SUM(T155:T176)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3" t="s">
        <v>84</v>
      </c>
      <c r="AT154" s="224" t="s">
        <v>76</v>
      </c>
      <c r="AU154" s="224" t="s">
        <v>77</v>
      </c>
      <c r="AY154" s="223" t="s">
        <v>168</v>
      </c>
      <c r="BK154" s="225">
        <f>SUM(BK155:BK176)</f>
        <v>0</v>
      </c>
    </row>
    <row r="155" spans="1:65" s="2" customFormat="1" ht="37.8" customHeight="1">
      <c r="A155" s="39"/>
      <c r="B155" s="40"/>
      <c r="C155" s="228" t="s">
        <v>407</v>
      </c>
      <c r="D155" s="228" t="s">
        <v>171</v>
      </c>
      <c r="E155" s="229" t="s">
        <v>4008</v>
      </c>
      <c r="F155" s="230" t="s">
        <v>4009</v>
      </c>
      <c r="G155" s="231" t="s">
        <v>416</v>
      </c>
      <c r="H155" s="232">
        <v>24</v>
      </c>
      <c r="I155" s="233"/>
      <c r="J155" s="234">
        <f>ROUND(I155*H155,2)</f>
        <v>0</v>
      </c>
      <c r="K155" s="230" t="s">
        <v>3781</v>
      </c>
      <c r="L155" s="45"/>
      <c r="M155" s="235" t="s">
        <v>1</v>
      </c>
      <c r="N155" s="236" t="s">
        <v>42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189</v>
      </c>
      <c r="AT155" s="239" t="s">
        <v>171</v>
      </c>
      <c r="AU155" s="239" t="s">
        <v>84</v>
      </c>
      <c r="AY155" s="18" t="s">
        <v>168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84</v>
      </c>
      <c r="BK155" s="240">
        <f>ROUND(I155*H155,2)</f>
        <v>0</v>
      </c>
      <c r="BL155" s="18" t="s">
        <v>189</v>
      </c>
      <c r="BM155" s="239" t="s">
        <v>512</v>
      </c>
    </row>
    <row r="156" spans="1:47" s="2" customFormat="1" ht="12">
      <c r="A156" s="39"/>
      <c r="B156" s="40"/>
      <c r="C156" s="41"/>
      <c r="D156" s="241" t="s">
        <v>178</v>
      </c>
      <c r="E156" s="41"/>
      <c r="F156" s="242" t="s">
        <v>4010</v>
      </c>
      <c r="G156" s="41"/>
      <c r="H156" s="41"/>
      <c r="I156" s="243"/>
      <c r="J156" s="41"/>
      <c r="K156" s="41"/>
      <c r="L156" s="45"/>
      <c r="M156" s="244"/>
      <c r="N156" s="245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178</v>
      </c>
      <c r="AU156" s="18" t="s">
        <v>84</v>
      </c>
    </row>
    <row r="157" spans="1:65" s="2" customFormat="1" ht="37.8" customHeight="1">
      <c r="A157" s="39"/>
      <c r="B157" s="40"/>
      <c r="C157" s="228" t="s">
        <v>413</v>
      </c>
      <c r="D157" s="228" t="s">
        <v>171</v>
      </c>
      <c r="E157" s="229" t="s">
        <v>4011</v>
      </c>
      <c r="F157" s="230" t="s">
        <v>4012</v>
      </c>
      <c r="G157" s="231" t="s">
        <v>416</v>
      </c>
      <c r="H157" s="232">
        <v>12</v>
      </c>
      <c r="I157" s="233"/>
      <c r="J157" s="234">
        <f>ROUND(I157*H157,2)</f>
        <v>0</v>
      </c>
      <c r="K157" s="230" t="s">
        <v>3781</v>
      </c>
      <c r="L157" s="45"/>
      <c r="M157" s="235" t="s">
        <v>1</v>
      </c>
      <c r="N157" s="236" t="s">
        <v>42</v>
      </c>
      <c r="O157" s="92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189</v>
      </c>
      <c r="AT157" s="239" t="s">
        <v>171</v>
      </c>
      <c r="AU157" s="239" t="s">
        <v>84</v>
      </c>
      <c r="AY157" s="18" t="s">
        <v>168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84</v>
      </c>
      <c r="BK157" s="240">
        <f>ROUND(I157*H157,2)</f>
        <v>0</v>
      </c>
      <c r="BL157" s="18" t="s">
        <v>189</v>
      </c>
      <c r="BM157" s="239" t="s">
        <v>534</v>
      </c>
    </row>
    <row r="158" spans="1:47" s="2" customFormat="1" ht="12">
      <c r="A158" s="39"/>
      <c r="B158" s="40"/>
      <c r="C158" s="41"/>
      <c r="D158" s="241" t="s">
        <v>178</v>
      </c>
      <c r="E158" s="41"/>
      <c r="F158" s="242" t="s">
        <v>4010</v>
      </c>
      <c r="G158" s="41"/>
      <c r="H158" s="41"/>
      <c r="I158" s="243"/>
      <c r="J158" s="41"/>
      <c r="K158" s="41"/>
      <c r="L158" s="45"/>
      <c r="M158" s="244"/>
      <c r="N158" s="245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178</v>
      </c>
      <c r="AU158" s="18" t="s">
        <v>84</v>
      </c>
    </row>
    <row r="159" spans="1:65" s="2" customFormat="1" ht="66.75" customHeight="1">
      <c r="A159" s="39"/>
      <c r="B159" s="40"/>
      <c r="C159" s="228" t="s">
        <v>8</v>
      </c>
      <c r="D159" s="228" t="s">
        <v>171</v>
      </c>
      <c r="E159" s="229" t="s">
        <v>4013</v>
      </c>
      <c r="F159" s="230" t="s">
        <v>4014</v>
      </c>
      <c r="G159" s="231" t="s">
        <v>416</v>
      </c>
      <c r="H159" s="232">
        <v>3</v>
      </c>
      <c r="I159" s="233"/>
      <c r="J159" s="234">
        <f>ROUND(I159*H159,2)</f>
        <v>0</v>
      </c>
      <c r="K159" s="230" t="s">
        <v>3781</v>
      </c>
      <c r="L159" s="45"/>
      <c r="M159" s="235" t="s">
        <v>1</v>
      </c>
      <c r="N159" s="236" t="s">
        <v>42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189</v>
      </c>
      <c r="AT159" s="239" t="s">
        <v>171</v>
      </c>
      <c r="AU159" s="239" t="s">
        <v>84</v>
      </c>
      <c r="AY159" s="18" t="s">
        <v>168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84</v>
      </c>
      <c r="BK159" s="240">
        <f>ROUND(I159*H159,2)</f>
        <v>0</v>
      </c>
      <c r="BL159" s="18" t="s">
        <v>189</v>
      </c>
      <c r="BM159" s="239" t="s">
        <v>567</v>
      </c>
    </row>
    <row r="160" spans="1:47" s="2" customFormat="1" ht="12">
      <c r="A160" s="39"/>
      <c r="B160" s="40"/>
      <c r="C160" s="41"/>
      <c r="D160" s="241" t="s">
        <v>178</v>
      </c>
      <c r="E160" s="41"/>
      <c r="F160" s="242" t="s">
        <v>4015</v>
      </c>
      <c r="G160" s="41"/>
      <c r="H160" s="41"/>
      <c r="I160" s="243"/>
      <c r="J160" s="41"/>
      <c r="K160" s="41"/>
      <c r="L160" s="45"/>
      <c r="M160" s="244"/>
      <c r="N160" s="245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178</v>
      </c>
      <c r="AU160" s="18" t="s">
        <v>84</v>
      </c>
    </row>
    <row r="161" spans="1:65" s="2" customFormat="1" ht="66.75" customHeight="1">
      <c r="A161" s="39"/>
      <c r="B161" s="40"/>
      <c r="C161" s="228" t="s">
        <v>437</v>
      </c>
      <c r="D161" s="228" t="s">
        <v>171</v>
      </c>
      <c r="E161" s="229" t="s">
        <v>4016</v>
      </c>
      <c r="F161" s="230" t="s">
        <v>4017</v>
      </c>
      <c r="G161" s="231" t="s">
        <v>416</v>
      </c>
      <c r="H161" s="232">
        <v>6</v>
      </c>
      <c r="I161" s="233"/>
      <c r="J161" s="234">
        <f>ROUND(I161*H161,2)</f>
        <v>0</v>
      </c>
      <c r="K161" s="230" t="s">
        <v>3781</v>
      </c>
      <c r="L161" s="45"/>
      <c r="M161" s="235" t="s">
        <v>1</v>
      </c>
      <c r="N161" s="236" t="s">
        <v>42</v>
      </c>
      <c r="O161" s="9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189</v>
      </c>
      <c r="AT161" s="239" t="s">
        <v>171</v>
      </c>
      <c r="AU161" s="239" t="s">
        <v>84</v>
      </c>
      <c r="AY161" s="18" t="s">
        <v>168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84</v>
      </c>
      <c r="BK161" s="240">
        <f>ROUND(I161*H161,2)</f>
        <v>0</v>
      </c>
      <c r="BL161" s="18" t="s">
        <v>189</v>
      </c>
      <c r="BM161" s="239" t="s">
        <v>352</v>
      </c>
    </row>
    <row r="162" spans="1:47" s="2" customFormat="1" ht="12">
      <c r="A162" s="39"/>
      <c r="B162" s="40"/>
      <c r="C162" s="41"/>
      <c r="D162" s="241" t="s">
        <v>178</v>
      </c>
      <c r="E162" s="41"/>
      <c r="F162" s="242" t="s">
        <v>4015</v>
      </c>
      <c r="G162" s="41"/>
      <c r="H162" s="41"/>
      <c r="I162" s="243"/>
      <c r="J162" s="41"/>
      <c r="K162" s="41"/>
      <c r="L162" s="45"/>
      <c r="M162" s="244"/>
      <c r="N162" s="245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178</v>
      </c>
      <c r="AU162" s="18" t="s">
        <v>84</v>
      </c>
    </row>
    <row r="163" spans="1:65" s="2" customFormat="1" ht="16.5" customHeight="1">
      <c r="A163" s="39"/>
      <c r="B163" s="40"/>
      <c r="C163" s="228" t="s">
        <v>448</v>
      </c>
      <c r="D163" s="228" t="s">
        <v>171</v>
      </c>
      <c r="E163" s="229" t="s">
        <v>4018</v>
      </c>
      <c r="F163" s="230" t="s">
        <v>4019</v>
      </c>
      <c r="G163" s="231" t="s">
        <v>1561</v>
      </c>
      <c r="H163" s="232">
        <v>1</v>
      </c>
      <c r="I163" s="233"/>
      <c r="J163" s="234">
        <f>ROUND(I163*H163,2)</f>
        <v>0</v>
      </c>
      <c r="K163" s="230" t="s">
        <v>3781</v>
      </c>
      <c r="L163" s="45"/>
      <c r="M163" s="235" t="s">
        <v>1</v>
      </c>
      <c r="N163" s="236" t="s">
        <v>42</v>
      </c>
      <c r="O163" s="92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189</v>
      </c>
      <c r="AT163" s="239" t="s">
        <v>171</v>
      </c>
      <c r="AU163" s="239" t="s">
        <v>84</v>
      </c>
      <c r="AY163" s="18" t="s">
        <v>168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84</v>
      </c>
      <c r="BK163" s="240">
        <f>ROUND(I163*H163,2)</f>
        <v>0</v>
      </c>
      <c r="BL163" s="18" t="s">
        <v>189</v>
      </c>
      <c r="BM163" s="239" t="s">
        <v>643</v>
      </c>
    </row>
    <row r="164" spans="1:47" s="2" customFormat="1" ht="12">
      <c r="A164" s="39"/>
      <c r="B164" s="40"/>
      <c r="C164" s="41"/>
      <c r="D164" s="241" t="s">
        <v>178</v>
      </c>
      <c r="E164" s="41"/>
      <c r="F164" s="242" t="s">
        <v>4020</v>
      </c>
      <c r="G164" s="41"/>
      <c r="H164" s="41"/>
      <c r="I164" s="243"/>
      <c r="J164" s="41"/>
      <c r="K164" s="41"/>
      <c r="L164" s="45"/>
      <c r="M164" s="244"/>
      <c r="N164" s="245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178</v>
      </c>
      <c r="AU164" s="18" t="s">
        <v>84</v>
      </c>
    </row>
    <row r="165" spans="1:65" s="2" customFormat="1" ht="24.15" customHeight="1">
      <c r="A165" s="39"/>
      <c r="B165" s="40"/>
      <c r="C165" s="228" t="s">
        <v>453</v>
      </c>
      <c r="D165" s="228" t="s">
        <v>171</v>
      </c>
      <c r="E165" s="229" t="s">
        <v>4021</v>
      </c>
      <c r="F165" s="230" t="s">
        <v>4022</v>
      </c>
      <c r="G165" s="231" t="s">
        <v>798</v>
      </c>
      <c r="H165" s="232">
        <v>1</v>
      </c>
      <c r="I165" s="233"/>
      <c r="J165" s="234">
        <f>ROUND(I165*H165,2)</f>
        <v>0</v>
      </c>
      <c r="K165" s="230" t="s">
        <v>3781</v>
      </c>
      <c r="L165" s="45"/>
      <c r="M165" s="235" t="s">
        <v>1</v>
      </c>
      <c r="N165" s="236" t="s">
        <v>42</v>
      </c>
      <c r="O165" s="9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189</v>
      </c>
      <c r="AT165" s="239" t="s">
        <v>171</v>
      </c>
      <c r="AU165" s="239" t="s">
        <v>84</v>
      </c>
      <c r="AY165" s="18" t="s">
        <v>168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84</v>
      </c>
      <c r="BK165" s="240">
        <f>ROUND(I165*H165,2)</f>
        <v>0</v>
      </c>
      <c r="BL165" s="18" t="s">
        <v>189</v>
      </c>
      <c r="BM165" s="239" t="s">
        <v>654</v>
      </c>
    </row>
    <row r="166" spans="1:47" s="2" customFormat="1" ht="12">
      <c r="A166" s="39"/>
      <c r="B166" s="40"/>
      <c r="C166" s="41"/>
      <c r="D166" s="241" t="s">
        <v>178</v>
      </c>
      <c r="E166" s="41"/>
      <c r="F166" s="242" t="s">
        <v>4023</v>
      </c>
      <c r="G166" s="41"/>
      <c r="H166" s="41"/>
      <c r="I166" s="243"/>
      <c r="J166" s="41"/>
      <c r="K166" s="41"/>
      <c r="L166" s="45"/>
      <c r="M166" s="244"/>
      <c r="N166" s="245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178</v>
      </c>
      <c r="AU166" s="18" t="s">
        <v>84</v>
      </c>
    </row>
    <row r="167" spans="1:65" s="2" customFormat="1" ht="24.15" customHeight="1">
      <c r="A167" s="39"/>
      <c r="B167" s="40"/>
      <c r="C167" s="228" t="s">
        <v>462</v>
      </c>
      <c r="D167" s="228" t="s">
        <v>171</v>
      </c>
      <c r="E167" s="229" t="s">
        <v>4024</v>
      </c>
      <c r="F167" s="230" t="s">
        <v>4025</v>
      </c>
      <c r="G167" s="231" t="s">
        <v>798</v>
      </c>
      <c r="H167" s="232">
        <v>1</v>
      </c>
      <c r="I167" s="233"/>
      <c r="J167" s="234">
        <f>ROUND(I167*H167,2)</f>
        <v>0</v>
      </c>
      <c r="K167" s="230" t="s">
        <v>3781</v>
      </c>
      <c r="L167" s="45"/>
      <c r="M167" s="235" t="s">
        <v>1</v>
      </c>
      <c r="N167" s="236" t="s">
        <v>42</v>
      </c>
      <c r="O167" s="92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189</v>
      </c>
      <c r="AT167" s="239" t="s">
        <v>171</v>
      </c>
      <c r="AU167" s="239" t="s">
        <v>84</v>
      </c>
      <c r="AY167" s="18" t="s">
        <v>168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84</v>
      </c>
      <c r="BK167" s="240">
        <f>ROUND(I167*H167,2)</f>
        <v>0</v>
      </c>
      <c r="BL167" s="18" t="s">
        <v>189</v>
      </c>
      <c r="BM167" s="239" t="s">
        <v>662</v>
      </c>
    </row>
    <row r="168" spans="1:47" s="2" customFormat="1" ht="12">
      <c r="A168" s="39"/>
      <c r="B168" s="40"/>
      <c r="C168" s="41"/>
      <c r="D168" s="241" t="s">
        <v>178</v>
      </c>
      <c r="E168" s="41"/>
      <c r="F168" s="242" t="s">
        <v>4023</v>
      </c>
      <c r="G168" s="41"/>
      <c r="H168" s="41"/>
      <c r="I168" s="243"/>
      <c r="J168" s="41"/>
      <c r="K168" s="41"/>
      <c r="L168" s="45"/>
      <c r="M168" s="244"/>
      <c r="N168" s="245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178</v>
      </c>
      <c r="AU168" s="18" t="s">
        <v>84</v>
      </c>
    </row>
    <row r="169" spans="1:65" s="2" customFormat="1" ht="24.15" customHeight="1">
      <c r="A169" s="39"/>
      <c r="B169" s="40"/>
      <c r="C169" s="228" t="s">
        <v>468</v>
      </c>
      <c r="D169" s="228" t="s">
        <v>171</v>
      </c>
      <c r="E169" s="229" t="s">
        <v>4026</v>
      </c>
      <c r="F169" s="230" t="s">
        <v>4027</v>
      </c>
      <c r="G169" s="231" t="s">
        <v>798</v>
      </c>
      <c r="H169" s="232">
        <v>2</v>
      </c>
      <c r="I169" s="233"/>
      <c r="J169" s="234">
        <f>ROUND(I169*H169,2)</f>
        <v>0</v>
      </c>
      <c r="K169" s="230" t="s">
        <v>3781</v>
      </c>
      <c r="L169" s="45"/>
      <c r="M169" s="235" t="s">
        <v>1</v>
      </c>
      <c r="N169" s="236" t="s">
        <v>42</v>
      </c>
      <c r="O169" s="92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189</v>
      </c>
      <c r="AT169" s="239" t="s">
        <v>171</v>
      </c>
      <c r="AU169" s="239" t="s">
        <v>84</v>
      </c>
      <c r="AY169" s="18" t="s">
        <v>168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84</v>
      </c>
      <c r="BK169" s="240">
        <f>ROUND(I169*H169,2)</f>
        <v>0</v>
      </c>
      <c r="BL169" s="18" t="s">
        <v>189</v>
      </c>
      <c r="BM169" s="239" t="s">
        <v>675</v>
      </c>
    </row>
    <row r="170" spans="1:47" s="2" customFormat="1" ht="12">
      <c r="A170" s="39"/>
      <c r="B170" s="40"/>
      <c r="C170" s="41"/>
      <c r="D170" s="241" t="s">
        <v>178</v>
      </c>
      <c r="E170" s="41"/>
      <c r="F170" s="242" t="s">
        <v>4023</v>
      </c>
      <c r="G170" s="41"/>
      <c r="H170" s="41"/>
      <c r="I170" s="243"/>
      <c r="J170" s="41"/>
      <c r="K170" s="41"/>
      <c r="L170" s="45"/>
      <c r="M170" s="244"/>
      <c r="N170" s="245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178</v>
      </c>
      <c r="AU170" s="18" t="s">
        <v>84</v>
      </c>
    </row>
    <row r="171" spans="1:65" s="2" customFormat="1" ht="24.15" customHeight="1">
      <c r="A171" s="39"/>
      <c r="B171" s="40"/>
      <c r="C171" s="228" t="s">
        <v>7</v>
      </c>
      <c r="D171" s="228" t="s">
        <v>171</v>
      </c>
      <c r="E171" s="229" t="s">
        <v>4028</v>
      </c>
      <c r="F171" s="230" t="s">
        <v>4029</v>
      </c>
      <c r="G171" s="231" t="s">
        <v>798</v>
      </c>
      <c r="H171" s="232">
        <v>2</v>
      </c>
      <c r="I171" s="233"/>
      <c r="J171" s="234">
        <f>ROUND(I171*H171,2)</f>
        <v>0</v>
      </c>
      <c r="K171" s="230" t="s">
        <v>3781</v>
      </c>
      <c r="L171" s="45"/>
      <c r="M171" s="235" t="s">
        <v>1</v>
      </c>
      <c r="N171" s="236" t="s">
        <v>42</v>
      </c>
      <c r="O171" s="9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9" t="s">
        <v>189</v>
      </c>
      <c r="AT171" s="239" t="s">
        <v>171</v>
      </c>
      <c r="AU171" s="239" t="s">
        <v>84</v>
      </c>
      <c r="AY171" s="18" t="s">
        <v>168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8" t="s">
        <v>84</v>
      </c>
      <c r="BK171" s="240">
        <f>ROUND(I171*H171,2)</f>
        <v>0</v>
      </c>
      <c r="BL171" s="18" t="s">
        <v>189</v>
      </c>
      <c r="BM171" s="239" t="s">
        <v>695</v>
      </c>
    </row>
    <row r="172" spans="1:47" s="2" customFormat="1" ht="12">
      <c r="A172" s="39"/>
      <c r="B172" s="40"/>
      <c r="C172" s="41"/>
      <c r="D172" s="241" t="s">
        <v>178</v>
      </c>
      <c r="E172" s="41"/>
      <c r="F172" s="242" t="s">
        <v>4030</v>
      </c>
      <c r="G172" s="41"/>
      <c r="H172" s="41"/>
      <c r="I172" s="243"/>
      <c r="J172" s="41"/>
      <c r="K172" s="41"/>
      <c r="L172" s="45"/>
      <c r="M172" s="244"/>
      <c r="N172" s="245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178</v>
      </c>
      <c r="AU172" s="18" t="s">
        <v>84</v>
      </c>
    </row>
    <row r="173" spans="1:65" s="2" customFormat="1" ht="24.15" customHeight="1">
      <c r="A173" s="39"/>
      <c r="B173" s="40"/>
      <c r="C173" s="228" t="s">
        <v>484</v>
      </c>
      <c r="D173" s="228" t="s">
        <v>171</v>
      </c>
      <c r="E173" s="229" t="s">
        <v>4031</v>
      </c>
      <c r="F173" s="230" t="s">
        <v>4032</v>
      </c>
      <c r="G173" s="231" t="s">
        <v>798</v>
      </c>
      <c r="H173" s="232">
        <v>2</v>
      </c>
      <c r="I173" s="233"/>
      <c r="J173" s="234">
        <f>ROUND(I173*H173,2)</f>
        <v>0</v>
      </c>
      <c r="K173" s="230" t="s">
        <v>3781</v>
      </c>
      <c r="L173" s="45"/>
      <c r="M173" s="235" t="s">
        <v>1</v>
      </c>
      <c r="N173" s="236" t="s">
        <v>42</v>
      </c>
      <c r="O173" s="92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9" t="s">
        <v>189</v>
      </c>
      <c r="AT173" s="239" t="s">
        <v>171</v>
      </c>
      <c r="AU173" s="239" t="s">
        <v>84</v>
      </c>
      <c r="AY173" s="18" t="s">
        <v>168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8" t="s">
        <v>84</v>
      </c>
      <c r="BK173" s="240">
        <f>ROUND(I173*H173,2)</f>
        <v>0</v>
      </c>
      <c r="BL173" s="18" t="s">
        <v>189</v>
      </c>
      <c r="BM173" s="239" t="s">
        <v>705</v>
      </c>
    </row>
    <row r="174" spans="1:47" s="2" customFormat="1" ht="12">
      <c r="A174" s="39"/>
      <c r="B174" s="40"/>
      <c r="C174" s="41"/>
      <c r="D174" s="241" t="s">
        <v>178</v>
      </c>
      <c r="E174" s="41"/>
      <c r="F174" s="242" t="s">
        <v>4030</v>
      </c>
      <c r="G174" s="41"/>
      <c r="H174" s="41"/>
      <c r="I174" s="243"/>
      <c r="J174" s="41"/>
      <c r="K174" s="41"/>
      <c r="L174" s="45"/>
      <c r="M174" s="244"/>
      <c r="N174" s="245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178</v>
      </c>
      <c r="AU174" s="18" t="s">
        <v>84</v>
      </c>
    </row>
    <row r="175" spans="1:65" s="2" customFormat="1" ht="24.15" customHeight="1">
      <c r="A175" s="39"/>
      <c r="B175" s="40"/>
      <c r="C175" s="228" t="s">
        <v>489</v>
      </c>
      <c r="D175" s="228" t="s">
        <v>171</v>
      </c>
      <c r="E175" s="229" t="s">
        <v>4033</v>
      </c>
      <c r="F175" s="230" t="s">
        <v>4034</v>
      </c>
      <c r="G175" s="231" t="s">
        <v>311</v>
      </c>
      <c r="H175" s="232">
        <v>0.033</v>
      </c>
      <c r="I175" s="233"/>
      <c r="J175" s="234">
        <f>ROUND(I175*H175,2)</f>
        <v>0</v>
      </c>
      <c r="K175" s="230" t="s">
        <v>3781</v>
      </c>
      <c r="L175" s="45"/>
      <c r="M175" s="235" t="s">
        <v>1</v>
      </c>
      <c r="N175" s="236" t="s">
        <v>42</v>
      </c>
      <c r="O175" s="92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9" t="s">
        <v>189</v>
      </c>
      <c r="AT175" s="239" t="s">
        <v>171</v>
      </c>
      <c r="AU175" s="239" t="s">
        <v>84</v>
      </c>
      <c r="AY175" s="18" t="s">
        <v>168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8" t="s">
        <v>84</v>
      </c>
      <c r="BK175" s="240">
        <f>ROUND(I175*H175,2)</f>
        <v>0</v>
      </c>
      <c r="BL175" s="18" t="s">
        <v>189</v>
      </c>
      <c r="BM175" s="239" t="s">
        <v>713</v>
      </c>
    </row>
    <row r="176" spans="1:47" s="2" customFormat="1" ht="12">
      <c r="A176" s="39"/>
      <c r="B176" s="40"/>
      <c r="C176" s="41"/>
      <c r="D176" s="241" t="s">
        <v>178</v>
      </c>
      <c r="E176" s="41"/>
      <c r="F176" s="242" t="s">
        <v>4035</v>
      </c>
      <c r="G176" s="41"/>
      <c r="H176" s="41"/>
      <c r="I176" s="243"/>
      <c r="J176" s="41"/>
      <c r="K176" s="41"/>
      <c r="L176" s="45"/>
      <c r="M176" s="244"/>
      <c r="N176" s="245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178</v>
      </c>
      <c r="AU176" s="18" t="s">
        <v>84</v>
      </c>
    </row>
    <row r="177" spans="1:63" s="12" customFormat="1" ht="25.9" customHeight="1">
      <c r="A177" s="12"/>
      <c r="B177" s="212"/>
      <c r="C177" s="213"/>
      <c r="D177" s="214" t="s">
        <v>76</v>
      </c>
      <c r="E177" s="215" t="s">
        <v>4036</v>
      </c>
      <c r="F177" s="215" t="s">
        <v>109</v>
      </c>
      <c r="G177" s="213"/>
      <c r="H177" s="213"/>
      <c r="I177" s="216"/>
      <c r="J177" s="217">
        <f>BK177</f>
        <v>0</v>
      </c>
      <c r="K177" s="213"/>
      <c r="L177" s="218"/>
      <c r="M177" s="219"/>
      <c r="N177" s="220"/>
      <c r="O177" s="220"/>
      <c r="P177" s="221">
        <f>SUM(P178:P255)</f>
        <v>0</v>
      </c>
      <c r="Q177" s="220"/>
      <c r="R177" s="221">
        <f>SUM(R178:R255)</f>
        <v>0</v>
      </c>
      <c r="S177" s="220"/>
      <c r="T177" s="222">
        <f>SUM(T178:T255)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3" t="s">
        <v>86</v>
      </c>
      <c r="AT177" s="224" t="s">
        <v>76</v>
      </c>
      <c r="AU177" s="224" t="s">
        <v>77</v>
      </c>
      <c r="AY177" s="223" t="s">
        <v>168</v>
      </c>
      <c r="BK177" s="225">
        <f>SUM(BK178:BK255)</f>
        <v>0</v>
      </c>
    </row>
    <row r="178" spans="1:65" s="2" customFormat="1" ht="37.8" customHeight="1">
      <c r="A178" s="39"/>
      <c r="B178" s="40"/>
      <c r="C178" s="228" t="s">
        <v>495</v>
      </c>
      <c r="D178" s="228" t="s">
        <v>171</v>
      </c>
      <c r="E178" s="229" t="s">
        <v>4037</v>
      </c>
      <c r="F178" s="230" t="s">
        <v>4038</v>
      </c>
      <c r="G178" s="231" t="s">
        <v>416</v>
      </c>
      <c r="H178" s="232">
        <v>469</v>
      </c>
      <c r="I178" s="233"/>
      <c r="J178" s="234">
        <f>ROUND(I178*H178,2)</f>
        <v>0</v>
      </c>
      <c r="K178" s="230" t="s">
        <v>3781</v>
      </c>
      <c r="L178" s="45"/>
      <c r="M178" s="235" t="s">
        <v>1</v>
      </c>
      <c r="N178" s="236" t="s">
        <v>42</v>
      </c>
      <c r="O178" s="9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437</v>
      </c>
      <c r="AT178" s="239" t="s">
        <v>171</v>
      </c>
      <c r="AU178" s="239" t="s">
        <v>84</v>
      </c>
      <c r="AY178" s="18" t="s">
        <v>168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84</v>
      </c>
      <c r="BK178" s="240">
        <f>ROUND(I178*H178,2)</f>
        <v>0</v>
      </c>
      <c r="BL178" s="18" t="s">
        <v>437</v>
      </c>
      <c r="BM178" s="239" t="s">
        <v>722</v>
      </c>
    </row>
    <row r="179" spans="1:47" s="2" customFormat="1" ht="12">
      <c r="A179" s="39"/>
      <c r="B179" s="40"/>
      <c r="C179" s="41"/>
      <c r="D179" s="241" t="s">
        <v>178</v>
      </c>
      <c r="E179" s="41"/>
      <c r="F179" s="242" t="s">
        <v>4039</v>
      </c>
      <c r="G179" s="41"/>
      <c r="H179" s="41"/>
      <c r="I179" s="243"/>
      <c r="J179" s="41"/>
      <c r="K179" s="41"/>
      <c r="L179" s="45"/>
      <c r="M179" s="244"/>
      <c r="N179" s="245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178</v>
      </c>
      <c r="AU179" s="18" t="s">
        <v>84</v>
      </c>
    </row>
    <row r="180" spans="1:65" s="2" customFormat="1" ht="37.8" customHeight="1">
      <c r="A180" s="39"/>
      <c r="B180" s="40"/>
      <c r="C180" s="228" t="s">
        <v>502</v>
      </c>
      <c r="D180" s="228" t="s">
        <v>171</v>
      </c>
      <c r="E180" s="229" t="s">
        <v>4040</v>
      </c>
      <c r="F180" s="230" t="s">
        <v>4041</v>
      </c>
      <c r="G180" s="231" t="s">
        <v>416</v>
      </c>
      <c r="H180" s="232">
        <v>179</v>
      </c>
      <c r="I180" s="233"/>
      <c r="J180" s="234">
        <f>ROUND(I180*H180,2)</f>
        <v>0</v>
      </c>
      <c r="K180" s="230" t="s">
        <v>3781</v>
      </c>
      <c r="L180" s="45"/>
      <c r="M180" s="235" t="s">
        <v>1</v>
      </c>
      <c r="N180" s="236" t="s">
        <v>42</v>
      </c>
      <c r="O180" s="9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437</v>
      </c>
      <c r="AT180" s="239" t="s">
        <v>171</v>
      </c>
      <c r="AU180" s="239" t="s">
        <v>84</v>
      </c>
      <c r="AY180" s="18" t="s">
        <v>168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84</v>
      </c>
      <c r="BK180" s="240">
        <f>ROUND(I180*H180,2)</f>
        <v>0</v>
      </c>
      <c r="BL180" s="18" t="s">
        <v>437</v>
      </c>
      <c r="BM180" s="239" t="s">
        <v>733</v>
      </c>
    </row>
    <row r="181" spans="1:47" s="2" customFormat="1" ht="12">
      <c r="A181" s="39"/>
      <c r="B181" s="40"/>
      <c r="C181" s="41"/>
      <c r="D181" s="241" t="s">
        <v>178</v>
      </c>
      <c r="E181" s="41"/>
      <c r="F181" s="242" t="s">
        <v>4039</v>
      </c>
      <c r="G181" s="41"/>
      <c r="H181" s="41"/>
      <c r="I181" s="243"/>
      <c r="J181" s="41"/>
      <c r="K181" s="41"/>
      <c r="L181" s="45"/>
      <c r="M181" s="244"/>
      <c r="N181" s="245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178</v>
      </c>
      <c r="AU181" s="18" t="s">
        <v>84</v>
      </c>
    </row>
    <row r="182" spans="1:65" s="2" customFormat="1" ht="37.8" customHeight="1">
      <c r="A182" s="39"/>
      <c r="B182" s="40"/>
      <c r="C182" s="228" t="s">
        <v>512</v>
      </c>
      <c r="D182" s="228" t="s">
        <v>171</v>
      </c>
      <c r="E182" s="229" t="s">
        <v>4042</v>
      </c>
      <c r="F182" s="230" t="s">
        <v>4043</v>
      </c>
      <c r="G182" s="231" t="s">
        <v>416</v>
      </c>
      <c r="H182" s="232">
        <v>175</v>
      </c>
      <c r="I182" s="233"/>
      <c r="J182" s="234">
        <f>ROUND(I182*H182,2)</f>
        <v>0</v>
      </c>
      <c r="K182" s="230" t="s">
        <v>3781</v>
      </c>
      <c r="L182" s="45"/>
      <c r="M182" s="235" t="s">
        <v>1</v>
      </c>
      <c r="N182" s="236" t="s">
        <v>42</v>
      </c>
      <c r="O182" s="92"/>
      <c r="P182" s="237">
        <f>O182*H182</f>
        <v>0</v>
      </c>
      <c r="Q182" s="237">
        <v>0</v>
      </c>
      <c r="R182" s="237">
        <f>Q182*H182</f>
        <v>0</v>
      </c>
      <c r="S182" s="237">
        <v>0</v>
      </c>
      <c r="T182" s="23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9" t="s">
        <v>437</v>
      </c>
      <c r="AT182" s="239" t="s">
        <v>171</v>
      </c>
      <c r="AU182" s="239" t="s">
        <v>84</v>
      </c>
      <c r="AY182" s="18" t="s">
        <v>168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8" t="s">
        <v>84</v>
      </c>
      <c r="BK182" s="240">
        <f>ROUND(I182*H182,2)</f>
        <v>0</v>
      </c>
      <c r="BL182" s="18" t="s">
        <v>437</v>
      </c>
      <c r="BM182" s="239" t="s">
        <v>747</v>
      </c>
    </row>
    <row r="183" spans="1:47" s="2" customFormat="1" ht="12">
      <c r="A183" s="39"/>
      <c r="B183" s="40"/>
      <c r="C183" s="41"/>
      <c r="D183" s="241" t="s">
        <v>178</v>
      </c>
      <c r="E183" s="41"/>
      <c r="F183" s="242" t="s">
        <v>4039</v>
      </c>
      <c r="G183" s="41"/>
      <c r="H183" s="41"/>
      <c r="I183" s="243"/>
      <c r="J183" s="41"/>
      <c r="K183" s="41"/>
      <c r="L183" s="45"/>
      <c r="M183" s="244"/>
      <c r="N183" s="245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178</v>
      </c>
      <c r="AU183" s="18" t="s">
        <v>84</v>
      </c>
    </row>
    <row r="184" spans="1:65" s="2" customFormat="1" ht="37.8" customHeight="1">
      <c r="A184" s="39"/>
      <c r="B184" s="40"/>
      <c r="C184" s="228" t="s">
        <v>522</v>
      </c>
      <c r="D184" s="228" t="s">
        <v>171</v>
      </c>
      <c r="E184" s="229" t="s">
        <v>4044</v>
      </c>
      <c r="F184" s="230" t="s">
        <v>4045</v>
      </c>
      <c r="G184" s="231" t="s">
        <v>416</v>
      </c>
      <c r="H184" s="232">
        <v>74</v>
      </c>
      <c r="I184" s="233"/>
      <c r="J184" s="234">
        <f>ROUND(I184*H184,2)</f>
        <v>0</v>
      </c>
      <c r="K184" s="230" t="s">
        <v>3781</v>
      </c>
      <c r="L184" s="45"/>
      <c r="M184" s="235" t="s">
        <v>1</v>
      </c>
      <c r="N184" s="236" t="s">
        <v>42</v>
      </c>
      <c r="O184" s="92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437</v>
      </c>
      <c r="AT184" s="239" t="s">
        <v>171</v>
      </c>
      <c r="AU184" s="239" t="s">
        <v>84</v>
      </c>
      <c r="AY184" s="18" t="s">
        <v>168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84</v>
      </c>
      <c r="BK184" s="240">
        <f>ROUND(I184*H184,2)</f>
        <v>0</v>
      </c>
      <c r="BL184" s="18" t="s">
        <v>437</v>
      </c>
      <c r="BM184" s="239" t="s">
        <v>766</v>
      </c>
    </row>
    <row r="185" spans="1:47" s="2" customFormat="1" ht="12">
      <c r="A185" s="39"/>
      <c r="B185" s="40"/>
      <c r="C185" s="41"/>
      <c r="D185" s="241" t="s">
        <v>178</v>
      </c>
      <c r="E185" s="41"/>
      <c r="F185" s="242" t="s">
        <v>4039</v>
      </c>
      <c r="G185" s="41"/>
      <c r="H185" s="41"/>
      <c r="I185" s="243"/>
      <c r="J185" s="41"/>
      <c r="K185" s="41"/>
      <c r="L185" s="45"/>
      <c r="M185" s="244"/>
      <c r="N185" s="245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178</v>
      </c>
      <c r="AU185" s="18" t="s">
        <v>84</v>
      </c>
    </row>
    <row r="186" spans="1:65" s="2" customFormat="1" ht="37.8" customHeight="1">
      <c r="A186" s="39"/>
      <c r="B186" s="40"/>
      <c r="C186" s="228" t="s">
        <v>534</v>
      </c>
      <c r="D186" s="228" t="s">
        <v>171</v>
      </c>
      <c r="E186" s="229" t="s">
        <v>4046</v>
      </c>
      <c r="F186" s="230" t="s">
        <v>4047</v>
      </c>
      <c r="G186" s="231" t="s">
        <v>416</v>
      </c>
      <c r="H186" s="232">
        <v>52</v>
      </c>
      <c r="I186" s="233"/>
      <c r="J186" s="234">
        <f>ROUND(I186*H186,2)</f>
        <v>0</v>
      </c>
      <c r="K186" s="230" t="s">
        <v>3781</v>
      </c>
      <c r="L186" s="45"/>
      <c r="M186" s="235" t="s">
        <v>1</v>
      </c>
      <c r="N186" s="236" t="s">
        <v>42</v>
      </c>
      <c r="O186" s="92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9" t="s">
        <v>437</v>
      </c>
      <c r="AT186" s="239" t="s">
        <v>171</v>
      </c>
      <c r="AU186" s="239" t="s">
        <v>84</v>
      </c>
      <c r="AY186" s="18" t="s">
        <v>168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8" t="s">
        <v>84</v>
      </c>
      <c r="BK186" s="240">
        <f>ROUND(I186*H186,2)</f>
        <v>0</v>
      </c>
      <c r="BL186" s="18" t="s">
        <v>437</v>
      </c>
      <c r="BM186" s="239" t="s">
        <v>778</v>
      </c>
    </row>
    <row r="187" spans="1:47" s="2" customFormat="1" ht="12">
      <c r="A187" s="39"/>
      <c r="B187" s="40"/>
      <c r="C187" s="41"/>
      <c r="D187" s="241" t="s">
        <v>178</v>
      </c>
      <c r="E187" s="41"/>
      <c r="F187" s="242" t="s">
        <v>4039</v>
      </c>
      <c r="G187" s="41"/>
      <c r="H187" s="41"/>
      <c r="I187" s="243"/>
      <c r="J187" s="41"/>
      <c r="K187" s="41"/>
      <c r="L187" s="45"/>
      <c r="M187" s="244"/>
      <c r="N187" s="245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178</v>
      </c>
      <c r="AU187" s="18" t="s">
        <v>84</v>
      </c>
    </row>
    <row r="188" spans="1:65" s="2" customFormat="1" ht="37.8" customHeight="1">
      <c r="A188" s="39"/>
      <c r="B188" s="40"/>
      <c r="C188" s="228" t="s">
        <v>540</v>
      </c>
      <c r="D188" s="228" t="s">
        <v>171</v>
      </c>
      <c r="E188" s="229" t="s">
        <v>4048</v>
      </c>
      <c r="F188" s="230" t="s">
        <v>4049</v>
      </c>
      <c r="G188" s="231" t="s">
        <v>416</v>
      </c>
      <c r="H188" s="232">
        <v>37</v>
      </c>
      <c r="I188" s="233"/>
      <c r="J188" s="234">
        <f>ROUND(I188*H188,2)</f>
        <v>0</v>
      </c>
      <c r="K188" s="230" t="s">
        <v>3781</v>
      </c>
      <c r="L188" s="45"/>
      <c r="M188" s="235" t="s">
        <v>1</v>
      </c>
      <c r="N188" s="236" t="s">
        <v>42</v>
      </c>
      <c r="O188" s="92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9" t="s">
        <v>437</v>
      </c>
      <c r="AT188" s="239" t="s">
        <v>171</v>
      </c>
      <c r="AU188" s="239" t="s">
        <v>84</v>
      </c>
      <c r="AY188" s="18" t="s">
        <v>168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8" t="s">
        <v>84</v>
      </c>
      <c r="BK188" s="240">
        <f>ROUND(I188*H188,2)</f>
        <v>0</v>
      </c>
      <c r="BL188" s="18" t="s">
        <v>437</v>
      </c>
      <c r="BM188" s="239" t="s">
        <v>791</v>
      </c>
    </row>
    <row r="189" spans="1:47" s="2" customFormat="1" ht="12">
      <c r="A189" s="39"/>
      <c r="B189" s="40"/>
      <c r="C189" s="41"/>
      <c r="D189" s="241" t="s">
        <v>178</v>
      </c>
      <c r="E189" s="41"/>
      <c r="F189" s="242" t="s">
        <v>4039</v>
      </c>
      <c r="G189" s="41"/>
      <c r="H189" s="41"/>
      <c r="I189" s="243"/>
      <c r="J189" s="41"/>
      <c r="K189" s="41"/>
      <c r="L189" s="45"/>
      <c r="M189" s="244"/>
      <c r="N189" s="245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178</v>
      </c>
      <c r="AU189" s="18" t="s">
        <v>84</v>
      </c>
    </row>
    <row r="190" spans="1:65" s="2" customFormat="1" ht="37.8" customHeight="1">
      <c r="A190" s="39"/>
      <c r="B190" s="40"/>
      <c r="C190" s="228" t="s">
        <v>567</v>
      </c>
      <c r="D190" s="228" t="s">
        <v>171</v>
      </c>
      <c r="E190" s="229" t="s">
        <v>4050</v>
      </c>
      <c r="F190" s="230" t="s">
        <v>4051</v>
      </c>
      <c r="G190" s="231" t="s">
        <v>416</v>
      </c>
      <c r="H190" s="232">
        <v>23</v>
      </c>
      <c r="I190" s="233"/>
      <c r="J190" s="234">
        <f>ROUND(I190*H190,2)</f>
        <v>0</v>
      </c>
      <c r="K190" s="230" t="s">
        <v>3781</v>
      </c>
      <c r="L190" s="45"/>
      <c r="M190" s="235" t="s">
        <v>1</v>
      </c>
      <c r="N190" s="236" t="s">
        <v>42</v>
      </c>
      <c r="O190" s="92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437</v>
      </c>
      <c r="AT190" s="239" t="s">
        <v>171</v>
      </c>
      <c r="AU190" s="239" t="s">
        <v>84</v>
      </c>
      <c r="AY190" s="18" t="s">
        <v>168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84</v>
      </c>
      <c r="BK190" s="240">
        <f>ROUND(I190*H190,2)</f>
        <v>0</v>
      </c>
      <c r="BL190" s="18" t="s">
        <v>437</v>
      </c>
      <c r="BM190" s="239" t="s">
        <v>802</v>
      </c>
    </row>
    <row r="191" spans="1:47" s="2" customFormat="1" ht="12">
      <c r="A191" s="39"/>
      <c r="B191" s="40"/>
      <c r="C191" s="41"/>
      <c r="D191" s="241" t="s">
        <v>178</v>
      </c>
      <c r="E191" s="41"/>
      <c r="F191" s="242" t="s">
        <v>4052</v>
      </c>
      <c r="G191" s="41"/>
      <c r="H191" s="41"/>
      <c r="I191" s="243"/>
      <c r="J191" s="41"/>
      <c r="K191" s="41"/>
      <c r="L191" s="45"/>
      <c r="M191" s="244"/>
      <c r="N191" s="245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178</v>
      </c>
      <c r="AU191" s="18" t="s">
        <v>84</v>
      </c>
    </row>
    <row r="192" spans="1:65" s="2" customFormat="1" ht="37.8" customHeight="1">
      <c r="A192" s="39"/>
      <c r="B192" s="40"/>
      <c r="C192" s="228" t="s">
        <v>572</v>
      </c>
      <c r="D192" s="228" t="s">
        <v>171</v>
      </c>
      <c r="E192" s="229" t="s">
        <v>4053</v>
      </c>
      <c r="F192" s="230" t="s">
        <v>4054</v>
      </c>
      <c r="G192" s="231" t="s">
        <v>416</v>
      </c>
      <c r="H192" s="232">
        <v>70</v>
      </c>
      <c r="I192" s="233"/>
      <c r="J192" s="234">
        <f>ROUND(I192*H192,2)</f>
        <v>0</v>
      </c>
      <c r="K192" s="230" t="s">
        <v>3781</v>
      </c>
      <c r="L192" s="45"/>
      <c r="M192" s="235" t="s">
        <v>1</v>
      </c>
      <c r="N192" s="236" t="s">
        <v>42</v>
      </c>
      <c r="O192" s="92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9" t="s">
        <v>437</v>
      </c>
      <c r="AT192" s="239" t="s">
        <v>171</v>
      </c>
      <c r="AU192" s="239" t="s">
        <v>84</v>
      </c>
      <c r="AY192" s="18" t="s">
        <v>168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8" t="s">
        <v>84</v>
      </c>
      <c r="BK192" s="240">
        <f>ROUND(I192*H192,2)</f>
        <v>0</v>
      </c>
      <c r="BL192" s="18" t="s">
        <v>437</v>
      </c>
      <c r="BM192" s="239" t="s">
        <v>814</v>
      </c>
    </row>
    <row r="193" spans="1:47" s="2" customFormat="1" ht="12">
      <c r="A193" s="39"/>
      <c r="B193" s="40"/>
      <c r="C193" s="41"/>
      <c r="D193" s="241" t="s">
        <v>178</v>
      </c>
      <c r="E193" s="41"/>
      <c r="F193" s="242" t="s">
        <v>4052</v>
      </c>
      <c r="G193" s="41"/>
      <c r="H193" s="41"/>
      <c r="I193" s="243"/>
      <c r="J193" s="41"/>
      <c r="K193" s="41"/>
      <c r="L193" s="45"/>
      <c r="M193" s="244"/>
      <c r="N193" s="245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178</v>
      </c>
      <c r="AU193" s="18" t="s">
        <v>84</v>
      </c>
    </row>
    <row r="194" spans="1:65" s="2" customFormat="1" ht="16.5" customHeight="1">
      <c r="A194" s="39"/>
      <c r="B194" s="40"/>
      <c r="C194" s="228" t="s">
        <v>352</v>
      </c>
      <c r="D194" s="228" t="s">
        <v>171</v>
      </c>
      <c r="E194" s="229" t="s">
        <v>4055</v>
      </c>
      <c r="F194" s="230" t="s">
        <v>4056</v>
      </c>
      <c r="G194" s="231" t="s">
        <v>416</v>
      </c>
      <c r="H194" s="232">
        <v>128</v>
      </c>
      <c r="I194" s="233"/>
      <c r="J194" s="234">
        <f>ROUND(I194*H194,2)</f>
        <v>0</v>
      </c>
      <c r="K194" s="230" t="s">
        <v>3828</v>
      </c>
      <c r="L194" s="45"/>
      <c r="M194" s="235" t="s">
        <v>1</v>
      </c>
      <c r="N194" s="236" t="s">
        <v>42</v>
      </c>
      <c r="O194" s="92"/>
      <c r="P194" s="237">
        <f>O194*H194</f>
        <v>0</v>
      </c>
      <c r="Q194" s="237">
        <v>0</v>
      </c>
      <c r="R194" s="237">
        <f>Q194*H194</f>
        <v>0</v>
      </c>
      <c r="S194" s="237">
        <v>0</v>
      </c>
      <c r="T194" s="23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9" t="s">
        <v>437</v>
      </c>
      <c r="AT194" s="239" t="s">
        <v>171</v>
      </c>
      <c r="AU194" s="239" t="s">
        <v>84</v>
      </c>
      <c r="AY194" s="18" t="s">
        <v>168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8" t="s">
        <v>84</v>
      </c>
      <c r="BK194" s="240">
        <f>ROUND(I194*H194,2)</f>
        <v>0</v>
      </c>
      <c r="BL194" s="18" t="s">
        <v>437</v>
      </c>
      <c r="BM194" s="239" t="s">
        <v>828</v>
      </c>
    </row>
    <row r="195" spans="1:47" s="2" customFormat="1" ht="12">
      <c r="A195" s="39"/>
      <c r="B195" s="40"/>
      <c r="C195" s="41"/>
      <c r="D195" s="241" t="s">
        <v>178</v>
      </c>
      <c r="E195" s="41"/>
      <c r="F195" s="242" t="s">
        <v>4057</v>
      </c>
      <c r="G195" s="41"/>
      <c r="H195" s="41"/>
      <c r="I195" s="243"/>
      <c r="J195" s="41"/>
      <c r="K195" s="41"/>
      <c r="L195" s="45"/>
      <c r="M195" s="244"/>
      <c r="N195" s="245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178</v>
      </c>
      <c r="AU195" s="18" t="s">
        <v>84</v>
      </c>
    </row>
    <row r="196" spans="1:65" s="2" customFormat="1" ht="16.5" customHeight="1">
      <c r="A196" s="39"/>
      <c r="B196" s="40"/>
      <c r="C196" s="228" t="s">
        <v>622</v>
      </c>
      <c r="D196" s="228" t="s">
        <v>171</v>
      </c>
      <c r="E196" s="229" t="s">
        <v>4058</v>
      </c>
      <c r="F196" s="230" t="s">
        <v>4059</v>
      </c>
      <c r="G196" s="231" t="s">
        <v>416</v>
      </c>
      <c r="H196" s="232">
        <v>129</v>
      </c>
      <c r="I196" s="233"/>
      <c r="J196" s="234">
        <f>ROUND(I196*H196,2)</f>
        <v>0</v>
      </c>
      <c r="K196" s="230" t="s">
        <v>3828</v>
      </c>
      <c r="L196" s="45"/>
      <c r="M196" s="235" t="s">
        <v>1</v>
      </c>
      <c r="N196" s="236" t="s">
        <v>42</v>
      </c>
      <c r="O196" s="92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9" t="s">
        <v>437</v>
      </c>
      <c r="AT196" s="239" t="s">
        <v>171</v>
      </c>
      <c r="AU196" s="239" t="s">
        <v>84</v>
      </c>
      <c r="AY196" s="18" t="s">
        <v>168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8" t="s">
        <v>84</v>
      </c>
      <c r="BK196" s="240">
        <f>ROUND(I196*H196,2)</f>
        <v>0</v>
      </c>
      <c r="BL196" s="18" t="s">
        <v>437</v>
      </c>
      <c r="BM196" s="239" t="s">
        <v>1451</v>
      </c>
    </row>
    <row r="197" spans="1:47" s="2" customFormat="1" ht="12">
      <c r="A197" s="39"/>
      <c r="B197" s="40"/>
      <c r="C197" s="41"/>
      <c r="D197" s="241" t="s">
        <v>178</v>
      </c>
      <c r="E197" s="41"/>
      <c r="F197" s="242" t="s">
        <v>4057</v>
      </c>
      <c r="G197" s="41"/>
      <c r="H197" s="41"/>
      <c r="I197" s="243"/>
      <c r="J197" s="41"/>
      <c r="K197" s="41"/>
      <c r="L197" s="45"/>
      <c r="M197" s="244"/>
      <c r="N197" s="245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178</v>
      </c>
      <c r="AU197" s="18" t="s">
        <v>84</v>
      </c>
    </row>
    <row r="198" spans="1:65" s="2" customFormat="1" ht="16.5" customHeight="1">
      <c r="A198" s="39"/>
      <c r="B198" s="40"/>
      <c r="C198" s="228" t="s">
        <v>643</v>
      </c>
      <c r="D198" s="228" t="s">
        <v>171</v>
      </c>
      <c r="E198" s="229" t="s">
        <v>4060</v>
      </c>
      <c r="F198" s="230" t="s">
        <v>4061</v>
      </c>
      <c r="G198" s="231" t="s">
        <v>416</v>
      </c>
      <c r="H198" s="232">
        <v>149</v>
      </c>
      <c r="I198" s="233"/>
      <c r="J198" s="234">
        <f>ROUND(I198*H198,2)</f>
        <v>0</v>
      </c>
      <c r="K198" s="230" t="s">
        <v>3828</v>
      </c>
      <c r="L198" s="45"/>
      <c r="M198" s="235" t="s">
        <v>1</v>
      </c>
      <c r="N198" s="236" t="s">
        <v>42</v>
      </c>
      <c r="O198" s="92"/>
      <c r="P198" s="237">
        <f>O198*H198</f>
        <v>0</v>
      </c>
      <c r="Q198" s="237">
        <v>0</v>
      </c>
      <c r="R198" s="237">
        <f>Q198*H198</f>
        <v>0</v>
      </c>
      <c r="S198" s="237">
        <v>0</v>
      </c>
      <c r="T198" s="23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9" t="s">
        <v>437</v>
      </c>
      <c r="AT198" s="239" t="s">
        <v>171</v>
      </c>
      <c r="AU198" s="239" t="s">
        <v>84</v>
      </c>
      <c r="AY198" s="18" t="s">
        <v>168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8" t="s">
        <v>84</v>
      </c>
      <c r="BK198" s="240">
        <f>ROUND(I198*H198,2)</f>
        <v>0</v>
      </c>
      <c r="BL198" s="18" t="s">
        <v>437</v>
      </c>
      <c r="BM198" s="239" t="s">
        <v>1460</v>
      </c>
    </row>
    <row r="199" spans="1:47" s="2" customFormat="1" ht="12">
      <c r="A199" s="39"/>
      <c r="B199" s="40"/>
      <c r="C199" s="41"/>
      <c r="D199" s="241" t="s">
        <v>178</v>
      </c>
      <c r="E199" s="41"/>
      <c r="F199" s="242" t="s">
        <v>4057</v>
      </c>
      <c r="G199" s="41"/>
      <c r="H199" s="41"/>
      <c r="I199" s="243"/>
      <c r="J199" s="41"/>
      <c r="K199" s="41"/>
      <c r="L199" s="45"/>
      <c r="M199" s="244"/>
      <c r="N199" s="245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178</v>
      </c>
      <c r="AU199" s="18" t="s">
        <v>84</v>
      </c>
    </row>
    <row r="200" spans="1:65" s="2" customFormat="1" ht="16.5" customHeight="1">
      <c r="A200" s="39"/>
      <c r="B200" s="40"/>
      <c r="C200" s="228" t="s">
        <v>647</v>
      </c>
      <c r="D200" s="228" t="s">
        <v>171</v>
      </c>
      <c r="E200" s="229" t="s">
        <v>4062</v>
      </c>
      <c r="F200" s="230" t="s">
        <v>4063</v>
      </c>
      <c r="G200" s="231" t="s">
        <v>416</v>
      </c>
      <c r="H200" s="232">
        <v>74</v>
      </c>
      <c r="I200" s="233"/>
      <c r="J200" s="234">
        <f>ROUND(I200*H200,2)</f>
        <v>0</v>
      </c>
      <c r="K200" s="230" t="s">
        <v>3828</v>
      </c>
      <c r="L200" s="45"/>
      <c r="M200" s="235" t="s">
        <v>1</v>
      </c>
      <c r="N200" s="236" t="s">
        <v>42</v>
      </c>
      <c r="O200" s="92"/>
      <c r="P200" s="237">
        <f>O200*H200</f>
        <v>0</v>
      </c>
      <c r="Q200" s="237">
        <v>0</v>
      </c>
      <c r="R200" s="237">
        <f>Q200*H200</f>
        <v>0</v>
      </c>
      <c r="S200" s="237">
        <v>0</v>
      </c>
      <c r="T200" s="238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9" t="s">
        <v>437</v>
      </c>
      <c r="AT200" s="239" t="s">
        <v>171</v>
      </c>
      <c r="AU200" s="239" t="s">
        <v>84</v>
      </c>
      <c r="AY200" s="18" t="s">
        <v>168</v>
      </c>
      <c r="BE200" s="240">
        <f>IF(N200="základní",J200,0)</f>
        <v>0</v>
      </c>
      <c r="BF200" s="240">
        <f>IF(N200="snížená",J200,0)</f>
        <v>0</v>
      </c>
      <c r="BG200" s="240">
        <f>IF(N200="zákl. přenesená",J200,0)</f>
        <v>0</v>
      </c>
      <c r="BH200" s="240">
        <f>IF(N200="sníž. přenesená",J200,0)</f>
        <v>0</v>
      </c>
      <c r="BI200" s="240">
        <f>IF(N200="nulová",J200,0)</f>
        <v>0</v>
      </c>
      <c r="BJ200" s="18" t="s">
        <v>84</v>
      </c>
      <c r="BK200" s="240">
        <f>ROUND(I200*H200,2)</f>
        <v>0</v>
      </c>
      <c r="BL200" s="18" t="s">
        <v>437</v>
      </c>
      <c r="BM200" s="239" t="s">
        <v>1486</v>
      </c>
    </row>
    <row r="201" spans="1:47" s="2" customFormat="1" ht="12">
      <c r="A201" s="39"/>
      <c r="B201" s="40"/>
      <c r="C201" s="41"/>
      <c r="D201" s="241" t="s">
        <v>178</v>
      </c>
      <c r="E201" s="41"/>
      <c r="F201" s="242" t="s">
        <v>4057</v>
      </c>
      <c r="G201" s="41"/>
      <c r="H201" s="41"/>
      <c r="I201" s="243"/>
      <c r="J201" s="41"/>
      <c r="K201" s="41"/>
      <c r="L201" s="45"/>
      <c r="M201" s="244"/>
      <c r="N201" s="245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178</v>
      </c>
      <c r="AU201" s="18" t="s">
        <v>84</v>
      </c>
    </row>
    <row r="202" spans="1:65" s="2" customFormat="1" ht="49.05" customHeight="1">
      <c r="A202" s="39"/>
      <c r="B202" s="40"/>
      <c r="C202" s="228" t="s">
        <v>654</v>
      </c>
      <c r="D202" s="228" t="s">
        <v>171</v>
      </c>
      <c r="E202" s="229" t="s">
        <v>4064</v>
      </c>
      <c r="F202" s="230" t="s">
        <v>4065</v>
      </c>
      <c r="G202" s="231" t="s">
        <v>416</v>
      </c>
      <c r="H202" s="232">
        <v>164</v>
      </c>
      <c r="I202" s="233"/>
      <c r="J202" s="234">
        <f>ROUND(I202*H202,2)</f>
        <v>0</v>
      </c>
      <c r="K202" s="230" t="s">
        <v>3781</v>
      </c>
      <c r="L202" s="45"/>
      <c r="M202" s="235" t="s">
        <v>1</v>
      </c>
      <c r="N202" s="236" t="s">
        <v>42</v>
      </c>
      <c r="O202" s="92"/>
      <c r="P202" s="237">
        <f>O202*H202</f>
        <v>0</v>
      </c>
      <c r="Q202" s="237">
        <v>0</v>
      </c>
      <c r="R202" s="237">
        <f>Q202*H202</f>
        <v>0</v>
      </c>
      <c r="S202" s="237">
        <v>0</v>
      </c>
      <c r="T202" s="238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9" t="s">
        <v>437</v>
      </c>
      <c r="AT202" s="239" t="s">
        <v>171</v>
      </c>
      <c r="AU202" s="239" t="s">
        <v>84</v>
      </c>
      <c r="AY202" s="18" t="s">
        <v>168</v>
      </c>
      <c r="BE202" s="240">
        <f>IF(N202="základní",J202,0)</f>
        <v>0</v>
      </c>
      <c r="BF202" s="240">
        <f>IF(N202="snížená",J202,0)</f>
        <v>0</v>
      </c>
      <c r="BG202" s="240">
        <f>IF(N202="zákl. přenesená",J202,0)</f>
        <v>0</v>
      </c>
      <c r="BH202" s="240">
        <f>IF(N202="sníž. přenesená",J202,0)</f>
        <v>0</v>
      </c>
      <c r="BI202" s="240">
        <f>IF(N202="nulová",J202,0)</f>
        <v>0</v>
      </c>
      <c r="BJ202" s="18" t="s">
        <v>84</v>
      </c>
      <c r="BK202" s="240">
        <f>ROUND(I202*H202,2)</f>
        <v>0</v>
      </c>
      <c r="BL202" s="18" t="s">
        <v>437</v>
      </c>
      <c r="BM202" s="239" t="s">
        <v>1506</v>
      </c>
    </row>
    <row r="203" spans="1:47" s="2" customFormat="1" ht="12">
      <c r="A203" s="39"/>
      <c r="B203" s="40"/>
      <c r="C203" s="41"/>
      <c r="D203" s="241" t="s">
        <v>178</v>
      </c>
      <c r="E203" s="41"/>
      <c r="F203" s="242" t="s">
        <v>4066</v>
      </c>
      <c r="G203" s="41"/>
      <c r="H203" s="41"/>
      <c r="I203" s="243"/>
      <c r="J203" s="41"/>
      <c r="K203" s="41"/>
      <c r="L203" s="45"/>
      <c r="M203" s="244"/>
      <c r="N203" s="245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178</v>
      </c>
      <c r="AU203" s="18" t="s">
        <v>84</v>
      </c>
    </row>
    <row r="204" spans="1:65" s="2" customFormat="1" ht="49.05" customHeight="1">
      <c r="A204" s="39"/>
      <c r="B204" s="40"/>
      <c r="C204" s="228" t="s">
        <v>658</v>
      </c>
      <c r="D204" s="228" t="s">
        <v>171</v>
      </c>
      <c r="E204" s="229" t="s">
        <v>4067</v>
      </c>
      <c r="F204" s="230" t="s">
        <v>4068</v>
      </c>
      <c r="G204" s="231" t="s">
        <v>416</v>
      </c>
      <c r="H204" s="232">
        <v>177</v>
      </c>
      <c r="I204" s="233"/>
      <c r="J204" s="234">
        <f>ROUND(I204*H204,2)</f>
        <v>0</v>
      </c>
      <c r="K204" s="230" t="s">
        <v>3781</v>
      </c>
      <c r="L204" s="45"/>
      <c r="M204" s="235" t="s">
        <v>1</v>
      </c>
      <c r="N204" s="236" t="s">
        <v>42</v>
      </c>
      <c r="O204" s="92"/>
      <c r="P204" s="237">
        <f>O204*H204</f>
        <v>0</v>
      </c>
      <c r="Q204" s="237">
        <v>0</v>
      </c>
      <c r="R204" s="237">
        <f>Q204*H204</f>
        <v>0</v>
      </c>
      <c r="S204" s="237">
        <v>0</v>
      </c>
      <c r="T204" s="23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9" t="s">
        <v>437</v>
      </c>
      <c r="AT204" s="239" t="s">
        <v>171</v>
      </c>
      <c r="AU204" s="239" t="s">
        <v>84</v>
      </c>
      <c r="AY204" s="18" t="s">
        <v>168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8" t="s">
        <v>84</v>
      </c>
      <c r="BK204" s="240">
        <f>ROUND(I204*H204,2)</f>
        <v>0</v>
      </c>
      <c r="BL204" s="18" t="s">
        <v>437</v>
      </c>
      <c r="BM204" s="239" t="s">
        <v>1514</v>
      </c>
    </row>
    <row r="205" spans="1:47" s="2" customFormat="1" ht="12">
      <c r="A205" s="39"/>
      <c r="B205" s="40"/>
      <c r="C205" s="41"/>
      <c r="D205" s="241" t="s">
        <v>178</v>
      </c>
      <c r="E205" s="41"/>
      <c r="F205" s="242" t="s">
        <v>4066</v>
      </c>
      <c r="G205" s="41"/>
      <c r="H205" s="41"/>
      <c r="I205" s="243"/>
      <c r="J205" s="41"/>
      <c r="K205" s="41"/>
      <c r="L205" s="45"/>
      <c r="M205" s="244"/>
      <c r="N205" s="245"/>
      <c r="O205" s="92"/>
      <c r="P205" s="92"/>
      <c r="Q205" s="92"/>
      <c r="R205" s="92"/>
      <c r="S205" s="92"/>
      <c r="T205" s="93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178</v>
      </c>
      <c r="AU205" s="18" t="s">
        <v>84</v>
      </c>
    </row>
    <row r="206" spans="1:65" s="2" customFormat="1" ht="49.05" customHeight="1">
      <c r="A206" s="39"/>
      <c r="B206" s="40"/>
      <c r="C206" s="228" t="s">
        <v>662</v>
      </c>
      <c r="D206" s="228" t="s">
        <v>171</v>
      </c>
      <c r="E206" s="229" t="s">
        <v>4069</v>
      </c>
      <c r="F206" s="230" t="s">
        <v>4070</v>
      </c>
      <c r="G206" s="231" t="s">
        <v>416</v>
      </c>
      <c r="H206" s="232">
        <v>35</v>
      </c>
      <c r="I206" s="233"/>
      <c r="J206" s="234">
        <f>ROUND(I206*H206,2)</f>
        <v>0</v>
      </c>
      <c r="K206" s="230" t="s">
        <v>3781</v>
      </c>
      <c r="L206" s="45"/>
      <c r="M206" s="235" t="s">
        <v>1</v>
      </c>
      <c r="N206" s="236" t="s">
        <v>42</v>
      </c>
      <c r="O206" s="92"/>
      <c r="P206" s="237">
        <f>O206*H206</f>
        <v>0</v>
      </c>
      <c r="Q206" s="237">
        <v>0</v>
      </c>
      <c r="R206" s="237">
        <f>Q206*H206</f>
        <v>0</v>
      </c>
      <c r="S206" s="237">
        <v>0</v>
      </c>
      <c r="T206" s="23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9" t="s">
        <v>437</v>
      </c>
      <c r="AT206" s="239" t="s">
        <v>171</v>
      </c>
      <c r="AU206" s="239" t="s">
        <v>84</v>
      </c>
      <c r="AY206" s="18" t="s">
        <v>168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8" t="s">
        <v>84</v>
      </c>
      <c r="BK206" s="240">
        <f>ROUND(I206*H206,2)</f>
        <v>0</v>
      </c>
      <c r="BL206" s="18" t="s">
        <v>437</v>
      </c>
      <c r="BM206" s="239" t="s">
        <v>1530</v>
      </c>
    </row>
    <row r="207" spans="1:47" s="2" customFormat="1" ht="12">
      <c r="A207" s="39"/>
      <c r="B207" s="40"/>
      <c r="C207" s="41"/>
      <c r="D207" s="241" t="s">
        <v>178</v>
      </c>
      <c r="E207" s="41"/>
      <c r="F207" s="242" t="s">
        <v>4066</v>
      </c>
      <c r="G207" s="41"/>
      <c r="H207" s="41"/>
      <c r="I207" s="243"/>
      <c r="J207" s="41"/>
      <c r="K207" s="41"/>
      <c r="L207" s="45"/>
      <c r="M207" s="244"/>
      <c r="N207" s="245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178</v>
      </c>
      <c r="AU207" s="18" t="s">
        <v>84</v>
      </c>
    </row>
    <row r="208" spans="1:65" s="2" customFormat="1" ht="49.05" customHeight="1">
      <c r="A208" s="39"/>
      <c r="B208" s="40"/>
      <c r="C208" s="228" t="s">
        <v>586</v>
      </c>
      <c r="D208" s="228" t="s">
        <v>171</v>
      </c>
      <c r="E208" s="229" t="s">
        <v>4071</v>
      </c>
      <c r="F208" s="230" t="s">
        <v>4072</v>
      </c>
      <c r="G208" s="231" t="s">
        <v>416</v>
      </c>
      <c r="H208" s="232">
        <v>27</v>
      </c>
      <c r="I208" s="233"/>
      <c r="J208" s="234">
        <f>ROUND(I208*H208,2)</f>
        <v>0</v>
      </c>
      <c r="K208" s="230" t="s">
        <v>3781</v>
      </c>
      <c r="L208" s="45"/>
      <c r="M208" s="235" t="s">
        <v>1</v>
      </c>
      <c r="N208" s="236" t="s">
        <v>42</v>
      </c>
      <c r="O208" s="92"/>
      <c r="P208" s="237">
        <f>O208*H208</f>
        <v>0</v>
      </c>
      <c r="Q208" s="237">
        <v>0</v>
      </c>
      <c r="R208" s="237">
        <f>Q208*H208</f>
        <v>0</v>
      </c>
      <c r="S208" s="237">
        <v>0</v>
      </c>
      <c r="T208" s="23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9" t="s">
        <v>437</v>
      </c>
      <c r="AT208" s="239" t="s">
        <v>171</v>
      </c>
      <c r="AU208" s="239" t="s">
        <v>84</v>
      </c>
      <c r="AY208" s="18" t="s">
        <v>168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8" t="s">
        <v>84</v>
      </c>
      <c r="BK208" s="240">
        <f>ROUND(I208*H208,2)</f>
        <v>0</v>
      </c>
      <c r="BL208" s="18" t="s">
        <v>437</v>
      </c>
      <c r="BM208" s="239" t="s">
        <v>1540</v>
      </c>
    </row>
    <row r="209" spans="1:47" s="2" customFormat="1" ht="12">
      <c r="A209" s="39"/>
      <c r="B209" s="40"/>
      <c r="C209" s="41"/>
      <c r="D209" s="241" t="s">
        <v>178</v>
      </c>
      <c r="E209" s="41"/>
      <c r="F209" s="242" t="s">
        <v>4066</v>
      </c>
      <c r="G209" s="41"/>
      <c r="H209" s="41"/>
      <c r="I209" s="243"/>
      <c r="J209" s="41"/>
      <c r="K209" s="41"/>
      <c r="L209" s="45"/>
      <c r="M209" s="244"/>
      <c r="N209" s="245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178</v>
      </c>
      <c r="AU209" s="18" t="s">
        <v>84</v>
      </c>
    </row>
    <row r="210" spans="1:65" s="2" customFormat="1" ht="49.05" customHeight="1">
      <c r="A210" s="39"/>
      <c r="B210" s="40"/>
      <c r="C210" s="228" t="s">
        <v>675</v>
      </c>
      <c r="D210" s="228" t="s">
        <v>171</v>
      </c>
      <c r="E210" s="229" t="s">
        <v>4073</v>
      </c>
      <c r="F210" s="230" t="s">
        <v>4074</v>
      </c>
      <c r="G210" s="231" t="s">
        <v>416</v>
      </c>
      <c r="H210" s="232">
        <v>11</v>
      </c>
      <c r="I210" s="233"/>
      <c r="J210" s="234">
        <f>ROUND(I210*H210,2)</f>
        <v>0</v>
      </c>
      <c r="K210" s="230" t="s">
        <v>3781</v>
      </c>
      <c r="L210" s="45"/>
      <c r="M210" s="235" t="s">
        <v>1</v>
      </c>
      <c r="N210" s="236" t="s">
        <v>42</v>
      </c>
      <c r="O210" s="92"/>
      <c r="P210" s="237">
        <f>O210*H210</f>
        <v>0</v>
      </c>
      <c r="Q210" s="237">
        <v>0</v>
      </c>
      <c r="R210" s="237">
        <f>Q210*H210</f>
        <v>0</v>
      </c>
      <c r="S210" s="237">
        <v>0</v>
      </c>
      <c r="T210" s="238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9" t="s">
        <v>437</v>
      </c>
      <c r="AT210" s="239" t="s">
        <v>171</v>
      </c>
      <c r="AU210" s="239" t="s">
        <v>84</v>
      </c>
      <c r="AY210" s="18" t="s">
        <v>168</v>
      </c>
      <c r="BE210" s="240">
        <f>IF(N210="základní",J210,0)</f>
        <v>0</v>
      </c>
      <c r="BF210" s="240">
        <f>IF(N210="snížená",J210,0)</f>
        <v>0</v>
      </c>
      <c r="BG210" s="240">
        <f>IF(N210="zákl. přenesená",J210,0)</f>
        <v>0</v>
      </c>
      <c r="BH210" s="240">
        <f>IF(N210="sníž. přenesená",J210,0)</f>
        <v>0</v>
      </c>
      <c r="BI210" s="240">
        <f>IF(N210="nulová",J210,0)</f>
        <v>0</v>
      </c>
      <c r="BJ210" s="18" t="s">
        <v>84</v>
      </c>
      <c r="BK210" s="240">
        <f>ROUND(I210*H210,2)</f>
        <v>0</v>
      </c>
      <c r="BL210" s="18" t="s">
        <v>437</v>
      </c>
      <c r="BM210" s="239" t="s">
        <v>1268</v>
      </c>
    </row>
    <row r="211" spans="1:47" s="2" customFormat="1" ht="12">
      <c r="A211" s="39"/>
      <c r="B211" s="40"/>
      <c r="C211" s="41"/>
      <c r="D211" s="241" t="s">
        <v>178</v>
      </c>
      <c r="E211" s="41"/>
      <c r="F211" s="242" t="s">
        <v>4066</v>
      </c>
      <c r="G211" s="41"/>
      <c r="H211" s="41"/>
      <c r="I211" s="243"/>
      <c r="J211" s="41"/>
      <c r="K211" s="41"/>
      <c r="L211" s="45"/>
      <c r="M211" s="244"/>
      <c r="N211" s="245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178</v>
      </c>
      <c r="AU211" s="18" t="s">
        <v>84</v>
      </c>
    </row>
    <row r="212" spans="1:65" s="2" customFormat="1" ht="49.05" customHeight="1">
      <c r="A212" s="39"/>
      <c r="B212" s="40"/>
      <c r="C212" s="228" t="s">
        <v>683</v>
      </c>
      <c r="D212" s="228" t="s">
        <v>171</v>
      </c>
      <c r="E212" s="229" t="s">
        <v>4075</v>
      </c>
      <c r="F212" s="230" t="s">
        <v>4076</v>
      </c>
      <c r="G212" s="231" t="s">
        <v>416</v>
      </c>
      <c r="H212" s="232">
        <v>13</v>
      </c>
      <c r="I212" s="233"/>
      <c r="J212" s="234">
        <f>ROUND(I212*H212,2)</f>
        <v>0</v>
      </c>
      <c r="K212" s="230" t="s">
        <v>3781</v>
      </c>
      <c r="L212" s="45"/>
      <c r="M212" s="235" t="s">
        <v>1</v>
      </c>
      <c r="N212" s="236" t="s">
        <v>42</v>
      </c>
      <c r="O212" s="92"/>
      <c r="P212" s="237">
        <f>O212*H212</f>
        <v>0</v>
      </c>
      <c r="Q212" s="237">
        <v>0</v>
      </c>
      <c r="R212" s="237">
        <f>Q212*H212</f>
        <v>0</v>
      </c>
      <c r="S212" s="237">
        <v>0</v>
      </c>
      <c r="T212" s="238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9" t="s">
        <v>437</v>
      </c>
      <c r="AT212" s="239" t="s">
        <v>171</v>
      </c>
      <c r="AU212" s="239" t="s">
        <v>84</v>
      </c>
      <c r="AY212" s="18" t="s">
        <v>168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8" t="s">
        <v>84</v>
      </c>
      <c r="BK212" s="240">
        <f>ROUND(I212*H212,2)</f>
        <v>0</v>
      </c>
      <c r="BL212" s="18" t="s">
        <v>437</v>
      </c>
      <c r="BM212" s="239" t="s">
        <v>1567</v>
      </c>
    </row>
    <row r="213" spans="1:47" s="2" customFormat="1" ht="12">
      <c r="A213" s="39"/>
      <c r="B213" s="40"/>
      <c r="C213" s="41"/>
      <c r="D213" s="241" t="s">
        <v>178</v>
      </c>
      <c r="E213" s="41"/>
      <c r="F213" s="242" t="s">
        <v>4066</v>
      </c>
      <c r="G213" s="41"/>
      <c r="H213" s="41"/>
      <c r="I213" s="243"/>
      <c r="J213" s="41"/>
      <c r="K213" s="41"/>
      <c r="L213" s="45"/>
      <c r="M213" s="244"/>
      <c r="N213" s="245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178</v>
      </c>
      <c r="AU213" s="18" t="s">
        <v>84</v>
      </c>
    </row>
    <row r="214" spans="1:65" s="2" customFormat="1" ht="49.05" customHeight="1">
      <c r="A214" s="39"/>
      <c r="B214" s="40"/>
      <c r="C214" s="228" t="s">
        <v>695</v>
      </c>
      <c r="D214" s="228" t="s">
        <v>171</v>
      </c>
      <c r="E214" s="229" t="s">
        <v>4077</v>
      </c>
      <c r="F214" s="230" t="s">
        <v>4078</v>
      </c>
      <c r="G214" s="231" t="s">
        <v>416</v>
      </c>
      <c r="H214" s="232">
        <v>55</v>
      </c>
      <c r="I214" s="233"/>
      <c r="J214" s="234">
        <f>ROUND(I214*H214,2)</f>
        <v>0</v>
      </c>
      <c r="K214" s="230" t="s">
        <v>3781</v>
      </c>
      <c r="L214" s="45"/>
      <c r="M214" s="235" t="s">
        <v>1</v>
      </c>
      <c r="N214" s="236" t="s">
        <v>42</v>
      </c>
      <c r="O214" s="92"/>
      <c r="P214" s="237">
        <f>O214*H214</f>
        <v>0</v>
      </c>
      <c r="Q214" s="237">
        <v>0</v>
      </c>
      <c r="R214" s="237">
        <f>Q214*H214</f>
        <v>0</v>
      </c>
      <c r="S214" s="237">
        <v>0</v>
      </c>
      <c r="T214" s="238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9" t="s">
        <v>437</v>
      </c>
      <c r="AT214" s="239" t="s">
        <v>171</v>
      </c>
      <c r="AU214" s="239" t="s">
        <v>84</v>
      </c>
      <c r="AY214" s="18" t="s">
        <v>168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8" t="s">
        <v>84</v>
      </c>
      <c r="BK214" s="240">
        <f>ROUND(I214*H214,2)</f>
        <v>0</v>
      </c>
      <c r="BL214" s="18" t="s">
        <v>437</v>
      </c>
      <c r="BM214" s="239" t="s">
        <v>1577</v>
      </c>
    </row>
    <row r="215" spans="1:47" s="2" customFormat="1" ht="12">
      <c r="A215" s="39"/>
      <c r="B215" s="40"/>
      <c r="C215" s="41"/>
      <c r="D215" s="241" t="s">
        <v>178</v>
      </c>
      <c r="E215" s="41"/>
      <c r="F215" s="242" t="s">
        <v>4066</v>
      </c>
      <c r="G215" s="41"/>
      <c r="H215" s="41"/>
      <c r="I215" s="243"/>
      <c r="J215" s="41"/>
      <c r="K215" s="41"/>
      <c r="L215" s="45"/>
      <c r="M215" s="244"/>
      <c r="N215" s="245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178</v>
      </c>
      <c r="AU215" s="18" t="s">
        <v>84</v>
      </c>
    </row>
    <row r="216" spans="1:65" s="2" customFormat="1" ht="49.05" customHeight="1">
      <c r="A216" s="39"/>
      <c r="B216" s="40"/>
      <c r="C216" s="228" t="s">
        <v>699</v>
      </c>
      <c r="D216" s="228" t="s">
        <v>171</v>
      </c>
      <c r="E216" s="229" t="s">
        <v>4079</v>
      </c>
      <c r="F216" s="230" t="s">
        <v>4080</v>
      </c>
      <c r="G216" s="231" t="s">
        <v>416</v>
      </c>
      <c r="H216" s="232">
        <v>34</v>
      </c>
      <c r="I216" s="233"/>
      <c r="J216" s="234">
        <f>ROUND(I216*H216,2)</f>
        <v>0</v>
      </c>
      <c r="K216" s="230" t="s">
        <v>3781</v>
      </c>
      <c r="L216" s="45"/>
      <c r="M216" s="235" t="s">
        <v>1</v>
      </c>
      <c r="N216" s="236" t="s">
        <v>42</v>
      </c>
      <c r="O216" s="92"/>
      <c r="P216" s="237">
        <f>O216*H216</f>
        <v>0</v>
      </c>
      <c r="Q216" s="237">
        <v>0</v>
      </c>
      <c r="R216" s="237">
        <f>Q216*H216</f>
        <v>0</v>
      </c>
      <c r="S216" s="237">
        <v>0</v>
      </c>
      <c r="T216" s="238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9" t="s">
        <v>437</v>
      </c>
      <c r="AT216" s="239" t="s">
        <v>171</v>
      </c>
      <c r="AU216" s="239" t="s">
        <v>84</v>
      </c>
      <c r="AY216" s="18" t="s">
        <v>168</v>
      </c>
      <c r="BE216" s="240">
        <f>IF(N216="základní",J216,0)</f>
        <v>0</v>
      </c>
      <c r="BF216" s="240">
        <f>IF(N216="snížená",J216,0)</f>
        <v>0</v>
      </c>
      <c r="BG216" s="240">
        <f>IF(N216="zákl. přenesená",J216,0)</f>
        <v>0</v>
      </c>
      <c r="BH216" s="240">
        <f>IF(N216="sníž. přenesená",J216,0)</f>
        <v>0</v>
      </c>
      <c r="BI216" s="240">
        <f>IF(N216="nulová",J216,0)</f>
        <v>0</v>
      </c>
      <c r="BJ216" s="18" t="s">
        <v>84</v>
      </c>
      <c r="BK216" s="240">
        <f>ROUND(I216*H216,2)</f>
        <v>0</v>
      </c>
      <c r="BL216" s="18" t="s">
        <v>437</v>
      </c>
      <c r="BM216" s="239" t="s">
        <v>1588</v>
      </c>
    </row>
    <row r="217" spans="1:47" s="2" customFormat="1" ht="12">
      <c r="A217" s="39"/>
      <c r="B217" s="40"/>
      <c r="C217" s="41"/>
      <c r="D217" s="241" t="s">
        <v>178</v>
      </c>
      <c r="E217" s="41"/>
      <c r="F217" s="242" t="s">
        <v>4066</v>
      </c>
      <c r="G217" s="41"/>
      <c r="H217" s="41"/>
      <c r="I217" s="243"/>
      <c r="J217" s="41"/>
      <c r="K217" s="41"/>
      <c r="L217" s="45"/>
      <c r="M217" s="244"/>
      <c r="N217" s="245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178</v>
      </c>
      <c r="AU217" s="18" t="s">
        <v>84</v>
      </c>
    </row>
    <row r="218" spans="1:65" s="2" customFormat="1" ht="49.05" customHeight="1">
      <c r="A218" s="39"/>
      <c r="B218" s="40"/>
      <c r="C218" s="228" t="s">
        <v>705</v>
      </c>
      <c r="D218" s="228" t="s">
        <v>171</v>
      </c>
      <c r="E218" s="229" t="s">
        <v>4081</v>
      </c>
      <c r="F218" s="230" t="s">
        <v>4082</v>
      </c>
      <c r="G218" s="231" t="s">
        <v>416</v>
      </c>
      <c r="H218" s="232">
        <v>92</v>
      </c>
      <c r="I218" s="233"/>
      <c r="J218" s="234">
        <f>ROUND(I218*H218,2)</f>
        <v>0</v>
      </c>
      <c r="K218" s="230" t="s">
        <v>3781</v>
      </c>
      <c r="L218" s="45"/>
      <c r="M218" s="235" t="s">
        <v>1</v>
      </c>
      <c r="N218" s="236" t="s">
        <v>42</v>
      </c>
      <c r="O218" s="92"/>
      <c r="P218" s="237">
        <f>O218*H218</f>
        <v>0</v>
      </c>
      <c r="Q218" s="237">
        <v>0</v>
      </c>
      <c r="R218" s="237">
        <f>Q218*H218</f>
        <v>0</v>
      </c>
      <c r="S218" s="237">
        <v>0</v>
      </c>
      <c r="T218" s="238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9" t="s">
        <v>437</v>
      </c>
      <c r="AT218" s="239" t="s">
        <v>171</v>
      </c>
      <c r="AU218" s="239" t="s">
        <v>84</v>
      </c>
      <c r="AY218" s="18" t="s">
        <v>168</v>
      </c>
      <c r="BE218" s="240">
        <f>IF(N218="základní",J218,0)</f>
        <v>0</v>
      </c>
      <c r="BF218" s="240">
        <f>IF(N218="snížená",J218,0)</f>
        <v>0</v>
      </c>
      <c r="BG218" s="240">
        <f>IF(N218="zákl. přenesená",J218,0)</f>
        <v>0</v>
      </c>
      <c r="BH218" s="240">
        <f>IF(N218="sníž. přenesená",J218,0)</f>
        <v>0</v>
      </c>
      <c r="BI218" s="240">
        <f>IF(N218="nulová",J218,0)</f>
        <v>0</v>
      </c>
      <c r="BJ218" s="18" t="s">
        <v>84</v>
      </c>
      <c r="BK218" s="240">
        <f>ROUND(I218*H218,2)</f>
        <v>0</v>
      </c>
      <c r="BL218" s="18" t="s">
        <v>437</v>
      </c>
      <c r="BM218" s="239" t="s">
        <v>1600</v>
      </c>
    </row>
    <row r="219" spans="1:47" s="2" customFormat="1" ht="12">
      <c r="A219" s="39"/>
      <c r="B219" s="40"/>
      <c r="C219" s="41"/>
      <c r="D219" s="241" t="s">
        <v>178</v>
      </c>
      <c r="E219" s="41"/>
      <c r="F219" s="242" t="s">
        <v>4066</v>
      </c>
      <c r="G219" s="41"/>
      <c r="H219" s="41"/>
      <c r="I219" s="243"/>
      <c r="J219" s="41"/>
      <c r="K219" s="41"/>
      <c r="L219" s="45"/>
      <c r="M219" s="244"/>
      <c r="N219" s="245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178</v>
      </c>
      <c r="AU219" s="18" t="s">
        <v>84</v>
      </c>
    </row>
    <row r="220" spans="1:65" s="2" customFormat="1" ht="49.05" customHeight="1">
      <c r="A220" s="39"/>
      <c r="B220" s="40"/>
      <c r="C220" s="228" t="s">
        <v>709</v>
      </c>
      <c r="D220" s="228" t="s">
        <v>171</v>
      </c>
      <c r="E220" s="229" t="s">
        <v>4083</v>
      </c>
      <c r="F220" s="230" t="s">
        <v>4084</v>
      </c>
      <c r="G220" s="231" t="s">
        <v>416</v>
      </c>
      <c r="H220" s="232">
        <v>31</v>
      </c>
      <c r="I220" s="233"/>
      <c r="J220" s="234">
        <f>ROUND(I220*H220,2)</f>
        <v>0</v>
      </c>
      <c r="K220" s="230" t="s">
        <v>3781</v>
      </c>
      <c r="L220" s="45"/>
      <c r="M220" s="235" t="s">
        <v>1</v>
      </c>
      <c r="N220" s="236" t="s">
        <v>42</v>
      </c>
      <c r="O220" s="92"/>
      <c r="P220" s="237">
        <f>O220*H220</f>
        <v>0</v>
      </c>
      <c r="Q220" s="237">
        <v>0</v>
      </c>
      <c r="R220" s="237">
        <f>Q220*H220</f>
        <v>0</v>
      </c>
      <c r="S220" s="237">
        <v>0</v>
      </c>
      <c r="T220" s="238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9" t="s">
        <v>437</v>
      </c>
      <c r="AT220" s="239" t="s">
        <v>171</v>
      </c>
      <c r="AU220" s="239" t="s">
        <v>84</v>
      </c>
      <c r="AY220" s="18" t="s">
        <v>168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8" t="s">
        <v>84</v>
      </c>
      <c r="BK220" s="240">
        <f>ROUND(I220*H220,2)</f>
        <v>0</v>
      </c>
      <c r="BL220" s="18" t="s">
        <v>437</v>
      </c>
      <c r="BM220" s="239" t="s">
        <v>1611</v>
      </c>
    </row>
    <row r="221" spans="1:47" s="2" customFormat="1" ht="12">
      <c r="A221" s="39"/>
      <c r="B221" s="40"/>
      <c r="C221" s="41"/>
      <c r="D221" s="241" t="s">
        <v>178</v>
      </c>
      <c r="E221" s="41"/>
      <c r="F221" s="242" t="s">
        <v>4066</v>
      </c>
      <c r="G221" s="41"/>
      <c r="H221" s="41"/>
      <c r="I221" s="243"/>
      <c r="J221" s="41"/>
      <c r="K221" s="41"/>
      <c r="L221" s="45"/>
      <c r="M221" s="244"/>
      <c r="N221" s="245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178</v>
      </c>
      <c r="AU221" s="18" t="s">
        <v>84</v>
      </c>
    </row>
    <row r="222" spans="1:65" s="2" customFormat="1" ht="49.05" customHeight="1">
      <c r="A222" s="39"/>
      <c r="B222" s="40"/>
      <c r="C222" s="228" t="s">
        <v>713</v>
      </c>
      <c r="D222" s="228" t="s">
        <v>171</v>
      </c>
      <c r="E222" s="229" t="s">
        <v>4085</v>
      </c>
      <c r="F222" s="230" t="s">
        <v>4086</v>
      </c>
      <c r="G222" s="231" t="s">
        <v>416</v>
      </c>
      <c r="H222" s="232">
        <v>27</v>
      </c>
      <c r="I222" s="233"/>
      <c r="J222" s="234">
        <f>ROUND(I222*H222,2)</f>
        <v>0</v>
      </c>
      <c r="K222" s="230" t="s">
        <v>3781</v>
      </c>
      <c r="L222" s="45"/>
      <c r="M222" s="235" t="s">
        <v>1</v>
      </c>
      <c r="N222" s="236" t="s">
        <v>42</v>
      </c>
      <c r="O222" s="92"/>
      <c r="P222" s="237">
        <f>O222*H222</f>
        <v>0</v>
      </c>
      <c r="Q222" s="237">
        <v>0</v>
      </c>
      <c r="R222" s="237">
        <f>Q222*H222</f>
        <v>0</v>
      </c>
      <c r="S222" s="237">
        <v>0</v>
      </c>
      <c r="T222" s="238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9" t="s">
        <v>437</v>
      </c>
      <c r="AT222" s="239" t="s">
        <v>171</v>
      </c>
      <c r="AU222" s="239" t="s">
        <v>84</v>
      </c>
      <c r="AY222" s="18" t="s">
        <v>168</v>
      </c>
      <c r="BE222" s="240">
        <f>IF(N222="základní",J222,0)</f>
        <v>0</v>
      </c>
      <c r="BF222" s="240">
        <f>IF(N222="snížená",J222,0)</f>
        <v>0</v>
      </c>
      <c r="BG222" s="240">
        <f>IF(N222="zákl. přenesená",J222,0)</f>
        <v>0</v>
      </c>
      <c r="BH222" s="240">
        <f>IF(N222="sníž. přenesená",J222,0)</f>
        <v>0</v>
      </c>
      <c r="BI222" s="240">
        <f>IF(N222="nulová",J222,0)</f>
        <v>0</v>
      </c>
      <c r="BJ222" s="18" t="s">
        <v>84</v>
      </c>
      <c r="BK222" s="240">
        <f>ROUND(I222*H222,2)</f>
        <v>0</v>
      </c>
      <c r="BL222" s="18" t="s">
        <v>437</v>
      </c>
      <c r="BM222" s="239" t="s">
        <v>1620</v>
      </c>
    </row>
    <row r="223" spans="1:47" s="2" customFormat="1" ht="12">
      <c r="A223" s="39"/>
      <c r="B223" s="40"/>
      <c r="C223" s="41"/>
      <c r="D223" s="241" t="s">
        <v>178</v>
      </c>
      <c r="E223" s="41"/>
      <c r="F223" s="242" t="s">
        <v>4066</v>
      </c>
      <c r="G223" s="41"/>
      <c r="H223" s="41"/>
      <c r="I223" s="243"/>
      <c r="J223" s="41"/>
      <c r="K223" s="41"/>
      <c r="L223" s="45"/>
      <c r="M223" s="244"/>
      <c r="N223" s="245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178</v>
      </c>
      <c r="AU223" s="18" t="s">
        <v>84</v>
      </c>
    </row>
    <row r="224" spans="1:65" s="2" customFormat="1" ht="49.05" customHeight="1">
      <c r="A224" s="39"/>
      <c r="B224" s="40"/>
      <c r="C224" s="228" t="s">
        <v>718</v>
      </c>
      <c r="D224" s="228" t="s">
        <v>171</v>
      </c>
      <c r="E224" s="229" t="s">
        <v>4087</v>
      </c>
      <c r="F224" s="230" t="s">
        <v>4088</v>
      </c>
      <c r="G224" s="231" t="s">
        <v>416</v>
      </c>
      <c r="H224" s="232">
        <v>17.5</v>
      </c>
      <c r="I224" s="233"/>
      <c r="J224" s="234">
        <f>ROUND(I224*H224,2)</f>
        <v>0</v>
      </c>
      <c r="K224" s="230" t="s">
        <v>3781</v>
      </c>
      <c r="L224" s="45"/>
      <c r="M224" s="235" t="s">
        <v>1</v>
      </c>
      <c r="N224" s="236" t="s">
        <v>42</v>
      </c>
      <c r="O224" s="92"/>
      <c r="P224" s="237">
        <f>O224*H224</f>
        <v>0</v>
      </c>
      <c r="Q224" s="237">
        <v>0</v>
      </c>
      <c r="R224" s="237">
        <f>Q224*H224</f>
        <v>0</v>
      </c>
      <c r="S224" s="237">
        <v>0</v>
      </c>
      <c r="T224" s="238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9" t="s">
        <v>437</v>
      </c>
      <c r="AT224" s="239" t="s">
        <v>171</v>
      </c>
      <c r="AU224" s="239" t="s">
        <v>84</v>
      </c>
      <c r="AY224" s="18" t="s">
        <v>168</v>
      </c>
      <c r="BE224" s="240">
        <f>IF(N224="základní",J224,0)</f>
        <v>0</v>
      </c>
      <c r="BF224" s="240">
        <f>IF(N224="snížená",J224,0)</f>
        <v>0</v>
      </c>
      <c r="BG224" s="240">
        <f>IF(N224="zákl. přenesená",J224,0)</f>
        <v>0</v>
      </c>
      <c r="BH224" s="240">
        <f>IF(N224="sníž. přenesená",J224,0)</f>
        <v>0</v>
      </c>
      <c r="BI224" s="240">
        <f>IF(N224="nulová",J224,0)</f>
        <v>0</v>
      </c>
      <c r="BJ224" s="18" t="s">
        <v>84</v>
      </c>
      <c r="BK224" s="240">
        <f>ROUND(I224*H224,2)</f>
        <v>0</v>
      </c>
      <c r="BL224" s="18" t="s">
        <v>437</v>
      </c>
      <c r="BM224" s="239" t="s">
        <v>1630</v>
      </c>
    </row>
    <row r="225" spans="1:47" s="2" customFormat="1" ht="12">
      <c r="A225" s="39"/>
      <c r="B225" s="40"/>
      <c r="C225" s="41"/>
      <c r="D225" s="241" t="s">
        <v>178</v>
      </c>
      <c r="E225" s="41"/>
      <c r="F225" s="242" t="s">
        <v>4066</v>
      </c>
      <c r="G225" s="41"/>
      <c r="H225" s="41"/>
      <c r="I225" s="243"/>
      <c r="J225" s="41"/>
      <c r="K225" s="41"/>
      <c r="L225" s="45"/>
      <c r="M225" s="244"/>
      <c r="N225" s="245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178</v>
      </c>
      <c r="AU225" s="18" t="s">
        <v>84</v>
      </c>
    </row>
    <row r="226" spans="1:65" s="2" customFormat="1" ht="49.05" customHeight="1">
      <c r="A226" s="39"/>
      <c r="B226" s="40"/>
      <c r="C226" s="228" t="s">
        <v>722</v>
      </c>
      <c r="D226" s="228" t="s">
        <v>171</v>
      </c>
      <c r="E226" s="229" t="s">
        <v>4089</v>
      </c>
      <c r="F226" s="230" t="s">
        <v>4090</v>
      </c>
      <c r="G226" s="231" t="s">
        <v>416</v>
      </c>
      <c r="H226" s="232">
        <v>57</v>
      </c>
      <c r="I226" s="233"/>
      <c r="J226" s="234">
        <f>ROUND(I226*H226,2)</f>
        <v>0</v>
      </c>
      <c r="K226" s="230" t="s">
        <v>3781</v>
      </c>
      <c r="L226" s="45"/>
      <c r="M226" s="235" t="s">
        <v>1</v>
      </c>
      <c r="N226" s="236" t="s">
        <v>42</v>
      </c>
      <c r="O226" s="92"/>
      <c r="P226" s="237">
        <f>O226*H226</f>
        <v>0</v>
      </c>
      <c r="Q226" s="237">
        <v>0</v>
      </c>
      <c r="R226" s="237">
        <f>Q226*H226</f>
        <v>0</v>
      </c>
      <c r="S226" s="237">
        <v>0</v>
      </c>
      <c r="T226" s="238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9" t="s">
        <v>437</v>
      </c>
      <c r="AT226" s="239" t="s">
        <v>171</v>
      </c>
      <c r="AU226" s="239" t="s">
        <v>84</v>
      </c>
      <c r="AY226" s="18" t="s">
        <v>168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8" t="s">
        <v>84</v>
      </c>
      <c r="BK226" s="240">
        <f>ROUND(I226*H226,2)</f>
        <v>0</v>
      </c>
      <c r="BL226" s="18" t="s">
        <v>437</v>
      </c>
      <c r="BM226" s="239" t="s">
        <v>1641</v>
      </c>
    </row>
    <row r="227" spans="1:47" s="2" customFormat="1" ht="12">
      <c r="A227" s="39"/>
      <c r="B227" s="40"/>
      <c r="C227" s="41"/>
      <c r="D227" s="241" t="s">
        <v>178</v>
      </c>
      <c r="E227" s="41"/>
      <c r="F227" s="242" t="s">
        <v>4066</v>
      </c>
      <c r="G227" s="41"/>
      <c r="H227" s="41"/>
      <c r="I227" s="243"/>
      <c r="J227" s="41"/>
      <c r="K227" s="41"/>
      <c r="L227" s="45"/>
      <c r="M227" s="244"/>
      <c r="N227" s="245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178</v>
      </c>
      <c r="AU227" s="18" t="s">
        <v>84</v>
      </c>
    </row>
    <row r="228" spans="1:65" s="2" customFormat="1" ht="49.05" customHeight="1">
      <c r="A228" s="39"/>
      <c r="B228" s="40"/>
      <c r="C228" s="228" t="s">
        <v>727</v>
      </c>
      <c r="D228" s="228" t="s">
        <v>171</v>
      </c>
      <c r="E228" s="229" t="s">
        <v>4091</v>
      </c>
      <c r="F228" s="230" t="s">
        <v>4092</v>
      </c>
      <c r="G228" s="231" t="s">
        <v>416</v>
      </c>
      <c r="H228" s="232">
        <v>61</v>
      </c>
      <c r="I228" s="233"/>
      <c r="J228" s="234">
        <f>ROUND(I228*H228,2)</f>
        <v>0</v>
      </c>
      <c r="K228" s="230" t="s">
        <v>3781</v>
      </c>
      <c r="L228" s="45"/>
      <c r="M228" s="235" t="s">
        <v>1</v>
      </c>
      <c r="N228" s="236" t="s">
        <v>42</v>
      </c>
      <c r="O228" s="92"/>
      <c r="P228" s="237">
        <f>O228*H228</f>
        <v>0</v>
      </c>
      <c r="Q228" s="237">
        <v>0</v>
      </c>
      <c r="R228" s="237">
        <f>Q228*H228</f>
        <v>0</v>
      </c>
      <c r="S228" s="237">
        <v>0</v>
      </c>
      <c r="T228" s="23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9" t="s">
        <v>437</v>
      </c>
      <c r="AT228" s="239" t="s">
        <v>171</v>
      </c>
      <c r="AU228" s="239" t="s">
        <v>84</v>
      </c>
      <c r="AY228" s="18" t="s">
        <v>168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8" t="s">
        <v>84</v>
      </c>
      <c r="BK228" s="240">
        <f>ROUND(I228*H228,2)</f>
        <v>0</v>
      </c>
      <c r="BL228" s="18" t="s">
        <v>437</v>
      </c>
      <c r="BM228" s="239" t="s">
        <v>1652</v>
      </c>
    </row>
    <row r="229" spans="1:47" s="2" customFormat="1" ht="12">
      <c r="A229" s="39"/>
      <c r="B229" s="40"/>
      <c r="C229" s="41"/>
      <c r="D229" s="241" t="s">
        <v>178</v>
      </c>
      <c r="E229" s="41"/>
      <c r="F229" s="242" t="s">
        <v>4066</v>
      </c>
      <c r="G229" s="41"/>
      <c r="H229" s="41"/>
      <c r="I229" s="243"/>
      <c r="J229" s="41"/>
      <c r="K229" s="41"/>
      <c r="L229" s="45"/>
      <c r="M229" s="244"/>
      <c r="N229" s="245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178</v>
      </c>
      <c r="AU229" s="18" t="s">
        <v>84</v>
      </c>
    </row>
    <row r="230" spans="1:65" s="2" customFormat="1" ht="49.05" customHeight="1">
      <c r="A230" s="39"/>
      <c r="B230" s="40"/>
      <c r="C230" s="228" t="s">
        <v>733</v>
      </c>
      <c r="D230" s="228" t="s">
        <v>171</v>
      </c>
      <c r="E230" s="229" t="s">
        <v>4093</v>
      </c>
      <c r="F230" s="230" t="s">
        <v>4094</v>
      </c>
      <c r="G230" s="231" t="s">
        <v>416</v>
      </c>
      <c r="H230" s="232">
        <v>57</v>
      </c>
      <c r="I230" s="233"/>
      <c r="J230" s="234">
        <f>ROUND(I230*H230,2)</f>
        <v>0</v>
      </c>
      <c r="K230" s="230" t="s">
        <v>3781</v>
      </c>
      <c r="L230" s="45"/>
      <c r="M230" s="235" t="s">
        <v>1</v>
      </c>
      <c r="N230" s="236" t="s">
        <v>42</v>
      </c>
      <c r="O230" s="92"/>
      <c r="P230" s="237">
        <f>O230*H230</f>
        <v>0</v>
      </c>
      <c r="Q230" s="237">
        <v>0</v>
      </c>
      <c r="R230" s="237">
        <f>Q230*H230</f>
        <v>0</v>
      </c>
      <c r="S230" s="237">
        <v>0</v>
      </c>
      <c r="T230" s="23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9" t="s">
        <v>437</v>
      </c>
      <c r="AT230" s="239" t="s">
        <v>171</v>
      </c>
      <c r="AU230" s="239" t="s">
        <v>84</v>
      </c>
      <c r="AY230" s="18" t="s">
        <v>168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8" t="s">
        <v>84</v>
      </c>
      <c r="BK230" s="240">
        <f>ROUND(I230*H230,2)</f>
        <v>0</v>
      </c>
      <c r="BL230" s="18" t="s">
        <v>437</v>
      </c>
      <c r="BM230" s="239" t="s">
        <v>1661</v>
      </c>
    </row>
    <row r="231" spans="1:47" s="2" customFormat="1" ht="12">
      <c r="A231" s="39"/>
      <c r="B231" s="40"/>
      <c r="C231" s="41"/>
      <c r="D231" s="241" t="s">
        <v>178</v>
      </c>
      <c r="E231" s="41"/>
      <c r="F231" s="242" t="s">
        <v>4066</v>
      </c>
      <c r="G231" s="41"/>
      <c r="H231" s="41"/>
      <c r="I231" s="243"/>
      <c r="J231" s="41"/>
      <c r="K231" s="41"/>
      <c r="L231" s="45"/>
      <c r="M231" s="244"/>
      <c r="N231" s="245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178</v>
      </c>
      <c r="AU231" s="18" t="s">
        <v>84</v>
      </c>
    </row>
    <row r="232" spans="1:65" s="2" customFormat="1" ht="49.05" customHeight="1">
      <c r="A232" s="39"/>
      <c r="B232" s="40"/>
      <c r="C232" s="228" t="s">
        <v>740</v>
      </c>
      <c r="D232" s="228" t="s">
        <v>171</v>
      </c>
      <c r="E232" s="229" t="s">
        <v>4095</v>
      </c>
      <c r="F232" s="230" t="s">
        <v>4096</v>
      </c>
      <c r="G232" s="231" t="s">
        <v>416</v>
      </c>
      <c r="H232" s="232">
        <v>44</v>
      </c>
      <c r="I232" s="233"/>
      <c r="J232" s="234">
        <f>ROUND(I232*H232,2)</f>
        <v>0</v>
      </c>
      <c r="K232" s="230" t="s">
        <v>3781</v>
      </c>
      <c r="L232" s="45"/>
      <c r="M232" s="235" t="s">
        <v>1</v>
      </c>
      <c r="N232" s="236" t="s">
        <v>42</v>
      </c>
      <c r="O232" s="92"/>
      <c r="P232" s="237">
        <f>O232*H232</f>
        <v>0</v>
      </c>
      <c r="Q232" s="237">
        <v>0</v>
      </c>
      <c r="R232" s="237">
        <f>Q232*H232</f>
        <v>0</v>
      </c>
      <c r="S232" s="237">
        <v>0</v>
      </c>
      <c r="T232" s="23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9" t="s">
        <v>437</v>
      </c>
      <c r="AT232" s="239" t="s">
        <v>171</v>
      </c>
      <c r="AU232" s="239" t="s">
        <v>84</v>
      </c>
      <c r="AY232" s="18" t="s">
        <v>168</v>
      </c>
      <c r="BE232" s="240">
        <f>IF(N232="základní",J232,0)</f>
        <v>0</v>
      </c>
      <c r="BF232" s="240">
        <f>IF(N232="snížená",J232,0)</f>
        <v>0</v>
      </c>
      <c r="BG232" s="240">
        <f>IF(N232="zákl. přenesená",J232,0)</f>
        <v>0</v>
      </c>
      <c r="BH232" s="240">
        <f>IF(N232="sníž. přenesená",J232,0)</f>
        <v>0</v>
      </c>
      <c r="BI232" s="240">
        <f>IF(N232="nulová",J232,0)</f>
        <v>0</v>
      </c>
      <c r="BJ232" s="18" t="s">
        <v>84</v>
      </c>
      <c r="BK232" s="240">
        <f>ROUND(I232*H232,2)</f>
        <v>0</v>
      </c>
      <c r="BL232" s="18" t="s">
        <v>437</v>
      </c>
      <c r="BM232" s="239" t="s">
        <v>1679</v>
      </c>
    </row>
    <row r="233" spans="1:47" s="2" customFormat="1" ht="12">
      <c r="A233" s="39"/>
      <c r="B233" s="40"/>
      <c r="C233" s="41"/>
      <c r="D233" s="241" t="s">
        <v>178</v>
      </c>
      <c r="E233" s="41"/>
      <c r="F233" s="242" t="s">
        <v>4066</v>
      </c>
      <c r="G233" s="41"/>
      <c r="H233" s="41"/>
      <c r="I233" s="243"/>
      <c r="J233" s="41"/>
      <c r="K233" s="41"/>
      <c r="L233" s="45"/>
      <c r="M233" s="244"/>
      <c r="N233" s="245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178</v>
      </c>
      <c r="AU233" s="18" t="s">
        <v>84</v>
      </c>
    </row>
    <row r="234" spans="1:65" s="2" customFormat="1" ht="49.05" customHeight="1">
      <c r="A234" s="39"/>
      <c r="B234" s="40"/>
      <c r="C234" s="228" t="s">
        <v>747</v>
      </c>
      <c r="D234" s="228" t="s">
        <v>171</v>
      </c>
      <c r="E234" s="229" t="s">
        <v>4097</v>
      </c>
      <c r="F234" s="230" t="s">
        <v>4098</v>
      </c>
      <c r="G234" s="231" t="s">
        <v>416</v>
      </c>
      <c r="H234" s="232">
        <v>44</v>
      </c>
      <c r="I234" s="233"/>
      <c r="J234" s="234">
        <f>ROUND(I234*H234,2)</f>
        <v>0</v>
      </c>
      <c r="K234" s="230" t="s">
        <v>3781</v>
      </c>
      <c r="L234" s="45"/>
      <c r="M234" s="235" t="s">
        <v>1</v>
      </c>
      <c r="N234" s="236" t="s">
        <v>42</v>
      </c>
      <c r="O234" s="92"/>
      <c r="P234" s="237">
        <f>O234*H234</f>
        <v>0</v>
      </c>
      <c r="Q234" s="237">
        <v>0</v>
      </c>
      <c r="R234" s="237">
        <f>Q234*H234</f>
        <v>0</v>
      </c>
      <c r="S234" s="237">
        <v>0</v>
      </c>
      <c r="T234" s="238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9" t="s">
        <v>437</v>
      </c>
      <c r="AT234" s="239" t="s">
        <v>171</v>
      </c>
      <c r="AU234" s="239" t="s">
        <v>84</v>
      </c>
      <c r="AY234" s="18" t="s">
        <v>168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8" t="s">
        <v>84</v>
      </c>
      <c r="BK234" s="240">
        <f>ROUND(I234*H234,2)</f>
        <v>0</v>
      </c>
      <c r="BL234" s="18" t="s">
        <v>437</v>
      </c>
      <c r="BM234" s="239" t="s">
        <v>1690</v>
      </c>
    </row>
    <row r="235" spans="1:47" s="2" customFormat="1" ht="12">
      <c r="A235" s="39"/>
      <c r="B235" s="40"/>
      <c r="C235" s="41"/>
      <c r="D235" s="241" t="s">
        <v>178</v>
      </c>
      <c r="E235" s="41"/>
      <c r="F235" s="242" t="s">
        <v>4066</v>
      </c>
      <c r="G235" s="41"/>
      <c r="H235" s="41"/>
      <c r="I235" s="243"/>
      <c r="J235" s="41"/>
      <c r="K235" s="41"/>
      <c r="L235" s="45"/>
      <c r="M235" s="244"/>
      <c r="N235" s="245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178</v>
      </c>
      <c r="AU235" s="18" t="s">
        <v>84</v>
      </c>
    </row>
    <row r="236" spans="1:65" s="2" customFormat="1" ht="49.05" customHeight="1">
      <c r="A236" s="39"/>
      <c r="B236" s="40"/>
      <c r="C236" s="228" t="s">
        <v>761</v>
      </c>
      <c r="D236" s="228" t="s">
        <v>171</v>
      </c>
      <c r="E236" s="229" t="s">
        <v>4099</v>
      </c>
      <c r="F236" s="230" t="s">
        <v>4100</v>
      </c>
      <c r="G236" s="231" t="s">
        <v>416</v>
      </c>
      <c r="H236" s="232">
        <v>111.4</v>
      </c>
      <c r="I236" s="233"/>
      <c r="J236" s="234">
        <f>ROUND(I236*H236,2)</f>
        <v>0</v>
      </c>
      <c r="K236" s="230" t="s">
        <v>3781</v>
      </c>
      <c r="L236" s="45"/>
      <c r="M236" s="235" t="s">
        <v>1</v>
      </c>
      <c r="N236" s="236" t="s">
        <v>42</v>
      </c>
      <c r="O236" s="92"/>
      <c r="P236" s="237">
        <f>O236*H236</f>
        <v>0</v>
      </c>
      <c r="Q236" s="237">
        <v>0</v>
      </c>
      <c r="R236" s="237">
        <f>Q236*H236</f>
        <v>0</v>
      </c>
      <c r="S236" s="237">
        <v>0</v>
      </c>
      <c r="T236" s="238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9" t="s">
        <v>437</v>
      </c>
      <c r="AT236" s="239" t="s">
        <v>171</v>
      </c>
      <c r="AU236" s="239" t="s">
        <v>84</v>
      </c>
      <c r="AY236" s="18" t="s">
        <v>168</v>
      </c>
      <c r="BE236" s="240">
        <f>IF(N236="základní",J236,0)</f>
        <v>0</v>
      </c>
      <c r="BF236" s="240">
        <f>IF(N236="snížená",J236,0)</f>
        <v>0</v>
      </c>
      <c r="BG236" s="240">
        <f>IF(N236="zákl. přenesená",J236,0)</f>
        <v>0</v>
      </c>
      <c r="BH236" s="240">
        <f>IF(N236="sníž. přenesená",J236,0)</f>
        <v>0</v>
      </c>
      <c r="BI236" s="240">
        <f>IF(N236="nulová",J236,0)</f>
        <v>0</v>
      </c>
      <c r="BJ236" s="18" t="s">
        <v>84</v>
      </c>
      <c r="BK236" s="240">
        <f>ROUND(I236*H236,2)</f>
        <v>0</v>
      </c>
      <c r="BL236" s="18" t="s">
        <v>437</v>
      </c>
      <c r="BM236" s="239" t="s">
        <v>1700</v>
      </c>
    </row>
    <row r="237" spans="1:47" s="2" customFormat="1" ht="12">
      <c r="A237" s="39"/>
      <c r="B237" s="40"/>
      <c r="C237" s="41"/>
      <c r="D237" s="241" t="s">
        <v>178</v>
      </c>
      <c r="E237" s="41"/>
      <c r="F237" s="242" t="s">
        <v>4066</v>
      </c>
      <c r="G237" s="41"/>
      <c r="H237" s="41"/>
      <c r="I237" s="243"/>
      <c r="J237" s="41"/>
      <c r="K237" s="41"/>
      <c r="L237" s="45"/>
      <c r="M237" s="244"/>
      <c r="N237" s="245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178</v>
      </c>
      <c r="AU237" s="18" t="s">
        <v>84</v>
      </c>
    </row>
    <row r="238" spans="1:65" s="2" customFormat="1" ht="49.05" customHeight="1">
      <c r="A238" s="39"/>
      <c r="B238" s="40"/>
      <c r="C238" s="228" t="s">
        <v>766</v>
      </c>
      <c r="D238" s="228" t="s">
        <v>171</v>
      </c>
      <c r="E238" s="229" t="s">
        <v>4101</v>
      </c>
      <c r="F238" s="230" t="s">
        <v>4102</v>
      </c>
      <c r="G238" s="231" t="s">
        <v>416</v>
      </c>
      <c r="H238" s="232">
        <v>14</v>
      </c>
      <c r="I238" s="233"/>
      <c r="J238" s="234">
        <f>ROUND(I238*H238,2)</f>
        <v>0</v>
      </c>
      <c r="K238" s="230" t="s">
        <v>3781</v>
      </c>
      <c r="L238" s="45"/>
      <c r="M238" s="235" t="s">
        <v>1</v>
      </c>
      <c r="N238" s="236" t="s">
        <v>42</v>
      </c>
      <c r="O238" s="92"/>
      <c r="P238" s="237">
        <f>O238*H238</f>
        <v>0</v>
      </c>
      <c r="Q238" s="237">
        <v>0</v>
      </c>
      <c r="R238" s="237">
        <f>Q238*H238</f>
        <v>0</v>
      </c>
      <c r="S238" s="237">
        <v>0</v>
      </c>
      <c r="T238" s="238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9" t="s">
        <v>437</v>
      </c>
      <c r="AT238" s="239" t="s">
        <v>171</v>
      </c>
      <c r="AU238" s="239" t="s">
        <v>84</v>
      </c>
      <c r="AY238" s="18" t="s">
        <v>168</v>
      </c>
      <c r="BE238" s="240">
        <f>IF(N238="základní",J238,0)</f>
        <v>0</v>
      </c>
      <c r="BF238" s="240">
        <f>IF(N238="snížená",J238,0)</f>
        <v>0</v>
      </c>
      <c r="BG238" s="240">
        <f>IF(N238="zákl. přenesená",J238,0)</f>
        <v>0</v>
      </c>
      <c r="BH238" s="240">
        <f>IF(N238="sníž. přenesená",J238,0)</f>
        <v>0</v>
      </c>
      <c r="BI238" s="240">
        <f>IF(N238="nulová",J238,0)</f>
        <v>0</v>
      </c>
      <c r="BJ238" s="18" t="s">
        <v>84</v>
      </c>
      <c r="BK238" s="240">
        <f>ROUND(I238*H238,2)</f>
        <v>0</v>
      </c>
      <c r="BL238" s="18" t="s">
        <v>437</v>
      </c>
      <c r="BM238" s="239" t="s">
        <v>1711</v>
      </c>
    </row>
    <row r="239" spans="1:47" s="2" customFormat="1" ht="12">
      <c r="A239" s="39"/>
      <c r="B239" s="40"/>
      <c r="C239" s="41"/>
      <c r="D239" s="241" t="s">
        <v>178</v>
      </c>
      <c r="E239" s="41"/>
      <c r="F239" s="242" t="s">
        <v>4066</v>
      </c>
      <c r="G239" s="41"/>
      <c r="H239" s="41"/>
      <c r="I239" s="243"/>
      <c r="J239" s="41"/>
      <c r="K239" s="41"/>
      <c r="L239" s="45"/>
      <c r="M239" s="244"/>
      <c r="N239" s="245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178</v>
      </c>
      <c r="AU239" s="18" t="s">
        <v>84</v>
      </c>
    </row>
    <row r="240" spans="1:65" s="2" customFormat="1" ht="49.05" customHeight="1">
      <c r="A240" s="39"/>
      <c r="B240" s="40"/>
      <c r="C240" s="228" t="s">
        <v>771</v>
      </c>
      <c r="D240" s="228" t="s">
        <v>171</v>
      </c>
      <c r="E240" s="229" t="s">
        <v>4103</v>
      </c>
      <c r="F240" s="230" t="s">
        <v>4104</v>
      </c>
      <c r="G240" s="231" t="s">
        <v>416</v>
      </c>
      <c r="H240" s="232">
        <v>7</v>
      </c>
      <c r="I240" s="233"/>
      <c r="J240" s="234">
        <f>ROUND(I240*H240,2)</f>
        <v>0</v>
      </c>
      <c r="K240" s="230" t="s">
        <v>3781</v>
      </c>
      <c r="L240" s="45"/>
      <c r="M240" s="235" t="s">
        <v>1</v>
      </c>
      <c r="N240" s="236" t="s">
        <v>42</v>
      </c>
      <c r="O240" s="92"/>
      <c r="P240" s="237">
        <f>O240*H240</f>
        <v>0</v>
      </c>
      <c r="Q240" s="237">
        <v>0</v>
      </c>
      <c r="R240" s="237">
        <f>Q240*H240</f>
        <v>0</v>
      </c>
      <c r="S240" s="237">
        <v>0</v>
      </c>
      <c r="T240" s="238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9" t="s">
        <v>437</v>
      </c>
      <c r="AT240" s="239" t="s">
        <v>171</v>
      </c>
      <c r="AU240" s="239" t="s">
        <v>84</v>
      </c>
      <c r="AY240" s="18" t="s">
        <v>168</v>
      </c>
      <c r="BE240" s="240">
        <f>IF(N240="základní",J240,0)</f>
        <v>0</v>
      </c>
      <c r="BF240" s="240">
        <f>IF(N240="snížená",J240,0)</f>
        <v>0</v>
      </c>
      <c r="BG240" s="240">
        <f>IF(N240="zákl. přenesená",J240,0)</f>
        <v>0</v>
      </c>
      <c r="BH240" s="240">
        <f>IF(N240="sníž. přenesená",J240,0)</f>
        <v>0</v>
      </c>
      <c r="BI240" s="240">
        <f>IF(N240="nulová",J240,0)</f>
        <v>0</v>
      </c>
      <c r="BJ240" s="18" t="s">
        <v>84</v>
      </c>
      <c r="BK240" s="240">
        <f>ROUND(I240*H240,2)</f>
        <v>0</v>
      </c>
      <c r="BL240" s="18" t="s">
        <v>437</v>
      </c>
      <c r="BM240" s="239" t="s">
        <v>1730</v>
      </c>
    </row>
    <row r="241" spans="1:47" s="2" customFormat="1" ht="12">
      <c r="A241" s="39"/>
      <c r="B241" s="40"/>
      <c r="C241" s="41"/>
      <c r="D241" s="241" t="s">
        <v>178</v>
      </c>
      <c r="E241" s="41"/>
      <c r="F241" s="242" t="s">
        <v>4066</v>
      </c>
      <c r="G241" s="41"/>
      <c r="H241" s="41"/>
      <c r="I241" s="243"/>
      <c r="J241" s="41"/>
      <c r="K241" s="41"/>
      <c r="L241" s="45"/>
      <c r="M241" s="244"/>
      <c r="N241" s="245"/>
      <c r="O241" s="92"/>
      <c r="P241" s="92"/>
      <c r="Q241" s="92"/>
      <c r="R241" s="92"/>
      <c r="S241" s="92"/>
      <c r="T241" s="93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178</v>
      </c>
      <c r="AU241" s="18" t="s">
        <v>84</v>
      </c>
    </row>
    <row r="242" spans="1:65" s="2" customFormat="1" ht="49.05" customHeight="1">
      <c r="A242" s="39"/>
      <c r="B242" s="40"/>
      <c r="C242" s="228" t="s">
        <v>778</v>
      </c>
      <c r="D242" s="228" t="s">
        <v>171</v>
      </c>
      <c r="E242" s="229" t="s">
        <v>4105</v>
      </c>
      <c r="F242" s="230" t="s">
        <v>4106</v>
      </c>
      <c r="G242" s="231" t="s">
        <v>416</v>
      </c>
      <c r="H242" s="232">
        <v>14</v>
      </c>
      <c r="I242" s="233"/>
      <c r="J242" s="234">
        <f>ROUND(I242*H242,2)</f>
        <v>0</v>
      </c>
      <c r="K242" s="230" t="s">
        <v>3781</v>
      </c>
      <c r="L242" s="45"/>
      <c r="M242" s="235" t="s">
        <v>1</v>
      </c>
      <c r="N242" s="236" t="s">
        <v>42</v>
      </c>
      <c r="O242" s="92"/>
      <c r="P242" s="237">
        <f>O242*H242</f>
        <v>0</v>
      </c>
      <c r="Q242" s="237">
        <v>0</v>
      </c>
      <c r="R242" s="237">
        <f>Q242*H242</f>
        <v>0</v>
      </c>
      <c r="S242" s="237">
        <v>0</v>
      </c>
      <c r="T242" s="238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9" t="s">
        <v>437</v>
      </c>
      <c r="AT242" s="239" t="s">
        <v>171</v>
      </c>
      <c r="AU242" s="239" t="s">
        <v>84</v>
      </c>
      <c r="AY242" s="18" t="s">
        <v>168</v>
      </c>
      <c r="BE242" s="240">
        <f>IF(N242="základní",J242,0)</f>
        <v>0</v>
      </c>
      <c r="BF242" s="240">
        <f>IF(N242="snížená",J242,0)</f>
        <v>0</v>
      </c>
      <c r="BG242" s="240">
        <f>IF(N242="zákl. přenesená",J242,0)</f>
        <v>0</v>
      </c>
      <c r="BH242" s="240">
        <f>IF(N242="sníž. přenesená",J242,0)</f>
        <v>0</v>
      </c>
      <c r="BI242" s="240">
        <f>IF(N242="nulová",J242,0)</f>
        <v>0</v>
      </c>
      <c r="BJ242" s="18" t="s">
        <v>84</v>
      </c>
      <c r="BK242" s="240">
        <f>ROUND(I242*H242,2)</f>
        <v>0</v>
      </c>
      <c r="BL242" s="18" t="s">
        <v>437</v>
      </c>
      <c r="BM242" s="239" t="s">
        <v>1739</v>
      </c>
    </row>
    <row r="243" spans="1:47" s="2" customFormat="1" ht="12">
      <c r="A243" s="39"/>
      <c r="B243" s="40"/>
      <c r="C243" s="41"/>
      <c r="D243" s="241" t="s">
        <v>178</v>
      </c>
      <c r="E243" s="41"/>
      <c r="F243" s="242" t="s">
        <v>4066</v>
      </c>
      <c r="G243" s="41"/>
      <c r="H243" s="41"/>
      <c r="I243" s="243"/>
      <c r="J243" s="41"/>
      <c r="K243" s="41"/>
      <c r="L243" s="45"/>
      <c r="M243" s="244"/>
      <c r="N243" s="245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178</v>
      </c>
      <c r="AU243" s="18" t="s">
        <v>84</v>
      </c>
    </row>
    <row r="244" spans="1:65" s="2" customFormat="1" ht="49.05" customHeight="1">
      <c r="A244" s="39"/>
      <c r="B244" s="40"/>
      <c r="C244" s="228" t="s">
        <v>783</v>
      </c>
      <c r="D244" s="228" t="s">
        <v>171</v>
      </c>
      <c r="E244" s="229" t="s">
        <v>4107</v>
      </c>
      <c r="F244" s="230" t="s">
        <v>4108</v>
      </c>
      <c r="G244" s="231" t="s">
        <v>416</v>
      </c>
      <c r="H244" s="232">
        <v>7</v>
      </c>
      <c r="I244" s="233"/>
      <c r="J244" s="234">
        <f>ROUND(I244*H244,2)</f>
        <v>0</v>
      </c>
      <c r="K244" s="230" t="s">
        <v>3781</v>
      </c>
      <c r="L244" s="45"/>
      <c r="M244" s="235" t="s">
        <v>1</v>
      </c>
      <c r="N244" s="236" t="s">
        <v>42</v>
      </c>
      <c r="O244" s="92"/>
      <c r="P244" s="237">
        <f>O244*H244</f>
        <v>0</v>
      </c>
      <c r="Q244" s="237">
        <v>0</v>
      </c>
      <c r="R244" s="237">
        <f>Q244*H244</f>
        <v>0</v>
      </c>
      <c r="S244" s="237">
        <v>0</v>
      </c>
      <c r="T244" s="238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9" t="s">
        <v>437</v>
      </c>
      <c r="AT244" s="239" t="s">
        <v>171</v>
      </c>
      <c r="AU244" s="239" t="s">
        <v>84</v>
      </c>
      <c r="AY244" s="18" t="s">
        <v>168</v>
      </c>
      <c r="BE244" s="240">
        <f>IF(N244="základní",J244,0)</f>
        <v>0</v>
      </c>
      <c r="BF244" s="240">
        <f>IF(N244="snížená",J244,0)</f>
        <v>0</v>
      </c>
      <c r="BG244" s="240">
        <f>IF(N244="zákl. přenesená",J244,0)</f>
        <v>0</v>
      </c>
      <c r="BH244" s="240">
        <f>IF(N244="sníž. přenesená",J244,0)</f>
        <v>0</v>
      </c>
      <c r="BI244" s="240">
        <f>IF(N244="nulová",J244,0)</f>
        <v>0</v>
      </c>
      <c r="BJ244" s="18" t="s">
        <v>84</v>
      </c>
      <c r="BK244" s="240">
        <f>ROUND(I244*H244,2)</f>
        <v>0</v>
      </c>
      <c r="BL244" s="18" t="s">
        <v>437</v>
      </c>
      <c r="BM244" s="239" t="s">
        <v>1748</v>
      </c>
    </row>
    <row r="245" spans="1:47" s="2" customFormat="1" ht="12">
      <c r="A245" s="39"/>
      <c r="B245" s="40"/>
      <c r="C245" s="41"/>
      <c r="D245" s="241" t="s">
        <v>178</v>
      </c>
      <c r="E245" s="41"/>
      <c r="F245" s="242" t="s">
        <v>4066</v>
      </c>
      <c r="G245" s="41"/>
      <c r="H245" s="41"/>
      <c r="I245" s="243"/>
      <c r="J245" s="41"/>
      <c r="K245" s="41"/>
      <c r="L245" s="45"/>
      <c r="M245" s="244"/>
      <c r="N245" s="245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178</v>
      </c>
      <c r="AU245" s="18" t="s">
        <v>84</v>
      </c>
    </row>
    <row r="246" spans="1:65" s="2" customFormat="1" ht="16.5" customHeight="1">
      <c r="A246" s="39"/>
      <c r="B246" s="40"/>
      <c r="C246" s="228" t="s">
        <v>791</v>
      </c>
      <c r="D246" s="228" t="s">
        <v>171</v>
      </c>
      <c r="E246" s="229" t="s">
        <v>4109</v>
      </c>
      <c r="F246" s="230" t="s">
        <v>4110</v>
      </c>
      <c r="G246" s="231" t="s">
        <v>416</v>
      </c>
      <c r="H246" s="232">
        <v>7</v>
      </c>
      <c r="I246" s="233"/>
      <c r="J246" s="234">
        <f>ROUND(I246*H246,2)</f>
        <v>0</v>
      </c>
      <c r="K246" s="230" t="s">
        <v>3828</v>
      </c>
      <c r="L246" s="45"/>
      <c r="M246" s="235" t="s">
        <v>1</v>
      </c>
      <c r="N246" s="236" t="s">
        <v>42</v>
      </c>
      <c r="O246" s="92"/>
      <c r="P246" s="237">
        <f>O246*H246</f>
        <v>0</v>
      </c>
      <c r="Q246" s="237">
        <v>0</v>
      </c>
      <c r="R246" s="237">
        <f>Q246*H246</f>
        <v>0</v>
      </c>
      <c r="S246" s="237">
        <v>0</v>
      </c>
      <c r="T246" s="238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9" t="s">
        <v>437</v>
      </c>
      <c r="AT246" s="239" t="s">
        <v>171</v>
      </c>
      <c r="AU246" s="239" t="s">
        <v>84</v>
      </c>
      <c r="AY246" s="18" t="s">
        <v>168</v>
      </c>
      <c r="BE246" s="240">
        <f>IF(N246="základní",J246,0)</f>
        <v>0</v>
      </c>
      <c r="BF246" s="240">
        <f>IF(N246="snížená",J246,0)</f>
        <v>0</v>
      </c>
      <c r="BG246" s="240">
        <f>IF(N246="zákl. přenesená",J246,0)</f>
        <v>0</v>
      </c>
      <c r="BH246" s="240">
        <f>IF(N246="sníž. přenesená",J246,0)</f>
        <v>0</v>
      </c>
      <c r="BI246" s="240">
        <f>IF(N246="nulová",J246,0)</f>
        <v>0</v>
      </c>
      <c r="BJ246" s="18" t="s">
        <v>84</v>
      </c>
      <c r="BK246" s="240">
        <f>ROUND(I246*H246,2)</f>
        <v>0</v>
      </c>
      <c r="BL246" s="18" t="s">
        <v>437</v>
      </c>
      <c r="BM246" s="239" t="s">
        <v>1766</v>
      </c>
    </row>
    <row r="247" spans="1:47" s="2" customFormat="1" ht="12">
      <c r="A247" s="39"/>
      <c r="B247" s="40"/>
      <c r="C247" s="41"/>
      <c r="D247" s="241" t="s">
        <v>178</v>
      </c>
      <c r="E247" s="41"/>
      <c r="F247" s="242" t="s">
        <v>4111</v>
      </c>
      <c r="G247" s="41"/>
      <c r="H247" s="41"/>
      <c r="I247" s="243"/>
      <c r="J247" s="41"/>
      <c r="K247" s="41"/>
      <c r="L247" s="45"/>
      <c r="M247" s="244"/>
      <c r="N247" s="245"/>
      <c r="O247" s="92"/>
      <c r="P247" s="92"/>
      <c r="Q247" s="92"/>
      <c r="R247" s="92"/>
      <c r="S247" s="92"/>
      <c r="T247" s="93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178</v>
      </c>
      <c r="AU247" s="18" t="s">
        <v>84</v>
      </c>
    </row>
    <row r="248" spans="1:65" s="2" customFormat="1" ht="37.8" customHeight="1">
      <c r="A248" s="39"/>
      <c r="B248" s="40"/>
      <c r="C248" s="228" t="s">
        <v>795</v>
      </c>
      <c r="D248" s="228" t="s">
        <v>171</v>
      </c>
      <c r="E248" s="229" t="s">
        <v>4112</v>
      </c>
      <c r="F248" s="230" t="s">
        <v>4113</v>
      </c>
      <c r="G248" s="231" t="s">
        <v>798</v>
      </c>
      <c r="H248" s="232">
        <v>1</v>
      </c>
      <c r="I248" s="233"/>
      <c r="J248" s="234">
        <f>ROUND(I248*H248,2)</f>
        <v>0</v>
      </c>
      <c r="K248" s="230" t="s">
        <v>3828</v>
      </c>
      <c r="L248" s="45"/>
      <c r="M248" s="235" t="s">
        <v>1</v>
      </c>
      <c r="N248" s="236" t="s">
        <v>42</v>
      </c>
      <c r="O248" s="92"/>
      <c r="P248" s="237">
        <f>O248*H248</f>
        <v>0</v>
      </c>
      <c r="Q248" s="237">
        <v>0</v>
      </c>
      <c r="R248" s="237">
        <f>Q248*H248</f>
        <v>0</v>
      </c>
      <c r="S248" s="237">
        <v>0</v>
      </c>
      <c r="T248" s="238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9" t="s">
        <v>437</v>
      </c>
      <c r="AT248" s="239" t="s">
        <v>171</v>
      </c>
      <c r="AU248" s="239" t="s">
        <v>84</v>
      </c>
      <c r="AY248" s="18" t="s">
        <v>168</v>
      </c>
      <c r="BE248" s="240">
        <f>IF(N248="základní",J248,0)</f>
        <v>0</v>
      </c>
      <c r="BF248" s="240">
        <f>IF(N248="snížená",J248,0)</f>
        <v>0</v>
      </c>
      <c r="BG248" s="240">
        <f>IF(N248="zákl. přenesená",J248,0)</f>
        <v>0</v>
      </c>
      <c r="BH248" s="240">
        <f>IF(N248="sníž. přenesená",J248,0)</f>
        <v>0</v>
      </c>
      <c r="BI248" s="240">
        <f>IF(N248="nulová",J248,0)</f>
        <v>0</v>
      </c>
      <c r="BJ248" s="18" t="s">
        <v>84</v>
      </c>
      <c r="BK248" s="240">
        <f>ROUND(I248*H248,2)</f>
        <v>0</v>
      </c>
      <c r="BL248" s="18" t="s">
        <v>437</v>
      </c>
      <c r="BM248" s="239" t="s">
        <v>1793</v>
      </c>
    </row>
    <row r="249" spans="1:47" s="2" customFormat="1" ht="12">
      <c r="A249" s="39"/>
      <c r="B249" s="40"/>
      <c r="C249" s="41"/>
      <c r="D249" s="241" t="s">
        <v>178</v>
      </c>
      <c r="E249" s="41"/>
      <c r="F249" s="242" t="s">
        <v>4114</v>
      </c>
      <c r="G249" s="41"/>
      <c r="H249" s="41"/>
      <c r="I249" s="243"/>
      <c r="J249" s="41"/>
      <c r="K249" s="41"/>
      <c r="L249" s="45"/>
      <c r="M249" s="244"/>
      <c r="N249" s="245"/>
      <c r="O249" s="92"/>
      <c r="P249" s="92"/>
      <c r="Q249" s="92"/>
      <c r="R249" s="92"/>
      <c r="S249" s="92"/>
      <c r="T249" s="9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178</v>
      </c>
      <c r="AU249" s="18" t="s">
        <v>84</v>
      </c>
    </row>
    <row r="250" spans="1:65" s="2" customFormat="1" ht="33" customHeight="1">
      <c r="A250" s="39"/>
      <c r="B250" s="40"/>
      <c r="C250" s="228" t="s">
        <v>802</v>
      </c>
      <c r="D250" s="228" t="s">
        <v>171</v>
      </c>
      <c r="E250" s="229" t="s">
        <v>4115</v>
      </c>
      <c r="F250" s="230" t="s">
        <v>4116</v>
      </c>
      <c r="G250" s="231" t="s">
        <v>798</v>
      </c>
      <c r="H250" s="232">
        <v>4</v>
      </c>
      <c r="I250" s="233"/>
      <c r="J250" s="234">
        <f>ROUND(I250*H250,2)</f>
        <v>0</v>
      </c>
      <c r="K250" s="230" t="s">
        <v>3828</v>
      </c>
      <c r="L250" s="45"/>
      <c r="M250" s="235" t="s">
        <v>1</v>
      </c>
      <c r="N250" s="236" t="s">
        <v>42</v>
      </c>
      <c r="O250" s="92"/>
      <c r="P250" s="237">
        <f>O250*H250</f>
        <v>0</v>
      </c>
      <c r="Q250" s="237">
        <v>0</v>
      </c>
      <c r="R250" s="237">
        <f>Q250*H250</f>
        <v>0</v>
      </c>
      <c r="S250" s="237">
        <v>0</v>
      </c>
      <c r="T250" s="238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9" t="s">
        <v>437</v>
      </c>
      <c r="AT250" s="239" t="s">
        <v>171</v>
      </c>
      <c r="AU250" s="239" t="s">
        <v>84</v>
      </c>
      <c r="AY250" s="18" t="s">
        <v>168</v>
      </c>
      <c r="BE250" s="240">
        <f>IF(N250="základní",J250,0)</f>
        <v>0</v>
      </c>
      <c r="BF250" s="240">
        <f>IF(N250="snížená",J250,0)</f>
        <v>0</v>
      </c>
      <c r="BG250" s="240">
        <f>IF(N250="zákl. přenesená",J250,0)</f>
        <v>0</v>
      </c>
      <c r="BH250" s="240">
        <f>IF(N250="sníž. přenesená",J250,0)</f>
        <v>0</v>
      </c>
      <c r="BI250" s="240">
        <f>IF(N250="nulová",J250,0)</f>
        <v>0</v>
      </c>
      <c r="BJ250" s="18" t="s">
        <v>84</v>
      </c>
      <c r="BK250" s="240">
        <f>ROUND(I250*H250,2)</f>
        <v>0</v>
      </c>
      <c r="BL250" s="18" t="s">
        <v>437</v>
      </c>
      <c r="BM250" s="239" t="s">
        <v>1801</v>
      </c>
    </row>
    <row r="251" spans="1:47" s="2" customFormat="1" ht="12">
      <c r="A251" s="39"/>
      <c r="B251" s="40"/>
      <c r="C251" s="41"/>
      <c r="D251" s="241" t="s">
        <v>178</v>
      </c>
      <c r="E251" s="41"/>
      <c r="F251" s="242" t="s">
        <v>4117</v>
      </c>
      <c r="G251" s="41"/>
      <c r="H251" s="41"/>
      <c r="I251" s="243"/>
      <c r="J251" s="41"/>
      <c r="K251" s="41"/>
      <c r="L251" s="45"/>
      <c r="M251" s="244"/>
      <c r="N251" s="245"/>
      <c r="O251" s="92"/>
      <c r="P251" s="92"/>
      <c r="Q251" s="92"/>
      <c r="R251" s="92"/>
      <c r="S251" s="92"/>
      <c r="T251" s="93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178</v>
      </c>
      <c r="AU251" s="18" t="s">
        <v>84</v>
      </c>
    </row>
    <row r="252" spans="1:65" s="2" customFormat="1" ht="24.15" customHeight="1">
      <c r="A252" s="39"/>
      <c r="B252" s="40"/>
      <c r="C252" s="228" t="s">
        <v>808</v>
      </c>
      <c r="D252" s="228" t="s">
        <v>171</v>
      </c>
      <c r="E252" s="229" t="s">
        <v>4118</v>
      </c>
      <c r="F252" s="230" t="s">
        <v>4119</v>
      </c>
      <c r="G252" s="231" t="s">
        <v>798</v>
      </c>
      <c r="H252" s="232">
        <v>18</v>
      </c>
      <c r="I252" s="233"/>
      <c r="J252" s="234">
        <f>ROUND(I252*H252,2)</f>
        <v>0</v>
      </c>
      <c r="K252" s="230" t="s">
        <v>3828</v>
      </c>
      <c r="L252" s="45"/>
      <c r="M252" s="235" t="s">
        <v>1</v>
      </c>
      <c r="N252" s="236" t="s">
        <v>42</v>
      </c>
      <c r="O252" s="92"/>
      <c r="P252" s="237">
        <f>O252*H252</f>
        <v>0</v>
      </c>
      <c r="Q252" s="237">
        <v>0</v>
      </c>
      <c r="R252" s="237">
        <f>Q252*H252</f>
        <v>0</v>
      </c>
      <c r="S252" s="237">
        <v>0</v>
      </c>
      <c r="T252" s="238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9" t="s">
        <v>437</v>
      </c>
      <c r="AT252" s="239" t="s">
        <v>171</v>
      </c>
      <c r="AU252" s="239" t="s">
        <v>84</v>
      </c>
      <c r="AY252" s="18" t="s">
        <v>168</v>
      </c>
      <c r="BE252" s="240">
        <f>IF(N252="základní",J252,0)</f>
        <v>0</v>
      </c>
      <c r="BF252" s="240">
        <f>IF(N252="snížená",J252,0)</f>
        <v>0</v>
      </c>
      <c r="BG252" s="240">
        <f>IF(N252="zákl. přenesená",J252,0)</f>
        <v>0</v>
      </c>
      <c r="BH252" s="240">
        <f>IF(N252="sníž. přenesená",J252,0)</f>
        <v>0</v>
      </c>
      <c r="BI252" s="240">
        <f>IF(N252="nulová",J252,0)</f>
        <v>0</v>
      </c>
      <c r="BJ252" s="18" t="s">
        <v>84</v>
      </c>
      <c r="BK252" s="240">
        <f>ROUND(I252*H252,2)</f>
        <v>0</v>
      </c>
      <c r="BL252" s="18" t="s">
        <v>437</v>
      </c>
      <c r="BM252" s="239" t="s">
        <v>1818</v>
      </c>
    </row>
    <row r="253" spans="1:47" s="2" customFormat="1" ht="12">
      <c r="A253" s="39"/>
      <c r="B253" s="40"/>
      <c r="C253" s="41"/>
      <c r="D253" s="241" t="s">
        <v>178</v>
      </c>
      <c r="E253" s="41"/>
      <c r="F253" s="242" t="s">
        <v>3877</v>
      </c>
      <c r="G253" s="41"/>
      <c r="H253" s="41"/>
      <c r="I253" s="243"/>
      <c r="J253" s="41"/>
      <c r="K253" s="41"/>
      <c r="L253" s="45"/>
      <c r="M253" s="244"/>
      <c r="N253" s="245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178</v>
      </c>
      <c r="AU253" s="18" t="s">
        <v>84</v>
      </c>
    </row>
    <row r="254" spans="1:65" s="2" customFormat="1" ht="16.5" customHeight="1">
      <c r="A254" s="39"/>
      <c r="B254" s="40"/>
      <c r="C254" s="228" t="s">
        <v>814</v>
      </c>
      <c r="D254" s="228" t="s">
        <v>171</v>
      </c>
      <c r="E254" s="229" t="s">
        <v>4120</v>
      </c>
      <c r="F254" s="230" t="s">
        <v>4121</v>
      </c>
      <c r="G254" s="231" t="s">
        <v>311</v>
      </c>
      <c r="H254" s="232">
        <v>1.127</v>
      </c>
      <c r="I254" s="233"/>
      <c r="J254" s="234">
        <f>ROUND(I254*H254,2)</f>
        <v>0</v>
      </c>
      <c r="K254" s="230" t="s">
        <v>3781</v>
      </c>
      <c r="L254" s="45"/>
      <c r="M254" s="235" t="s">
        <v>1</v>
      </c>
      <c r="N254" s="236" t="s">
        <v>42</v>
      </c>
      <c r="O254" s="92"/>
      <c r="P254" s="237">
        <f>O254*H254</f>
        <v>0</v>
      </c>
      <c r="Q254" s="237">
        <v>0</v>
      </c>
      <c r="R254" s="237">
        <f>Q254*H254</f>
        <v>0</v>
      </c>
      <c r="S254" s="237">
        <v>0</v>
      </c>
      <c r="T254" s="238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9" t="s">
        <v>437</v>
      </c>
      <c r="AT254" s="239" t="s">
        <v>171</v>
      </c>
      <c r="AU254" s="239" t="s">
        <v>84</v>
      </c>
      <c r="AY254" s="18" t="s">
        <v>168</v>
      </c>
      <c r="BE254" s="240">
        <f>IF(N254="základní",J254,0)</f>
        <v>0</v>
      </c>
      <c r="BF254" s="240">
        <f>IF(N254="snížená",J254,0)</f>
        <v>0</v>
      </c>
      <c r="BG254" s="240">
        <f>IF(N254="zákl. přenesená",J254,0)</f>
        <v>0</v>
      </c>
      <c r="BH254" s="240">
        <f>IF(N254="sníž. přenesená",J254,0)</f>
        <v>0</v>
      </c>
      <c r="BI254" s="240">
        <f>IF(N254="nulová",J254,0)</f>
        <v>0</v>
      </c>
      <c r="BJ254" s="18" t="s">
        <v>84</v>
      </c>
      <c r="BK254" s="240">
        <f>ROUND(I254*H254,2)</f>
        <v>0</v>
      </c>
      <c r="BL254" s="18" t="s">
        <v>437</v>
      </c>
      <c r="BM254" s="239" t="s">
        <v>1830</v>
      </c>
    </row>
    <row r="255" spans="1:47" s="2" customFormat="1" ht="12">
      <c r="A255" s="39"/>
      <c r="B255" s="40"/>
      <c r="C255" s="41"/>
      <c r="D255" s="241" t="s">
        <v>178</v>
      </c>
      <c r="E255" s="41"/>
      <c r="F255" s="242" t="s">
        <v>4122</v>
      </c>
      <c r="G255" s="41"/>
      <c r="H255" s="41"/>
      <c r="I255" s="243"/>
      <c r="J255" s="41"/>
      <c r="K255" s="41"/>
      <c r="L255" s="45"/>
      <c r="M255" s="244"/>
      <c r="N255" s="245"/>
      <c r="O255" s="92"/>
      <c r="P255" s="92"/>
      <c r="Q255" s="92"/>
      <c r="R255" s="92"/>
      <c r="S255" s="92"/>
      <c r="T255" s="93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178</v>
      </c>
      <c r="AU255" s="18" t="s">
        <v>84</v>
      </c>
    </row>
    <row r="256" spans="1:63" s="12" customFormat="1" ht="25.9" customHeight="1">
      <c r="A256" s="12"/>
      <c r="B256" s="212"/>
      <c r="C256" s="213"/>
      <c r="D256" s="214" t="s">
        <v>76</v>
      </c>
      <c r="E256" s="215" t="s">
        <v>3881</v>
      </c>
      <c r="F256" s="215" t="s">
        <v>3882</v>
      </c>
      <c r="G256" s="213"/>
      <c r="H256" s="213"/>
      <c r="I256" s="216"/>
      <c r="J256" s="217">
        <f>BK256</f>
        <v>0</v>
      </c>
      <c r="K256" s="213"/>
      <c r="L256" s="218"/>
      <c r="M256" s="219"/>
      <c r="N256" s="220"/>
      <c r="O256" s="220"/>
      <c r="P256" s="221">
        <f>SUM(P257:P270)</f>
        <v>0</v>
      </c>
      <c r="Q256" s="220"/>
      <c r="R256" s="221">
        <f>SUM(R257:R270)</f>
        <v>0</v>
      </c>
      <c r="S256" s="220"/>
      <c r="T256" s="222">
        <f>SUM(T257:T270)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23" t="s">
        <v>86</v>
      </c>
      <c r="AT256" s="224" t="s">
        <v>76</v>
      </c>
      <c r="AU256" s="224" t="s">
        <v>77</v>
      </c>
      <c r="AY256" s="223" t="s">
        <v>168</v>
      </c>
      <c r="BK256" s="225">
        <f>SUM(BK257:BK270)</f>
        <v>0</v>
      </c>
    </row>
    <row r="257" spans="1:65" s="2" customFormat="1" ht="37.8" customHeight="1">
      <c r="A257" s="39"/>
      <c r="B257" s="40"/>
      <c r="C257" s="228" t="s">
        <v>820</v>
      </c>
      <c r="D257" s="228" t="s">
        <v>171</v>
      </c>
      <c r="E257" s="229" t="s">
        <v>4123</v>
      </c>
      <c r="F257" s="230" t="s">
        <v>4124</v>
      </c>
      <c r="G257" s="231" t="s">
        <v>798</v>
      </c>
      <c r="H257" s="232">
        <v>14</v>
      </c>
      <c r="I257" s="233"/>
      <c r="J257" s="234">
        <f>ROUND(I257*H257,2)</f>
        <v>0</v>
      </c>
      <c r="K257" s="230" t="s">
        <v>3781</v>
      </c>
      <c r="L257" s="45"/>
      <c r="M257" s="235" t="s">
        <v>1</v>
      </c>
      <c r="N257" s="236" t="s">
        <v>42</v>
      </c>
      <c r="O257" s="92"/>
      <c r="P257" s="237">
        <f>O257*H257</f>
        <v>0</v>
      </c>
      <c r="Q257" s="237">
        <v>0</v>
      </c>
      <c r="R257" s="237">
        <f>Q257*H257</f>
        <v>0</v>
      </c>
      <c r="S257" s="237">
        <v>0</v>
      </c>
      <c r="T257" s="238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9" t="s">
        <v>437</v>
      </c>
      <c r="AT257" s="239" t="s">
        <v>171</v>
      </c>
      <c r="AU257" s="239" t="s">
        <v>84</v>
      </c>
      <c r="AY257" s="18" t="s">
        <v>168</v>
      </c>
      <c r="BE257" s="240">
        <f>IF(N257="základní",J257,0)</f>
        <v>0</v>
      </c>
      <c r="BF257" s="240">
        <f>IF(N257="snížená",J257,0)</f>
        <v>0</v>
      </c>
      <c r="BG257" s="240">
        <f>IF(N257="zákl. přenesená",J257,0)</f>
        <v>0</v>
      </c>
      <c r="BH257" s="240">
        <f>IF(N257="sníž. přenesená",J257,0)</f>
        <v>0</v>
      </c>
      <c r="BI257" s="240">
        <f>IF(N257="nulová",J257,0)</f>
        <v>0</v>
      </c>
      <c r="BJ257" s="18" t="s">
        <v>84</v>
      </c>
      <c r="BK257" s="240">
        <f>ROUND(I257*H257,2)</f>
        <v>0</v>
      </c>
      <c r="BL257" s="18" t="s">
        <v>437</v>
      </c>
      <c r="BM257" s="239" t="s">
        <v>1839</v>
      </c>
    </row>
    <row r="258" spans="1:47" s="2" customFormat="1" ht="12">
      <c r="A258" s="39"/>
      <c r="B258" s="40"/>
      <c r="C258" s="41"/>
      <c r="D258" s="241" t="s">
        <v>178</v>
      </c>
      <c r="E258" s="41"/>
      <c r="F258" s="242" t="s">
        <v>4125</v>
      </c>
      <c r="G258" s="41"/>
      <c r="H258" s="41"/>
      <c r="I258" s="243"/>
      <c r="J258" s="41"/>
      <c r="K258" s="41"/>
      <c r="L258" s="45"/>
      <c r="M258" s="244"/>
      <c r="N258" s="245"/>
      <c r="O258" s="92"/>
      <c r="P258" s="92"/>
      <c r="Q258" s="92"/>
      <c r="R258" s="92"/>
      <c r="S258" s="92"/>
      <c r="T258" s="93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178</v>
      </c>
      <c r="AU258" s="18" t="s">
        <v>84</v>
      </c>
    </row>
    <row r="259" spans="1:65" s="2" customFormat="1" ht="66.75" customHeight="1">
      <c r="A259" s="39"/>
      <c r="B259" s="40"/>
      <c r="C259" s="228" t="s">
        <v>828</v>
      </c>
      <c r="D259" s="228" t="s">
        <v>171</v>
      </c>
      <c r="E259" s="229" t="s">
        <v>4126</v>
      </c>
      <c r="F259" s="230" t="s">
        <v>4127</v>
      </c>
      <c r="G259" s="231" t="s">
        <v>798</v>
      </c>
      <c r="H259" s="232">
        <v>2</v>
      </c>
      <c r="I259" s="233"/>
      <c r="J259" s="234">
        <f>ROUND(I259*H259,2)</f>
        <v>0</v>
      </c>
      <c r="K259" s="230" t="s">
        <v>3781</v>
      </c>
      <c r="L259" s="45"/>
      <c r="M259" s="235" t="s">
        <v>1</v>
      </c>
      <c r="N259" s="236" t="s">
        <v>42</v>
      </c>
      <c r="O259" s="92"/>
      <c r="P259" s="237">
        <f>O259*H259</f>
        <v>0</v>
      </c>
      <c r="Q259" s="237">
        <v>0</v>
      </c>
      <c r="R259" s="237">
        <f>Q259*H259</f>
        <v>0</v>
      </c>
      <c r="S259" s="237">
        <v>0</v>
      </c>
      <c r="T259" s="238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9" t="s">
        <v>437</v>
      </c>
      <c r="AT259" s="239" t="s">
        <v>171</v>
      </c>
      <c r="AU259" s="239" t="s">
        <v>84</v>
      </c>
      <c r="AY259" s="18" t="s">
        <v>168</v>
      </c>
      <c r="BE259" s="240">
        <f>IF(N259="základní",J259,0)</f>
        <v>0</v>
      </c>
      <c r="BF259" s="240">
        <f>IF(N259="snížená",J259,0)</f>
        <v>0</v>
      </c>
      <c r="BG259" s="240">
        <f>IF(N259="zákl. přenesená",J259,0)</f>
        <v>0</v>
      </c>
      <c r="BH259" s="240">
        <f>IF(N259="sníž. přenesená",J259,0)</f>
        <v>0</v>
      </c>
      <c r="BI259" s="240">
        <f>IF(N259="nulová",J259,0)</f>
        <v>0</v>
      </c>
      <c r="BJ259" s="18" t="s">
        <v>84</v>
      </c>
      <c r="BK259" s="240">
        <f>ROUND(I259*H259,2)</f>
        <v>0</v>
      </c>
      <c r="BL259" s="18" t="s">
        <v>437</v>
      </c>
      <c r="BM259" s="239" t="s">
        <v>1848</v>
      </c>
    </row>
    <row r="260" spans="1:47" s="2" customFormat="1" ht="12">
      <c r="A260" s="39"/>
      <c r="B260" s="40"/>
      <c r="C260" s="41"/>
      <c r="D260" s="241" t="s">
        <v>178</v>
      </c>
      <c r="E260" s="41"/>
      <c r="F260" s="242" t="s">
        <v>4128</v>
      </c>
      <c r="G260" s="41"/>
      <c r="H260" s="41"/>
      <c r="I260" s="243"/>
      <c r="J260" s="41"/>
      <c r="K260" s="41"/>
      <c r="L260" s="45"/>
      <c r="M260" s="244"/>
      <c r="N260" s="245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178</v>
      </c>
      <c r="AU260" s="18" t="s">
        <v>84</v>
      </c>
    </row>
    <row r="261" spans="1:65" s="2" customFormat="1" ht="37.8" customHeight="1">
      <c r="A261" s="39"/>
      <c r="B261" s="40"/>
      <c r="C261" s="228" t="s">
        <v>833</v>
      </c>
      <c r="D261" s="228" t="s">
        <v>171</v>
      </c>
      <c r="E261" s="229" t="s">
        <v>4129</v>
      </c>
      <c r="F261" s="230" t="s">
        <v>4130</v>
      </c>
      <c r="G261" s="231" t="s">
        <v>798</v>
      </c>
      <c r="H261" s="232">
        <v>5</v>
      </c>
      <c r="I261" s="233"/>
      <c r="J261" s="234">
        <f>ROUND(I261*H261,2)</f>
        <v>0</v>
      </c>
      <c r="K261" s="230" t="s">
        <v>3781</v>
      </c>
      <c r="L261" s="45"/>
      <c r="M261" s="235" t="s">
        <v>1</v>
      </c>
      <c r="N261" s="236" t="s">
        <v>42</v>
      </c>
      <c r="O261" s="92"/>
      <c r="P261" s="237">
        <f>O261*H261</f>
        <v>0</v>
      </c>
      <c r="Q261" s="237">
        <v>0</v>
      </c>
      <c r="R261" s="237">
        <f>Q261*H261</f>
        <v>0</v>
      </c>
      <c r="S261" s="237">
        <v>0</v>
      </c>
      <c r="T261" s="238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9" t="s">
        <v>437</v>
      </c>
      <c r="AT261" s="239" t="s">
        <v>171</v>
      </c>
      <c r="AU261" s="239" t="s">
        <v>84</v>
      </c>
      <c r="AY261" s="18" t="s">
        <v>168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8" t="s">
        <v>84</v>
      </c>
      <c r="BK261" s="240">
        <f>ROUND(I261*H261,2)</f>
        <v>0</v>
      </c>
      <c r="BL261" s="18" t="s">
        <v>437</v>
      </c>
      <c r="BM261" s="239" t="s">
        <v>1856</v>
      </c>
    </row>
    <row r="262" spans="1:47" s="2" customFormat="1" ht="12">
      <c r="A262" s="39"/>
      <c r="B262" s="40"/>
      <c r="C262" s="41"/>
      <c r="D262" s="241" t="s">
        <v>178</v>
      </c>
      <c r="E262" s="41"/>
      <c r="F262" s="242" t="s">
        <v>4131</v>
      </c>
      <c r="G262" s="41"/>
      <c r="H262" s="41"/>
      <c r="I262" s="243"/>
      <c r="J262" s="41"/>
      <c r="K262" s="41"/>
      <c r="L262" s="45"/>
      <c r="M262" s="244"/>
      <c r="N262" s="245"/>
      <c r="O262" s="92"/>
      <c r="P262" s="92"/>
      <c r="Q262" s="92"/>
      <c r="R262" s="92"/>
      <c r="S262" s="92"/>
      <c r="T262" s="93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178</v>
      </c>
      <c r="AU262" s="18" t="s">
        <v>84</v>
      </c>
    </row>
    <row r="263" spans="1:65" s="2" customFormat="1" ht="33" customHeight="1">
      <c r="A263" s="39"/>
      <c r="B263" s="40"/>
      <c r="C263" s="228" t="s">
        <v>1451</v>
      </c>
      <c r="D263" s="228" t="s">
        <v>171</v>
      </c>
      <c r="E263" s="229" t="s">
        <v>4132</v>
      </c>
      <c r="F263" s="230" t="s">
        <v>4133</v>
      </c>
      <c r="G263" s="231" t="s">
        <v>798</v>
      </c>
      <c r="H263" s="232">
        <v>2</v>
      </c>
      <c r="I263" s="233"/>
      <c r="J263" s="234">
        <f>ROUND(I263*H263,2)</f>
        <v>0</v>
      </c>
      <c r="K263" s="230" t="s">
        <v>3781</v>
      </c>
      <c r="L263" s="45"/>
      <c r="M263" s="235" t="s">
        <v>1</v>
      </c>
      <c r="N263" s="236" t="s">
        <v>42</v>
      </c>
      <c r="O263" s="92"/>
      <c r="P263" s="237">
        <f>O263*H263</f>
        <v>0</v>
      </c>
      <c r="Q263" s="237">
        <v>0</v>
      </c>
      <c r="R263" s="237">
        <f>Q263*H263</f>
        <v>0</v>
      </c>
      <c r="S263" s="237">
        <v>0</v>
      </c>
      <c r="T263" s="238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9" t="s">
        <v>437</v>
      </c>
      <c r="AT263" s="239" t="s">
        <v>171</v>
      </c>
      <c r="AU263" s="239" t="s">
        <v>84</v>
      </c>
      <c r="AY263" s="18" t="s">
        <v>168</v>
      </c>
      <c r="BE263" s="240">
        <f>IF(N263="základní",J263,0)</f>
        <v>0</v>
      </c>
      <c r="BF263" s="240">
        <f>IF(N263="snížená",J263,0)</f>
        <v>0</v>
      </c>
      <c r="BG263" s="240">
        <f>IF(N263="zákl. přenesená",J263,0)</f>
        <v>0</v>
      </c>
      <c r="BH263" s="240">
        <f>IF(N263="sníž. přenesená",J263,0)</f>
        <v>0</v>
      </c>
      <c r="BI263" s="240">
        <f>IF(N263="nulová",J263,0)</f>
        <v>0</v>
      </c>
      <c r="BJ263" s="18" t="s">
        <v>84</v>
      </c>
      <c r="BK263" s="240">
        <f>ROUND(I263*H263,2)</f>
        <v>0</v>
      </c>
      <c r="BL263" s="18" t="s">
        <v>437</v>
      </c>
      <c r="BM263" s="239" t="s">
        <v>1864</v>
      </c>
    </row>
    <row r="264" spans="1:47" s="2" customFormat="1" ht="12">
      <c r="A264" s="39"/>
      <c r="B264" s="40"/>
      <c r="C264" s="41"/>
      <c r="D264" s="241" t="s">
        <v>178</v>
      </c>
      <c r="E264" s="41"/>
      <c r="F264" s="242" t="s">
        <v>4134</v>
      </c>
      <c r="G264" s="41"/>
      <c r="H264" s="41"/>
      <c r="I264" s="243"/>
      <c r="J264" s="41"/>
      <c r="K264" s="41"/>
      <c r="L264" s="45"/>
      <c r="M264" s="244"/>
      <c r="N264" s="245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178</v>
      </c>
      <c r="AU264" s="18" t="s">
        <v>84</v>
      </c>
    </row>
    <row r="265" spans="1:65" s="2" customFormat="1" ht="24.15" customHeight="1">
      <c r="A265" s="39"/>
      <c r="B265" s="40"/>
      <c r="C265" s="228" t="s">
        <v>1455</v>
      </c>
      <c r="D265" s="228" t="s">
        <v>171</v>
      </c>
      <c r="E265" s="229" t="s">
        <v>4135</v>
      </c>
      <c r="F265" s="230" t="s">
        <v>4136</v>
      </c>
      <c r="G265" s="231" t="s">
        <v>798</v>
      </c>
      <c r="H265" s="232">
        <v>11</v>
      </c>
      <c r="I265" s="233"/>
      <c r="J265" s="234">
        <f>ROUND(I265*H265,2)</f>
        <v>0</v>
      </c>
      <c r="K265" s="230" t="s">
        <v>3781</v>
      </c>
      <c r="L265" s="45"/>
      <c r="M265" s="235" t="s">
        <v>1</v>
      </c>
      <c r="N265" s="236" t="s">
        <v>42</v>
      </c>
      <c r="O265" s="92"/>
      <c r="P265" s="237">
        <f>O265*H265</f>
        <v>0</v>
      </c>
      <c r="Q265" s="237">
        <v>0</v>
      </c>
      <c r="R265" s="237">
        <f>Q265*H265</f>
        <v>0</v>
      </c>
      <c r="S265" s="237">
        <v>0</v>
      </c>
      <c r="T265" s="238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9" t="s">
        <v>437</v>
      </c>
      <c r="AT265" s="239" t="s">
        <v>171</v>
      </c>
      <c r="AU265" s="239" t="s">
        <v>84</v>
      </c>
      <c r="AY265" s="18" t="s">
        <v>168</v>
      </c>
      <c r="BE265" s="240">
        <f>IF(N265="základní",J265,0)</f>
        <v>0</v>
      </c>
      <c r="BF265" s="240">
        <f>IF(N265="snížená",J265,0)</f>
        <v>0</v>
      </c>
      <c r="BG265" s="240">
        <f>IF(N265="zákl. přenesená",J265,0)</f>
        <v>0</v>
      </c>
      <c r="BH265" s="240">
        <f>IF(N265="sníž. přenesená",J265,0)</f>
        <v>0</v>
      </c>
      <c r="BI265" s="240">
        <f>IF(N265="nulová",J265,0)</f>
        <v>0</v>
      </c>
      <c r="BJ265" s="18" t="s">
        <v>84</v>
      </c>
      <c r="BK265" s="240">
        <f>ROUND(I265*H265,2)</f>
        <v>0</v>
      </c>
      <c r="BL265" s="18" t="s">
        <v>437</v>
      </c>
      <c r="BM265" s="239" t="s">
        <v>1874</v>
      </c>
    </row>
    <row r="266" spans="1:47" s="2" customFormat="1" ht="12">
      <c r="A266" s="39"/>
      <c r="B266" s="40"/>
      <c r="C266" s="41"/>
      <c r="D266" s="241" t="s">
        <v>178</v>
      </c>
      <c r="E266" s="41"/>
      <c r="F266" s="242" t="s">
        <v>4137</v>
      </c>
      <c r="G266" s="41"/>
      <c r="H266" s="41"/>
      <c r="I266" s="243"/>
      <c r="J266" s="41"/>
      <c r="K266" s="41"/>
      <c r="L266" s="45"/>
      <c r="M266" s="244"/>
      <c r="N266" s="245"/>
      <c r="O266" s="92"/>
      <c r="P266" s="92"/>
      <c r="Q266" s="92"/>
      <c r="R266" s="92"/>
      <c r="S266" s="92"/>
      <c r="T266" s="93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178</v>
      </c>
      <c r="AU266" s="18" t="s">
        <v>84</v>
      </c>
    </row>
    <row r="267" spans="1:65" s="2" customFormat="1" ht="49.05" customHeight="1">
      <c r="A267" s="39"/>
      <c r="B267" s="40"/>
      <c r="C267" s="228" t="s">
        <v>1460</v>
      </c>
      <c r="D267" s="228" t="s">
        <v>171</v>
      </c>
      <c r="E267" s="229" t="s">
        <v>4138</v>
      </c>
      <c r="F267" s="230" t="s">
        <v>4139</v>
      </c>
      <c r="G267" s="231" t="s">
        <v>798</v>
      </c>
      <c r="H267" s="232">
        <v>11</v>
      </c>
      <c r="I267" s="233"/>
      <c r="J267" s="234">
        <f>ROUND(I267*H267,2)</f>
        <v>0</v>
      </c>
      <c r="K267" s="230" t="s">
        <v>3828</v>
      </c>
      <c r="L267" s="45"/>
      <c r="M267" s="235" t="s">
        <v>1</v>
      </c>
      <c r="N267" s="236" t="s">
        <v>42</v>
      </c>
      <c r="O267" s="92"/>
      <c r="P267" s="237">
        <f>O267*H267</f>
        <v>0</v>
      </c>
      <c r="Q267" s="237">
        <v>0</v>
      </c>
      <c r="R267" s="237">
        <f>Q267*H267</f>
        <v>0</v>
      </c>
      <c r="S267" s="237">
        <v>0</v>
      </c>
      <c r="T267" s="238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9" t="s">
        <v>437</v>
      </c>
      <c r="AT267" s="239" t="s">
        <v>171</v>
      </c>
      <c r="AU267" s="239" t="s">
        <v>84</v>
      </c>
      <c r="AY267" s="18" t="s">
        <v>168</v>
      </c>
      <c r="BE267" s="240">
        <f>IF(N267="základní",J267,0)</f>
        <v>0</v>
      </c>
      <c r="BF267" s="240">
        <f>IF(N267="snížená",J267,0)</f>
        <v>0</v>
      </c>
      <c r="BG267" s="240">
        <f>IF(N267="zákl. přenesená",J267,0)</f>
        <v>0</v>
      </c>
      <c r="BH267" s="240">
        <f>IF(N267="sníž. přenesená",J267,0)</f>
        <v>0</v>
      </c>
      <c r="BI267" s="240">
        <f>IF(N267="nulová",J267,0)</f>
        <v>0</v>
      </c>
      <c r="BJ267" s="18" t="s">
        <v>84</v>
      </c>
      <c r="BK267" s="240">
        <f>ROUND(I267*H267,2)</f>
        <v>0</v>
      </c>
      <c r="BL267" s="18" t="s">
        <v>437</v>
      </c>
      <c r="BM267" s="239" t="s">
        <v>1882</v>
      </c>
    </row>
    <row r="268" spans="1:47" s="2" customFormat="1" ht="12">
      <c r="A268" s="39"/>
      <c r="B268" s="40"/>
      <c r="C268" s="41"/>
      <c r="D268" s="241" t="s">
        <v>178</v>
      </c>
      <c r="E268" s="41"/>
      <c r="F268" s="242" t="s">
        <v>4140</v>
      </c>
      <c r="G268" s="41"/>
      <c r="H268" s="41"/>
      <c r="I268" s="243"/>
      <c r="J268" s="41"/>
      <c r="K268" s="41"/>
      <c r="L268" s="45"/>
      <c r="M268" s="244"/>
      <c r="N268" s="245"/>
      <c r="O268" s="92"/>
      <c r="P268" s="92"/>
      <c r="Q268" s="92"/>
      <c r="R268" s="92"/>
      <c r="S268" s="92"/>
      <c r="T268" s="93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178</v>
      </c>
      <c r="AU268" s="18" t="s">
        <v>84</v>
      </c>
    </row>
    <row r="269" spans="1:65" s="2" customFormat="1" ht="24.15" customHeight="1">
      <c r="A269" s="39"/>
      <c r="B269" s="40"/>
      <c r="C269" s="228" t="s">
        <v>1465</v>
      </c>
      <c r="D269" s="228" t="s">
        <v>171</v>
      </c>
      <c r="E269" s="229" t="s">
        <v>3969</v>
      </c>
      <c r="F269" s="230" t="s">
        <v>3970</v>
      </c>
      <c r="G269" s="231" t="s">
        <v>311</v>
      </c>
      <c r="H269" s="232">
        <v>0.061</v>
      </c>
      <c r="I269" s="233"/>
      <c r="J269" s="234">
        <f>ROUND(I269*H269,2)</f>
        <v>0</v>
      </c>
      <c r="K269" s="230" t="s">
        <v>3781</v>
      </c>
      <c r="L269" s="45"/>
      <c r="M269" s="235" t="s">
        <v>1</v>
      </c>
      <c r="N269" s="236" t="s">
        <v>42</v>
      </c>
      <c r="O269" s="92"/>
      <c r="P269" s="237">
        <f>O269*H269</f>
        <v>0</v>
      </c>
      <c r="Q269" s="237">
        <v>0</v>
      </c>
      <c r="R269" s="237">
        <f>Q269*H269</f>
        <v>0</v>
      </c>
      <c r="S269" s="237">
        <v>0</v>
      </c>
      <c r="T269" s="238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9" t="s">
        <v>437</v>
      </c>
      <c r="AT269" s="239" t="s">
        <v>171</v>
      </c>
      <c r="AU269" s="239" t="s">
        <v>84</v>
      </c>
      <c r="AY269" s="18" t="s">
        <v>168</v>
      </c>
      <c r="BE269" s="240">
        <f>IF(N269="základní",J269,0)</f>
        <v>0</v>
      </c>
      <c r="BF269" s="240">
        <f>IF(N269="snížená",J269,0)</f>
        <v>0</v>
      </c>
      <c r="BG269" s="240">
        <f>IF(N269="zákl. přenesená",J269,0)</f>
        <v>0</v>
      </c>
      <c r="BH269" s="240">
        <f>IF(N269="sníž. přenesená",J269,0)</f>
        <v>0</v>
      </c>
      <c r="BI269" s="240">
        <f>IF(N269="nulová",J269,0)</f>
        <v>0</v>
      </c>
      <c r="BJ269" s="18" t="s">
        <v>84</v>
      </c>
      <c r="BK269" s="240">
        <f>ROUND(I269*H269,2)</f>
        <v>0</v>
      </c>
      <c r="BL269" s="18" t="s">
        <v>437</v>
      </c>
      <c r="BM269" s="239" t="s">
        <v>1892</v>
      </c>
    </row>
    <row r="270" spans="1:47" s="2" customFormat="1" ht="12">
      <c r="A270" s="39"/>
      <c r="B270" s="40"/>
      <c r="C270" s="41"/>
      <c r="D270" s="241" t="s">
        <v>178</v>
      </c>
      <c r="E270" s="41"/>
      <c r="F270" s="242" t="s">
        <v>4141</v>
      </c>
      <c r="G270" s="41"/>
      <c r="H270" s="41"/>
      <c r="I270" s="243"/>
      <c r="J270" s="41"/>
      <c r="K270" s="41"/>
      <c r="L270" s="45"/>
      <c r="M270" s="244"/>
      <c r="N270" s="245"/>
      <c r="O270" s="92"/>
      <c r="P270" s="92"/>
      <c r="Q270" s="92"/>
      <c r="R270" s="92"/>
      <c r="S270" s="92"/>
      <c r="T270" s="93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178</v>
      </c>
      <c r="AU270" s="18" t="s">
        <v>84</v>
      </c>
    </row>
    <row r="271" spans="1:63" s="12" customFormat="1" ht="25.9" customHeight="1">
      <c r="A271" s="12"/>
      <c r="B271" s="212"/>
      <c r="C271" s="213"/>
      <c r="D271" s="214" t="s">
        <v>76</v>
      </c>
      <c r="E271" s="215" t="s">
        <v>4142</v>
      </c>
      <c r="F271" s="215" t="s">
        <v>4143</v>
      </c>
      <c r="G271" s="213"/>
      <c r="H271" s="213"/>
      <c r="I271" s="216"/>
      <c r="J271" s="217">
        <f>BK271</f>
        <v>0</v>
      </c>
      <c r="K271" s="213"/>
      <c r="L271" s="218"/>
      <c r="M271" s="219"/>
      <c r="N271" s="220"/>
      <c r="O271" s="220"/>
      <c r="P271" s="221">
        <f>SUM(P272:P323)</f>
        <v>0</v>
      </c>
      <c r="Q271" s="220"/>
      <c r="R271" s="221">
        <f>SUM(R272:R323)</f>
        <v>0</v>
      </c>
      <c r="S271" s="220"/>
      <c r="T271" s="222">
        <f>SUM(T272:T323)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23" t="s">
        <v>86</v>
      </c>
      <c r="AT271" s="224" t="s">
        <v>76</v>
      </c>
      <c r="AU271" s="224" t="s">
        <v>77</v>
      </c>
      <c r="AY271" s="223" t="s">
        <v>168</v>
      </c>
      <c r="BK271" s="225">
        <f>SUM(BK272:BK323)</f>
        <v>0</v>
      </c>
    </row>
    <row r="272" spans="1:65" s="2" customFormat="1" ht="37.8" customHeight="1">
      <c r="A272" s="39"/>
      <c r="B272" s="40"/>
      <c r="C272" s="228" t="s">
        <v>1486</v>
      </c>
      <c r="D272" s="228" t="s">
        <v>171</v>
      </c>
      <c r="E272" s="229" t="s">
        <v>4144</v>
      </c>
      <c r="F272" s="230" t="s">
        <v>4145</v>
      </c>
      <c r="G272" s="231" t="s">
        <v>798</v>
      </c>
      <c r="H272" s="232">
        <v>44</v>
      </c>
      <c r="I272" s="233"/>
      <c r="J272" s="234">
        <f>ROUND(I272*H272,2)</f>
        <v>0</v>
      </c>
      <c r="K272" s="230" t="s">
        <v>3781</v>
      </c>
      <c r="L272" s="45"/>
      <c r="M272" s="235" t="s">
        <v>1</v>
      </c>
      <c r="N272" s="236" t="s">
        <v>42</v>
      </c>
      <c r="O272" s="92"/>
      <c r="P272" s="237">
        <f>O272*H272</f>
        <v>0</v>
      </c>
      <c r="Q272" s="237">
        <v>0</v>
      </c>
      <c r="R272" s="237">
        <f>Q272*H272</f>
        <v>0</v>
      </c>
      <c r="S272" s="237">
        <v>0</v>
      </c>
      <c r="T272" s="238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9" t="s">
        <v>437</v>
      </c>
      <c r="AT272" s="239" t="s">
        <v>171</v>
      </c>
      <c r="AU272" s="239" t="s">
        <v>84</v>
      </c>
      <c r="AY272" s="18" t="s">
        <v>168</v>
      </c>
      <c r="BE272" s="240">
        <f>IF(N272="základní",J272,0)</f>
        <v>0</v>
      </c>
      <c r="BF272" s="240">
        <f>IF(N272="snížená",J272,0)</f>
        <v>0</v>
      </c>
      <c r="BG272" s="240">
        <f>IF(N272="zákl. přenesená",J272,0)</f>
        <v>0</v>
      </c>
      <c r="BH272" s="240">
        <f>IF(N272="sníž. přenesená",J272,0)</f>
        <v>0</v>
      </c>
      <c r="BI272" s="240">
        <f>IF(N272="nulová",J272,0)</f>
        <v>0</v>
      </c>
      <c r="BJ272" s="18" t="s">
        <v>84</v>
      </c>
      <c r="BK272" s="240">
        <f>ROUND(I272*H272,2)</f>
        <v>0</v>
      </c>
      <c r="BL272" s="18" t="s">
        <v>437</v>
      </c>
      <c r="BM272" s="239" t="s">
        <v>1904</v>
      </c>
    </row>
    <row r="273" spans="1:47" s="2" customFormat="1" ht="12">
      <c r="A273" s="39"/>
      <c r="B273" s="40"/>
      <c r="C273" s="41"/>
      <c r="D273" s="241" t="s">
        <v>178</v>
      </c>
      <c r="E273" s="41"/>
      <c r="F273" s="242" t="s">
        <v>4146</v>
      </c>
      <c r="G273" s="41"/>
      <c r="H273" s="41"/>
      <c r="I273" s="243"/>
      <c r="J273" s="41"/>
      <c r="K273" s="41"/>
      <c r="L273" s="45"/>
      <c r="M273" s="244"/>
      <c r="N273" s="245"/>
      <c r="O273" s="92"/>
      <c r="P273" s="92"/>
      <c r="Q273" s="92"/>
      <c r="R273" s="92"/>
      <c r="S273" s="92"/>
      <c r="T273" s="93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178</v>
      </c>
      <c r="AU273" s="18" t="s">
        <v>84</v>
      </c>
    </row>
    <row r="274" spans="1:65" s="2" customFormat="1" ht="24.15" customHeight="1">
      <c r="A274" s="39"/>
      <c r="B274" s="40"/>
      <c r="C274" s="228" t="s">
        <v>1502</v>
      </c>
      <c r="D274" s="228" t="s">
        <v>171</v>
      </c>
      <c r="E274" s="229" t="s">
        <v>4147</v>
      </c>
      <c r="F274" s="230" t="s">
        <v>4148</v>
      </c>
      <c r="G274" s="231" t="s">
        <v>798</v>
      </c>
      <c r="H274" s="232">
        <v>28</v>
      </c>
      <c r="I274" s="233"/>
      <c r="J274" s="234">
        <f>ROUND(I274*H274,2)</f>
        <v>0</v>
      </c>
      <c r="K274" s="230" t="s">
        <v>3781</v>
      </c>
      <c r="L274" s="45"/>
      <c r="M274" s="235" t="s">
        <v>1</v>
      </c>
      <c r="N274" s="236" t="s">
        <v>42</v>
      </c>
      <c r="O274" s="92"/>
      <c r="P274" s="237">
        <f>O274*H274</f>
        <v>0</v>
      </c>
      <c r="Q274" s="237">
        <v>0</v>
      </c>
      <c r="R274" s="237">
        <f>Q274*H274</f>
        <v>0</v>
      </c>
      <c r="S274" s="237">
        <v>0</v>
      </c>
      <c r="T274" s="238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9" t="s">
        <v>437</v>
      </c>
      <c r="AT274" s="239" t="s">
        <v>171</v>
      </c>
      <c r="AU274" s="239" t="s">
        <v>84</v>
      </c>
      <c r="AY274" s="18" t="s">
        <v>168</v>
      </c>
      <c r="BE274" s="240">
        <f>IF(N274="základní",J274,0)</f>
        <v>0</v>
      </c>
      <c r="BF274" s="240">
        <f>IF(N274="snížená",J274,0)</f>
        <v>0</v>
      </c>
      <c r="BG274" s="240">
        <f>IF(N274="zákl. přenesená",J274,0)</f>
        <v>0</v>
      </c>
      <c r="BH274" s="240">
        <f>IF(N274="sníž. přenesená",J274,0)</f>
        <v>0</v>
      </c>
      <c r="BI274" s="240">
        <f>IF(N274="nulová",J274,0)</f>
        <v>0</v>
      </c>
      <c r="BJ274" s="18" t="s">
        <v>84</v>
      </c>
      <c r="BK274" s="240">
        <f>ROUND(I274*H274,2)</f>
        <v>0</v>
      </c>
      <c r="BL274" s="18" t="s">
        <v>437</v>
      </c>
      <c r="BM274" s="239" t="s">
        <v>1918</v>
      </c>
    </row>
    <row r="275" spans="1:47" s="2" customFormat="1" ht="12">
      <c r="A275" s="39"/>
      <c r="B275" s="40"/>
      <c r="C275" s="41"/>
      <c r="D275" s="241" t="s">
        <v>178</v>
      </c>
      <c r="E275" s="41"/>
      <c r="F275" s="242" t="s">
        <v>4149</v>
      </c>
      <c r="G275" s="41"/>
      <c r="H275" s="41"/>
      <c r="I275" s="243"/>
      <c r="J275" s="41"/>
      <c r="K275" s="41"/>
      <c r="L275" s="45"/>
      <c r="M275" s="244"/>
      <c r="N275" s="245"/>
      <c r="O275" s="92"/>
      <c r="P275" s="92"/>
      <c r="Q275" s="92"/>
      <c r="R275" s="92"/>
      <c r="S275" s="92"/>
      <c r="T275" s="93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178</v>
      </c>
      <c r="AU275" s="18" t="s">
        <v>84</v>
      </c>
    </row>
    <row r="276" spans="1:65" s="2" customFormat="1" ht="24.15" customHeight="1">
      <c r="A276" s="39"/>
      <c r="B276" s="40"/>
      <c r="C276" s="228" t="s">
        <v>1506</v>
      </c>
      <c r="D276" s="228" t="s">
        <v>171</v>
      </c>
      <c r="E276" s="229" t="s">
        <v>4150</v>
      </c>
      <c r="F276" s="230" t="s">
        <v>4151</v>
      </c>
      <c r="G276" s="231" t="s">
        <v>798</v>
      </c>
      <c r="H276" s="232">
        <v>23</v>
      </c>
      <c r="I276" s="233"/>
      <c r="J276" s="234">
        <f>ROUND(I276*H276,2)</f>
        <v>0</v>
      </c>
      <c r="K276" s="230" t="s">
        <v>3781</v>
      </c>
      <c r="L276" s="45"/>
      <c r="M276" s="235" t="s">
        <v>1</v>
      </c>
      <c r="N276" s="236" t="s">
        <v>42</v>
      </c>
      <c r="O276" s="92"/>
      <c r="P276" s="237">
        <f>O276*H276</f>
        <v>0</v>
      </c>
      <c r="Q276" s="237">
        <v>0</v>
      </c>
      <c r="R276" s="237">
        <f>Q276*H276</f>
        <v>0</v>
      </c>
      <c r="S276" s="237">
        <v>0</v>
      </c>
      <c r="T276" s="238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9" t="s">
        <v>437</v>
      </c>
      <c r="AT276" s="239" t="s">
        <v>171</v>
      </c>
      <c r="AU276" s="239" t="s">
        <v>84</v>
      </c>
      <c r="AY276" s="18" t="s">
        <v>168</v>
      </c>
      <c r="BE276" s="240">
        <f>IF(N276="základní",J276,0)</f>
        <v>0</v>
      </c>
      <c r="BF276" s="240">
        <f>IF(N276="snížená",J276,0)</f>
        <v>0</v>
      </c>
      <c r="BG276" s="240">
        <f>IF(N276="zákl. přenesená",J276,0)</f>
        <v>0</v>
      </c>
      <c r="BH276" s="240">
        <f>IF(N276="sníž. přenesená",J276,0)</f>
        <v>0</v>
      </c>
      <c r="BI276" s="240">
        <f>IF(N276="nulová",J276,0)</f>
        <v>0</v>
      </c>
      <c r="BJ276" s="18" t="s">
        <v>84</v>
      </c>
      <c r="BK276" s="240">
        <f>ROUND(I276*H276,2)</f>
        <v>0</v>
      </c>
      <c r="BL276" s="18" t="s">
        <v>437</v>
      </c>
      <c r="BM276" s="239" t="s">
        <v>1926</v>
      </c>
    </row>
    <row r="277" spans="1:47" s="2" customFormat="1" ht="12">
      <c r="A277" s="39"/>
      <c r="B277" s="40"/>
      <c r="C277" s="41"/>
      <c r="D277" s="241" t="s">
        <v>178</v>
      </c>
      <c r="E277" s="41"/>
      <c r="F277" s="242" t="s">
        <v>4149</v>
      </c>
      <c r="G277" s="41"/>
      <c r="H277" s="41"/>
      <c r="I277" s="243"/>
      <c r="J277" s="41"/>
      <c r="K277" s="41"/>
      <c r="L277" s="45"/>
      <c r="M277" s="244"/>
      <c r="N277" s="245"/>
      <c r="O277" s="92"/>
      <c r="P277" s="92"/>
      <c r="Q277" s="92"/>
      <c r="R277" s="92"/>
      <c r="S277" s="92"/>
      <c r="T277" s="93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178</v>
      </c>
      <c r="AU277" s="18" t="s">
        <v>84</v>
      </c>
    </row>
    <row r="278" spans="1:65" s="2" customFormat="1" ht="24.15" customHeight="1">
      <c r="A278" s="39"/>
      <c r="B278" s="40"/>
      <c r="C278" s="228" t="s">
        <v>1510</v>
      </c>
      <c r="D278" s="228" t="s">
        <v>171</v>
      </c>
      <c r="E278" s="229" t="s">
        <v>4152</v>
      </c>
      <c r="F278" s="230" t="s">
        <v>4153</v>
      </c>
      <c r="G278" s="231" t="s">
        <v>798</v>
      </c>
      <c r="H278" s="232">
        <v>35</v>
      </c>
      <c r="I278" s="233"/>
      <c r="J278" s="234">
        <f>ROUND(I278*H278,2)</f>
        <v>0</v>
      </c>
      <c r="K278" s="230" t="s">
        <v>3781</v>
      </c>
      <c r="L278" s="45"/>
      <c r="M278" s="235" t="s">
        <v>1</v>
      </c>
      <c r="N278" s="236" t="s">
        <v>42</v>
      </c>
      <c r="O278" s="92"/>
      <c r="P278" s="237">
        <f>O278*H278</f>
        <v>0</v>
      </c>
      <c r="Q278" s="237">
        <v>0</v>
      </c>
      <c r="R278" s="237">
        <f>Q278*H278</f>
        <v>0</v>
      </c>
      <c r="S278" s="237">
        <v>0</v>
      </c>
      <c r="T278" s="238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9" t="s">
        <v>437</v>
      </c>
      <c r="AT278" s="239" t="s">
        <v>171</v>
      </c>
      <c r="AU278" s="239" t="s">
        <v>84</v>
      </c>
      <c r="AY278" s="18" t="s">
        <v>168</v>
      </c>
      <c r="BE278" s="240">
        <f>IF(N278="základní",J278,0)</f>
        <v>0</v>
      </c>
      <c r="BF278" s="240">
        <f>IF(N278="snížená",J278,0)</f>
        <v>0</v>
      </c>
      <c r="BG278" s="240">
        <f>IF(N278="zákl. přenesená",J278,0)</f>
        <v>0</v>
      </c>
      <c r="BH278" s="240">
        <f>IF(N278="sníž. přenesená",J278,0)</f>
        <v>0</v>
      </c>
      <c r="BI278" s="240">
        <f>IF(N278="nulová",J278,0)</f>
        <v>0</v>
      </c>
      <c r="BJ278" s="18" t="s">
        <v>84</v>
      </c>
      <c r="BK278" s="240">
        <f>ROUND(I278*H278,2)</f>
        <v>0</v>
      </c>
      <c r="BL278" s="18" t="s">
        <v>437</v>
      </c>
      <c r="BM278" s="239" t="s">
        <v>1935</v>
      </c>
    </row>
    <row r="279" spans="1:47" s="2" customFormat="1" ht="12">
      <c r="A279" s="39"/>
      <c r="B279" s="40"/>
      <c r="C279" s="41"/>
      <c r="D279" s="241" t="s">
        <v>178</v>
      </c>
      <c r="E279" s="41"/>
      <c r="F279" s="242" t="s">
        <v>4149</v>
      </c>
      <c r="G279" s="41"/>
      <c r="H279" s="41"/>
      <c r="I279" s="243"/>
      <c r="J279" s="41"/>
      <c r="K279" s="41"/>
      <c r="L279" s="45"/>
      <c r="M279" s="244"/>
      <c r="N279" s="245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178</v>
      </c>
      <c r="AU279" s="18" t="s">
        <v>84</v>
      </c>
    </row>
    <row r="280" spans="1:65" s="2" customFormat="1" ht="24.15" customHeight="1">
      <c r="A280" s="39"/>
      <c r="B280" s="40"/>
      <c r="C280" s="228" t="s">
        <v>1514</v>
      </c>
      <c r="D280" s="228" t="s">
        <v>171</v>
      </c>
      <c r="E280" s="229" t="s">
        <v>4154</v>
      </c>
      <c r="F280" s="230" t="s">
        <v>4155</v>
      </c>
      <c r="G280" s="231" t="s">
        <v>798</v>
      </c>
      <c r="H280" s="232">
        <v>18</v>
      </c>
      <c r="I280" s="233"/>
      <c r="J280" s="234">
        <f>ROUND(I280*H280,2)</f>
        <v>0</v>
      </c>
      <c r="K280" s="230" t="s">
        <v>3781</v>
      </c>
      <c r="L280" s="45"/>
      <c r="M280" s="235" t="s">
        <v>1</v>
      </c>
      <c r="N280" s="236" t="s">
        <v>42</v>
      </c>
      <c r="O280" s="92"/>
      <c r="P280" s="237">
        <f>O280*H280</f>
        <v>0</v>
      </c>
      <c r="Q280" s="237">
        <v>0</v>
      </c>
      <c r="R280" s="237">
        <f>Q280*H280</f>
        <v>0</v>
      </c>
      <c r="S280" s="237">
        <v>0</v>
      </c>
      <c r="T280" s="238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9" t="s">
        <v>437</v>
      </c>
      <c r="AT280" s="239" t="s">
        <v>171</v>
      </c>
      <c r="AU280" s="239" t="s">
        <v>84</v>
      </c>
      <c r="AY280" s="18" t="s">
        <v>168</v>
      </c>
      <c r="BE280" s="240">
        <f>IF(N280="základní",J280,0)</f>
        <v>0</v>
      </c>
      <c r="BF280" s="240">
        <f>IF(N280="snížená",J280,0)</f>
        <v>0</v>
      </c>
      <c r="BG280" s="240">
        <f>IF(N280="zákl. přenesená",J280,0)</f>
        <v>0</v>
      </c>
      <c r="BH280" s="240">
        <f>IF(N280="sníž. přenesená",J280,0)</f>
        <v>0</v>
      </c>
      <c r="BI280" s="240">
        <f>IF(N280="nulová",J280,0)</f>
        <v>0</v>
      </c>
      <c r="BJ280" s="18" t="s">
        <v>84</v>
      </c>
      <c r="BK280" s="240">
        <f>ROUND(I280*H280,2)</f>
        <v>0</v>
      </c>
      <c r="BL280" s="18" t="s">
        <v>437</v>
      </c>
      <c r="BM280" s="239" t="s">
        <v>1945</v>
      </c>
    </row>
    <row r="281" spans="1:47" s="2" customFormat="1" ht="12">
      <c r="A281" s="39"/>
      <c r="B281" s="40"/>
      <c r="C281" s="41"/>
      <c r="D281" s="241" t="s">
        <v>178</v>
      </c>
      <c r="E281" s="41"/>
      <c r="F281" s="242" t="s">
        <v>4149</v>
      </c>
      <c r="G281" s="41"/>
      <c r="H281" s="41"/>
      <c r="I281" s="243"/>
      <c r="J281" s="41"/>
      <c r="K281" s="41"/>
      <c r="L281" s="45"/>
      <c r="M281" s="244"/>
      <c r="N281" s="245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178</v>
      </c>
      <c r="AU281" s="18" t="s">
        <v>84</v>
      </c>
    </row>
    <row r="282" spans="1:65" s="2" customFormat="1" ht="24.15" customHeight="1">
      <c r="A282" s="39"/>
      <c r="B282" s="40"/>
      <c r="C282" s="228" t="s">
        <v>1525</v>
      </c>
      <c r="D282" s="228" t="s">
        <v>171</v>
      </c>
      <c r="E282" s="229" t="s">
        <v>4156</v>
      </c>
      <c r="F282" s="230" t="s">
        <v>4157</v>
      </c>
      <c r="G282" s="231" t="s">
        <v>798</v>
      </c>
      <c r="H282" s="232">
        <v>2</v>
      </c>
      <c r="I282" s="233"/>
      <c r="J282" s="234">
        <f>ROUND(I282*H282,2)</f>
        <v>0</v>
      </c>
      <c r="K282" s="230" t="s">
        <v>3781</v>
      </c>
      <c r="L282" s="45"/>
      <c r="M282" s="235" t="s">
        <v>1</v>
      </c>
      <c r="N282" s="236" t="s">
        <v>42</v>
      </c>
      <c r="O282" s="92"/>
      <c r="P282" s="237">
        <f>O282*H282</f>
        <v>0</v>
      </c>
      <c r="Q282" s="237">
        <v>0</v>
      </c>
      <c r="R282" s="237">
        <f>Q282*H282</f>
        <v>0</v>
      </c>
      <c r="S282" s="237">
        <v>0</v>
      </c>
      <c r="T282" s="238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9" t="s">
        <v>437</v>
      </c>
      <c r="AT282" s="239" t="s">
        <v>171</v>
      </c>
      <c r="AU282" s="239" t="s">
        <v>84</v>
      </c>
      <c r="AY282" s="18" t="s">
        <v>168</v>
      </c>
      <c r="BE282" s="240">
        <f>IF(N282="základní",J282,0)</f>
        <v>0</v>
      </c>
      <c r="BF282" s="240">
        <f>IF(N282="snížená",J282,0)</f>
        <v>0</v>
      </c>
      <c r="BG282" s="240">
        <f>IF(N282="zákl. přenesená",J282,0)</f>
        <v>0</v>
      </c>
      <c r="BH282" s="240">
        <f>IF(N282="sníž. přenesená",J282,0)</f>
        <v>0</v>
      </c>
      <c r="BI282" s="240">
        <f>IF(N282="nulová",J282,0)</f>
        <v>0</v>
      </c>
      <c r="BJ282" s="18" t="s">
        <v>84</v>
      </c>
      <c r="BK282" s="240">
        <f>ROUND(I282*H282,2)</f>
        <v>0</v>
      </c>
      <c r="BL282" s="18" t="s">
        <v>437</v>
      </c>
      <c r="BM282" s="239" t="s">
        <v>1955</v>
      </c>
    </row>
    <row r="283" spans="1:47" s="2" customFormat="1" ht="12">
      <c r="A283" s="39"/>
      <c r="B283" s="40"/>
      <c r="C283" s="41"/>
      <c r="D283" s="241" t="s">
        <v>178</v>
      </c>
      <c r="E283" s="41"/>
      <c r="F283" s="242" t="s">
        <v>4149</v>
      </c>
      <c r="G283" s="41"/>
      <c r="H283" s="41"/>
      <c r="I283" s="243"/>
      <c r="J283" s="41"/>
      <c r="K283" s="41"/>
      <c r="L283" s="45"/>
      <c r="M283" s="244"/>
      <c r="N283" s="245"/>
      <c r="O283" s="92"/>
      <c r="P283" s="92"/>
      <c r="Q283" s="92"/>
      <c r="R283" s="92"/>
      <c r="S283" s="92"/>
      <c r="T283" s="93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178</v>
      </c>
      <c r="AU283" s="18" t="s">
        <v>84</v>
      </c>
    </row>
    <row r="284" spans="1:65" s="2" customFormat="1" ht="24.15" customHeight="1">
      <c r="A284" s="39"/>
      <c r="B284" s="40"/>
      <c r="C284" s="228" t="s">
        <v>1530</v>
      </c>
      <c r="D284" s="228" t="s">
        <v>171</v>
      </c>
      <c r="E284" s="229" t="s">
        <v>4158</v>
      </c>
      <c r="F284" s="230" t="s">
        <v>4159</v>
      </c>
      <c r="G284" s="231" t="s">
        <v>798</v>
      </c>
      <c r="H284" s="232">
        <v>6</v>
      </c>
      <c r="I284" s="233"/>
      <c r="J284" s="234">
        <f>ROUND(I284*H284,2)</f>
        <v>0</v>
      </c>
      <c r="K284" s="230" t="s">
        <v>3781</v>
      </c>
      <c r="L284" s="45"/>
      <c r="M284" s="235" t="s">
        <v>1</v>
      </c>
      <c r="N284" s="236" t="s">
        <v>42</v>
      </c>
      <c r="O284" s="92"/>
      <c r="P284" s="237">
        <f>O284*H284</f>
        <v>0</v>
      </c>
      <c r="Q284" s="237">
        <v>0</v>
      </c>
      <c r="R284" s="237">
        <f>Q284*H284</f>
        <v>0</v>
      </c>
      <c r="S284" s="237">
        <v>0</v>
      </c>
      <c r="T284" s="238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9" t="s">
        <v>437</v>
      </c>
      <c r="AT284" s="239" t="s">
        <v>171</v>
      </c>
      <c r="AU284" s="239" t="s">
        <v>84</v>
      </c>
      <c r="AY284" s="18" t="s">
        <v>168</v>
      </c>
      <c r="BE284" s="240">
        <f>IF(N284="základní",J284,0)</f>
        <v>0</v>
      </c>
      <c r="BF284" s="240">
        <f>IF(N284="snížená",J284,0)</f>
        <v>0</v>
      </c>
      <c r="BG284" s="240">
        <f>IF(N284="zákl. přenesená",J284,0)</f>
        <v>0</v>
      </c>
      <c r="BH284" s="240">
        <f>IF(N284="sníž. přenesená",J284,0)</f>
        <v>0</v>
      </c>
      <c r="BI284" s="240">
        <f>IF(N284="nulová",J284,0)</f>
        <v>0</v>
      </c>
      <c r="BJ284" s="18" t="s">
        <v>84</v>
      </c>
      <c r="BK284" s="240">
        <f>ROUND(I284*H284,2)</f>
        <v>0</v>
      </c>
      <c r="BL284" s="18" t="s">
        <v>437</v>
      </c>
      <c r="BM284" s="239" t="s">
        <v>1963</v>
      </c>
    </row>
    <row r="285" spans="1:47" s="2" customFormat="1" ht="12">
      <c r="A285" s="39"/>
      <c r="B285" s="40"/>
      <c r="C285" s="41"/>
      <c r="D285" s="241" t="s">
        <v>178</v>
      </c>
      <c r="E285" s="41"/>
      <c r="F285" s="242" t="s">
        <v>4149</v>
      </c>
      <c r="G285" s="41"/>
      <c r="H285" s="41"/>
      <c r="I285" s="243"/>
      <c r="J285" s="41"/>
      <c r="K285" s="41"/>
      <c r="L285" s="45"/>
      <c r="M285" s="244"/>
      <c r="N285" s="245"/>
      <c r="O285" s="92"/>
      <c r="P285" s="92"/>
      <c r="Q285" s="92"/>
      <c r="R285" s="92"/>
      <c r="S285" s="92"/>
      <c r="T285" s="93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178</v>
      </c>
      <c r="AU285" s="18" t="s">
        <v>84</v>
      </c>
    </row>
    <row r="286" spans="1:65" s="2" customFormat="1" ht="24.15" customHeight="1">
      <c r="A286" s="39"/>
      <c r="B286" s="40"/>
      <c r="C286" s="228" t="s">
        <v>1534</v>
      </c>
      <c r="D286" s="228" t="s">
        <v>171</v>
      </c>
      <c r="E286" s="229" t="s">
        <v>4160</v>
      </c>
      <c r="F286" s="230" t="s">
        <v>4161</v>
      </c>
      <c r="G286" s="231" t="s">
        <v>798</v>
      </c>
      <c r="H286" s="232">
        <v>8</v>
      </c>
      <c r="I286" s="233"/>
      <c r="J286" s="234">
        <f>ROUND(I286*H286,2)</f>
        <v>0</v>
      </c>
      <c r="K286" s="230" t="s">
        <v>3781</v>
      </c>
      <c r="L286" s="45"/>
      <c r="M286" s="235" t="s">
        <v>1</v>
      </c>
      <c r="N286" s="236" t="s">
        <v>42</v>
      </c>
      <c r="O286" s="92"/>
      <c r="P286" s="237">
        <f>O286*H286</f>
        <v>0</v>
      </c>
      <c r="Q286" s="237">
        <v>0</v>
      </c>
      <c r="R286" s="237">
        <f>Q286*H286</f>
        <v>0</v>
      </c>
      <c r="S286" s="237">
        <v>0</v>
      </c>
      <c r="T286" s="238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9" t="s">
        <v>437</v>
      </c>
      <c r="AT286" s="239" t="s">
        <v>171</v>
      </c>
      <c r="AU286" s="239" t="s">
        <v>84</v>
      </c>
      <c r="AY286" s="18" t="s">
        <v>168</v>
      </c>
      <c r="BE286" s="240">
        <f>IF(N286="základní",J286,0)</f>
        <v>0</v>
      </c>
      <c r="BF286" s="240">
        <f>IF(N286="snížená",J286,0)</f>
        <v>0</v>
      </c>
      <c r="BG286" s="240">
        <f>IF(N286="zákl. přenesená",J286,0)</f>
        <v>0</v>
      </c>
      <c r="BH286" s="240">
        <f>IF(N286="sníž. přenesená",J286,0)</f>
        <v>0</v>
      </c>
      <c r="BI286" s="240">
        <f>IF(N286="nulová",J286,0)</f>
        <v>0</v>
      </c>
      <c r="BJ286" s="18" t="s">
        <v>84</v>
      </c>
      <c r="BK286" s="240">
        <f>ROUND(I286*H286,2)</f>
        <v>0</v>
      </c>
      <c r="BL286" s="18" t="s">
        <v>437</v>
      </c>
      <c r="BM286" s="239" t="s">
        <v>1971</v>
      </c>
    </row>
    <row r="287" spans="1:47" s="2" customFormat="1" ht="12">
      <c r="A287" s="39"/>
      <c r="B287" s="40"/>
      <c r="C287" s="41"/>
      <c r="D287" s="241" t="s">
        <v>178</v>
      </c>
      <c r="E287" s="41"/>
      <c r="F287" s="242" t="s">
        <v>4149</v>
      </c>
      <c r="G287" s="41"/>
      <c r="H287" s="41"/>
      <c r="I287" s="243"/>
      <c r="J287" s="41"/>
      <c r="K287" s="41"/>
      <c r="L287" s="45"/>
      <c r="M287" s="244"/>
      <c r="N287" s="245"/>
      <c r="O287" s="92"/>
      <c r="P287" s="92"/>
      <c r="Q287" s="92"/>
      <c r="R287" s="92"/>
      <c r="S287" s="92"/>
      <c r="T287" s="93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178</v>
      </c>
      <c r="AU287" s="18" t="s">
        <v>84</v>
      </c>
    </row>
    <row r="288" spans="1:65" s="2" customFormat="1" ht="24.15" customHeight="1">
      <c r="A288" s="39"/>
      <c r="B288" s="40"/>
      <c r="C288" s="228" t="s">
        <v>1540</v>
      </c>
      <c r="D288" s="228" t="s">
        <v>171</v>
      </c>
      <c r="E288" s="229" t="s">
        <v>4162</v>
      </c>
      <c r="F288" s="230" t="s">
        <v>4163</v>
      </c>
      <c r="G288" s="231" t="s">
        <v>798</v>
      </c>
      <c r="H288" s="232">
        <v>16</v>
      </c>
      <c r="I288" s="233"/>
      <c r="J288" s="234">
        <f>ROUND(I288*H288,2)</f>
        <v>0</v>
      </c>
      <c r="K288" s="230" t="s">
        <v>3781</v>
      </c>
      <c r="L288" s="45"/>
      <c r="M288" s="235" t="s">
        <v>1</v>
      </c>
      <c r="N288" s="236" t="s">
        <v>42</v>
      </c>
      <c r="O288" s="92"/>
      <c r="P288" s="237">
        <f>O288*H288</f>
        <v>0</v>
      </c>
      <c r="Q288" s="237">
        <v>0</v>
      </c>
      <c r="R288" s="237">
        <f>Q288*H288</f>
        <v>0</v>
      </c>
      <c r="S288" s="237">
        <v>0</v>
      </c>
      <c r="T288" s="238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9" t="s">
        <v>437</v>
      </c>
      <c r="AT288" s="239" t="s">
        <v>171</v>
      </c>
      <c r="AU288" s="239" t="s">
        <v>84</v>
      </c>
      <c r="AY288" s="18" t="s">
        <v>168</v>
      </c>
      <c r="BE288" s="240">
        <f>IF(N288="základní",J288,0)</f>
        <v>0</v>
      </c>
      <c r="BF288" s="240">
        <f>IF(N288="snížená",J288,0)</f>
        <v>0</v>
      </c>
      <c r="BG288" s="240">
        <f>IF(N288="zákl. přenesená",J288,0)</f>
        <v>0</v>
      </c>
      <c r="BH288" s="240">
        <f>IF(N288="sníž. přenesená",J288,0)</f>
        <v>0</v>
      </c>
      <c r="BI288" s="240">
        <f>IF(N288="nulová",J288,0)</f>
        <v>0</v>
      </c>
      <c r="BJ288" s="18" t="s">
        <v>84</v>
      </c>
      <c r="BK288" s="240">
        <f>ROUND(I288*H288,2)</f>
        <v>0</v>
      </c>
      <c r="BL288" s="18" t="s">
        <v>437</v>
      </c>
      <c r="BM288" s="239" t="s">
        <v>1981</v>
      </c>
    </row>
    <row r="289" spans="1:47" s="2" customFormat="1" ht="12">
      <c r="A289" s="39"/>
      <c r="B289" s="40"/>
      <c r="C289" s="41"/>
      <c r="D289" s="241" t="s">
        <v>178</v>
      </c>
      <c r="E289" s="41"/>
      <c r="F289" s="242" t="s">
        <v>4164</v>
      </c>
      <c r="G289" s="41"/>
      <c r="H289" s="41"/>
      <c r="I289" s="243"/>
      <c r="J289" s="41"/>
      <c r="K289" s="41"/>
      <c r="L289" s="45"/>
      <c r="M289" s="244"/>
      <c r="N289" s="245"/>
      <c r="O289" s="92"/>
      <c r="P289" s="92"/>
      <c r="Q289" s="92"/>
      <c r="R289" s="92"/>
      <c r="S289" s="92"/>
      <c r="T289" s="93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178</v>
      </c>
      <c r="AU289" s="18" t="s">
        <v>84</v>
      </c>
    </row>
    <row r="290" spans="1:65" s="2" customFormat="1" ht="24.15" customHeight="1">
      <c r="A290" s="39"/>
      <c r="B290" s="40"/>
      <c r="C290" s="228" t="s">
        <v>1548</v>
      </c>
      <c r="D290" s="228" t="s">
        <v>171</v>
      </c>
      <c r="E290" s="229" t="s">
        <v>4165</v>
      </c>
      <c r="F290" s="230" t="s">
        <v>4166</v>
      </c>
      <c r="G290" s="231" t="s">
        <v>798</v>
      </c>
      <c r="H290" s="232">
        <v>10</v>
      </c>
      <c r="I290" s="233"/>
      <c r="J290" s="234">
        <f>ROUND(I290*H290,2)</f>
        <v>0</v>
      </c>
      <c r="K290" s="230" t="s">
        <v>3781</v>
      </c>
      <c r="L290" s="45"/>
      <c r="M290" s="235" t="s">
        <v>1</v>
      </c>
      <c r="N290" s="236" t="s">
        <v>42</v>
      </c>
      <c r="O290" s="92"/>
      <c r="P290" s="237">
        <f>O290*H290</f>
        <v>0</v>
      </c>
      <c r="Q290" s="237">
        <v>0</v>
      </c>
      <c r="R290" s="237">
        <f>Q290*H290</f>
        <v>0</v>
      </c>
      <c r="S290" s="237">
        <v>0</v>
      </c>
      <c r="T290" s="238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9" t="s">
        <v>437</v>
      </c>
      <c r="AT290" s="239" t="s">
        <v>171</v>
      </c>
      <c r="AU290" s="239" t="s">
        <v>84</v>
      </c>
      <c r="AY290" s="18" t="s">
        <v>168</v>
      </c>
      <c r="BE290" s="240">
        <f>IF(N290="základní",J290,0)</f>
        <v>0</v>
      </c>
      <c r="BF290" s="240">
        <f>IF(N290="snížená",J290,0)</f>
        <v>0</v>
      </c>
      <c r="BG290" s="240">
        <f>IF(N290="zákl. přenesená",J290,0)</f>
        <v>0</v>
      </c>
      <c r="BH290" s="240">
        <f>IF(N290="sníž. přenesená",J290,0)</f>
        <v>0</v>
      </c>
      <c r="BI290" s="240">
        <f>IF(N290="nulová",J290,0)</f>
        <v>0</v>
      </c>
      <c r="BJ290" s="18" t="s">
        <v>84</v>
      </c>
      <c r="BK290" s="240">
        <f>ROUND(I290*H290,2)</f>
        <v>0</v>
      </c>
      <c r="BL290" s="18" t="s">
        <v>437</v>
      </c>
      <c r="BM290" s="239" t="s">
        <v>1985</v>
      </c>
    </row>
    <row r="291" spans="1:47" s="2" customFormat="1" ht="12">
      <c r="A291" s="39"/>
      <c r="B291" s="40"/>
      <c r="C291" s="41"/>
      <c r="D291" s="241" t="s">
        <v>178</v>
      </c>
      <c r="E291" s="41"/>
      <c r="F291" s="242" t="s">
        <v>4164</v>
      </c>
      <c r="G291" s="41"/>
      <c r="H291" s="41"/>
      <c r="I291" s="243"/>
      <c r="J291" s="41"/>
      <c r="K291" s="41"/>
      <c r="L291" s="45"/>
      <c r="M291" s="244"/>
      <c r="N291" s="245"/>
      <c r="O291" s="92"/>
      <c r="P291" s="92"/>
      <c r="Q291" s="92"/>
      <c r="R291" s="92"/>
      <c r="S291" s="92"/>
      <c r="T291" s="93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178</v>
      </c>
      <c r="AU291" s="18" t="s">
        <v>84</v>
      </c>
    </row>
    <row r="292" spans="1:65" s="2" customFormat="1" ht="24.15" customHeight="1">
      <c r="A292" s="39"/>
      <c r="B292" s="40"/>
      <c r="C292" s="228" t="s">
        <v>1268</v>
      </c>
      <c r="D292" s="228" t="s">
        <v>171</v>
      </c>
      <c r="E292" s="229" t="s">
        <v>4167</v>
      </c>
      <c r="F292" s="230" t="s">
        <v>4168</v>
      </c>
      <c r="G292" s="231" t="s">
        <v>798</v>
      </c>
      <c r="H292" s="232">
        <v>20</v>
      </c>
      <c r="I292" s="233"/>
      <c r="J292" s="234">
        <f>ROUND(I292*H292,2)</f>
        <v>0</v>
      </c>
      <c r="K292" s="230" t="s">
        <v>3781</v>
      </c>
      <c r="L292" s="45"/>
      <c r="M292" s="235" t="s">
        <v>1</v>
      </c>
      <c r="N292" s="236" t="s">
        <v>42</v>
      </c>
      <c r="O292" s="92"/>
      <c r="P292" s="237">
        <f>O292*H292</f>
        <v>0</v>
      </c>
      <c r="Q292" s="237">
        <v>0</v>
      </c>
      <c r="R292" s="237">
        <f>Q292*H292</f>
        <v>0</v>
      </c>
      <c r="S292" s="237">
        <v>0</v>
      </c>
      <c r="T292" s="238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9" t="s">
        <v>437</v>
      </c>
      <c r="AT292" s="239" t="s">
        <v>171</v>
      </c>
      <c r="AU292" s="239" t="s">
        <v>84</v>
      </c>
      <c r="AY292" s="18" t="s">
        <v>168</v>
      </c>
      <c r="BE292" s="240">
        <f>IF(N292="základní",J292,0)</f>
        <v>0</v>
      </c>
      <c r="BF292" s="240">
        <f>IF(N292="snížená",J292,0)</f>
        <v>0</v>
      </c>
      <c r="BG292" s="240">
        <f>IF(N292="zákl. přenesená",J292,0)</f>
        <v>0</v>
      </c>
      <c r="BH292" s="240">
        <f>IF(N292="sníž. přenesená",J292,0)</f>
        <v>0</v>
      </c>
      <c r="BI292" s="240">
        <f>IF(N292="nulová",J292,0)</f>
        <v>0</v>
      </c>
      <c r="BJ292" s="18" t="s">
        <v>84</v>
      </c>
      <c r="BK292" s="240">
        <f>ROUND(I292*H292,2)</f>
        <v>0</v>
      </c>
      <c r="BL292" s="18" t="s">
        <v>437</v>
      </c>
      <c r="BM292" s="239" t="s">
        <v>1992</v>
      </c>
    </row>
    <row r="293" spans="1:47" s="2" customFormat="1" ht="12">
      <c r="A293" s="39"/>
      <c r="B293" s="40"/>
      <c r="C293" s="41"/>
      <c r="D293" s="241" t="s">
        <v>178</v>
      </c>
      <c r="E293" s="41"/>
      <c r="F293" s="242" t="s">
        <v>4164</v>
      </c>
      <c r="G293" s="41"/>
      <c r="H293" s="41"/>
      <c r="I293" s="243"/>
      <c r="J293" s="41"/>
      <c r="K293" s="41"/>
      <c r="L293" s="45"/>
      <c r="M293" s="244"/>
      <c r="N293" s="245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178</v>
      </c>
      <c r="AU293" s="18" t="s">
        <v>84</v>
      </c>
    </row>
    <row r="294" spans="1:65" s="2" customFormat="1" ht="24.15" customHeight="1">
      <c r="A294" s="39"/>
      <c r="B294" s="40"/>
      <c r="C294" s="228" t="s">
        <v>1558</v>
      </c>
      <c r="D294" s="228" t="s">
        <v>171</v>
      </c>
      <c r="E294" s="229" t="s">
        <v>4169</v>
      </c>
      <c r="F294" s="230" t="s">
        <v>4170</v>
      </c>
      <c r="G294" s="231" t="s">
        <v>798</v>
      </c>
      <c r="H294" s="232">
        <v>20</v>
      </c>
      <c r="I294" s="233"/>
      <c r="J294" s="234">
        <f>ROUND(I294*H294,2)</f>
        <v>0</v>
      </c>
      <c r="K294" s="230" t="s">
        <v>3781</v>
      </c>
      <c r="L294" s="45"/>
      <c r="M294" s="235" t="s">
        <v>1</v>
      </c>
      <c r="N294" s="236" t="s">
        <v>42</v>
      </c>
      <c r="O294" s="92"/>
      <c r="P294" s="237">
        <f>O294*H294</f>
        <v>0</v>
      </c>
      <c r="Q294" s="237">
        <v>0</v>
      </c>
      <c r="R294" s="237">
        <f>Q294*H294</f>
        <v>0</v>
      </c>
      <c r="S294" s="237">
        <v>0</v>
      </c>
      <c r="T294" s="238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9" t="s">
        <v>437</v>
      </c>
      <c r="AT294" s="239" t="s">
        <v>171</v>
      </c>
      <c r="AU294" s="239" t="s">
        <v>84</v>
      </c>
      <c r="AY294" s="18" t="s">
        <v>168</v>
      </c>
      <c r="BE294" s="240">
        <f>IF(N294="základní",J294,0)</f>
        <v>0</v>
      </c>
      <c r="BF294" s="240">
        <f>IF(N294="snížená",J294,0)</f>
        <v>0</v>
      </c>
      <c r="BG294" s="240">
        <f>IF(N294="zákl. přenesená",J294,0)</f>
        <v>0</v>
      </c>
      <c r="BH294" s="240">
        <f>IF(N294="sníž. přenesená",J294,0)</f>
        <v>0</v>
      </c>
      <c r="BI294" s="240">
        <f>IF(N294="nulová",J294,0)</f>
        <v>0</v>
      </c>
      <c r="BJ294" s="18" t="s">
        <v>84</v>
      </c>
      <c r="BK294" s="240">
        <f>ROUND(I294*H294,2)</f>
        <v>0</v>
      </c>
      <c r="BL294" s="18" t="s">
        <v>437</v>
      </c>
      <c r="BM294" s="239" t="s">
        <v>2022</v>
      </c>
    </row>
    <row r="295" spans="1:47" s="2" customFormat="1" ht="12">
      <c r="A295" s="39"/>
      <c r="B295" s="40"/>
      <c r="C295" s="41"/>
      <c r="D295" s="241" t="s">
        <v>178</v>
      </c>
      <c r="E295" s="41"/>
      <c r="F295" s="242" t="s">
        <v>4164</v>
      </c>
      <c r="G295" s="41"/>
      <c r="H295" s="41"/>
      <c r="I295" s="243"/>
      <c r="J295" s="41"/>
      <c r="K295" s="41"/>
      <c r="L295" s="45"/>
      <c r="M295" s="244"/>
      <c r="N295" s="245"/>
      <c r="O295" s="92"/>
      <c r="P295" s="92"/>
      <c r="Q295" s="92"/>
      <c r="R295" s="92"/>
      <c r="S295" s="92"/>
      <c r="T295" s="93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178</v>
      </c>
      <c r="AU295" s="18" t="s">
        <v>84</v>
      </c>
    </row>
    <row r="296" spans="1:65" s="2" customFormat="1" ht="24.15" customHeight="1">
      <c r="A296" s="39"/>
      <c r="B296" s="40"/>
      <c r="C296" s="228" t="s">
        <v>1567</v>
      </c>
      <c r="D296" s="228" t="s">
        <v>171</v>
      </c>
      <c r="E296" s="229" t="s">
        <v>4171</v>
      </c>
      <c r="F296" s="230" t="s">
        <v>4172</v>
      </c>
      <c r="G296" s="231" t="s">
        <v>798</v>
      </c>
      <c r="H296" s="232">
        <v>1</v>
      </c>
      <c r="I296" s="233"/>
      <c r="J296" s="234">
        <f>ROUND(I296*H296,2)</f>
        <v>0</v>
      </c>
      <c r="K296" s="230" t="s">
        <v>3781</v>
      </c>
      <c r="L296" s="45"/>
      <c r="M296" s="235" t="s">
        <v>1</v>
      </c>
      <c r="N296" s="236" t="s">
        <v>42</v>
      </c>
      <c r="O296" s="92"/>
      <c r="P296" s="237">
        <f>O296*H296</f>
        <v>0</v>
      </c>
      <c r="Q296" s="237">
        <v>0</v>
      </c>
      <c r="R296" s="237">
        <f>Q296*H296</f>
        <v>0</v>
      </c>
      <c r="S296" s="237">
        <v>0</v>
      </c>
      <c r="T296" s="238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9" t="s">
        <v>437</v>
      </c>
      <c r="AT296" s="239" t="s">
        <v>171</v>
      </c>
      <c r="AU296" s="239" t="s">
        <v>84</v>
      </c>
      <c r="AY296" s="18" t="s">
        <v>168</v>
      </c>
      <c r="BE296" s="240">
        <f>IF(N296="základní",J296,0)</f>
        <v>0</v>
      </c>
      <c r="BF296" s="240">
        <f>IF(N296="snížená",J296,0)</f>
        <v>0</v>
      </c>
      <c r="BG296" s="240">
        <f>IF(N296="zákl. přenesená",J296,0)</f>
        <v>0</v>
      </c>
      <c r="BH296" s="240">
        <f>IF(N296="sníž. přenesená",J296,0)</f>
        <v>0</v>
      </c>
      <c r="BI296" s="240">
        <f>IF(N296="nulová",J296,0)</f>
        <v>0</v>
      </c>
      <c r="BJ296" s="18" t="s">
        <v>84</v>
      </c>
      <c r="BK296" s="240">
        <f>ROUND(I296*H296,2)</f>
        <v>0</v>
      </c>
      <c r="BL296" s="18" t="s">
        <v>437</v>
      </c>
      <c r="BM296" s="239" t="s">
        <v>2036</v>
      </c>
    </row>
    <row r="297" spans="1:47" s="2" customFormat="1" ht="12">
      <c r="A297" s="39"/>
      <c r="B297" s="40"/>
      <c r="C297" s="41"/>
      <c r="D297" s="241" t="s">
        <v>178</v>
      </c>
      <c r="E297" s="41"/>
      <c r="F297" s="242" t="s">
        <v>4164</v>
      </c>
      <c r="G297" s="41"/>
      <c r="H297" s="41"/>
      <c r="I297" s="243"/>
      <c r="J297" s="41"/>
      <c r="K297" s="41"/>
      <c r="L297" s="45"/>
      <c r="M297" s="244"/>
      <c r="N297" s="245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178</v>
      </c>
      <c r="AU297" s="18" t="s">
        <v>84</v>
      </c>
    </row>
    <row r="298" spans="1:65" s="2" customFormat="1" ht="24.15" customHeight="1">
      <c r="A298" s="39"/>
      <c r="B298" s="40"/>
      <c r="C298" s="228" t="s">
        <v>1572</v>
      </c>
      <c r="D298" s="228" t="s">
        <v>171</v>
      </c>
      <c r="E298" s="229" t="s">
        <v>4173</v>
      </c>
      <c r="F298" s="230" t="s">
        <v>4174</v>
      </c>
      <c r="G298" s="231" t="s">
        <v>798</v>
      </c>
      <c r="H298" s="232">
        <v>8</v>
      </c>
      <c r="I298" s="233"/>
      <c r="J298" s="234">
        <f>ROUND(I298*H298,2)</f>
        <v>0</v>
      </c>
      <c r="K298" s="230" t="s">
        <v>3781</v>
      </c>
      <c r="L298" s="45"/>
      <c r="M298" s="235" t="s">
        <v>1</v>
      </c>
      <c r="N298" s="236" t="s">
        <v>42</v>
      </c>
      <c r="O298" s="92"/>
      <c r="P298" s="237">
        <f>O298*H298</f>
        <v>0</v>
      </c>
      <c r="Q298" s="237">
        <v>0</v>
      </c>
      <c r="R298" s="237">
        <f>Q298*H298</f>
        <v>0</v>
      </c>
      <c r="S298" s="237">
        <v>0</v>
      </c>
      <c r="T298" s="238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9" t="s">
        <v>437</v>
      </c>
      <c r="AT298" s="239" t="s">
        <v>171</v>
      </c>
      <c r="AU298" s="239" t="s">
        <v>84</v>
      </c>
      <c r="AY298" s="18" t="s">
        <v>168</v>
      </c>
      <c r="BE298" s="240">
        <f>IF(N298="základní",J298,0)</f>
        <v>0</v>
      </c>
      <c r="BF298" s="240">
        <f>IF(N298="snížená",J298,0)</f>
        <v>0</v>
      </c>
      <c r="BG298" s="240">
        <f>IF(N298="zákl. přenesená",J298,0)</f>
        <v>0</v>
      </c>
      <c r="BH298" s="240">
        <f>IF(N298="sníž. přenesená",J298,0)</f>
        <v>0</v>
      </c>
      <c r="BI298" s="240">
        <f>IF(N298="nulová",J298,0)</f>
        <v>0</v>
      </c>
      <c r="BJ298" s="18" t="s">
        <v>84</v>
      </c>
      <c r="BK298" s="240">
        <f>ROUND(I298*H298,2)</f>
        <v>0</v>
      </c>
      <c r="BL298" s="18" t="s">
        <v>437</v>
      </c>
      <c r="BM298" s="239" t="s">
        <v>2049</v>
      </c>
    </row>
    <row r="299" spans="1:47" s="2" customFormat="1" ht="12">
      <c r="A299" s="39"/>
      <c r="B299" s="40"/>
      <c r="C299" s="41"/>
      <c r="D299" s="241" t="s">
        <v>178</v>
      </c>
      <c r="E299" s="41"/>
      <c r="F299" s="242" t="s">
        <v>4175</v>
      </c>
      <c r="G299" s="41"/>
      <c r="H299" s="41"/>
      <c r="I299" s="243"/>
      <c r="J299" s="41"/>
      <c r="K299" s="41"/>
      <c r="L299" s="45"/>
      <c r="M299" s="244"/>
      <c r="N299" s="245"/>
      <c r="O299" s="92"/>
      <c r="P299" s="92"/>
      <c r="Q299" s="92"/>
      <c r="R299" s="92"/>
      <c r="S299" s="92"/>
      <c r="T299" s="93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178</v>
      </c>
      <c r="AU299" s="18" t="s">
        <v>84</v>
      </c>
    </row>
    <row r="300" spans="1:65" s="2" customFormat="1" ht="24.15" customHeight="1">
      <c r="A300" s="39"/>
      <c r="B300" s="40"/>
      <c r="C300" s="228" t="s">
        <v>1577</v>
      </c>
      <c r="D300" s="228" t="s">
        <v>171</v>
      </c>
      <c r="E300" s="229" t="s">
        <v>4176</v>
      </c>
      <c r="F300" s="230" t="s">
        <v>4177</v>
      </c>
      <c r="G300" s="231" t="s">
        <v>798</v>
      </c>
      <c r="H300" s="232">
        <v>1</v>
      </c>
      <c r="I300" s="233"/>
      <c r="J300" s="234">
        <f>ROUND(I300*H300,2)</f>
        <v>0</v>
      </c>
      <c r="K300" s="230" t="s">
        <v>3781</v>
      </c>
      <c r="L300" s="45"/>
      <c r="M300" s="235" t="s">
        <v>1</v>
      </c>
      <c r="N300" s="236" t="s">
        <v>42</v>
      </c>
      <c r="O300" s="92"/>
      <c r="P300" s="237">
        <f>O300*H300</f>
        <v>0</v>
      </c>
      <c r="Q300" s="237">
        <v>0</v>
      </c>
      <c r="R300" s="237">
        <f>Q300*H300</f>
        <v>0</v>
      </c>
      <c r="S300" s="237">
        <v>0</v>
      </c>
      <c r="T300" s="238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9" t="s">
        <v>437</v>
      </c>
      <c r="AT300" s="239" t="s">
        <v>171</v>
      </c>
      <c r="AU300" s="239" t="s">
        <v>84</v>
      </c>
      <c r="AY300" s="18" t="s">
        <v>168</v>
      </c>
      <c r="BE300" s="240">
        <f>IF(N300="základní",J300,0)</f>
        <v>0</v>
      </c>
      <c r="BF300" s="240">
        <f>IF(N300="snížená",J300,0)</f>
        <v>0</v>
      </c>
      <c r="BG300" s="240">
        <f>IF(N300="zákl. přenesená",J300,0)</f>
        <v>0</v>
      </c>
      <c r="BH300" s="240">
        <f>IF(N300="sníž. přenesená",J300,0)</f>
        <v>0</v>
      </c>
      <c r="BI300" s="240">
        <f>IF(N300="nulová",J300,0)</f>
        <v>0</v>
      </c>
      <c r="BJ300" s="18" t="s">
        <v>84</v>
      </c>
      <c r="BK300" s="240">
        <f>ROUND(I300*H300,2)</f>
        <v>0</v>
      </c>
      <c r="BL300" s="18" t="s">
        <v>437</v>
      </c>
      <c r="BM300" s="239" t="s">
        <v>2059</v>
      </c>
    </row>
    <row r="301" spans="1:47" s="2" customFormat="1" ht="12">
      <c r="A301" s="39"/>
      <c r="B301" s="40"/>
      <c r="C301" s="41"/>
      <c r="D301" s="241" t="s">
        <v>178</v>
      </c>
      <c r="E301" s="41"/>
      <c r="F301" s="242" t="s">
        <v>4175</v>
      </c>
      <c r="G301" s="41"/>
      <c r="H301" s="41"/>
      <c r="I301" s="243"/>
      <c r="J301" s="41"/>
      <c r="K301" s="41"/>
      <c r="L301" s="45"/>
      <c r="M301" s="244"/>
      <c r="N301" s="245"/>
      <c r="O301" s="92"/>
      <c r="P301" s="92"/>
      <c r="Q301" s="92"/>
      <c r="R301" s="92"/>
      <c r="S301" s="92"/>
      <c r="T301" s="93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178</v>
      </c>
      <c r="AU301" s="18" t="s">
        <v>84</v>
      </c>
    </row>
    <row r="302" spans="1:65" s="2" customFormat="1" ht="24.15" customHeight="1">
      <c r="A302" s="39"/>
      <c r="B302" s="40"/>
      <c r="C302" s="228" t="s">
        <v>1583</v>
      </c>
      <c r="D302" s="228" t="s">
        <v>171</v>
      </c>
      <c r="E302" s="229" t="s">
        <v>4178</v>
      </c>
      <c r="F302" s="230" t="s">
        <v>4179</v>
      </c>
      <c r="G302" s="231" t="s">
        <v>798</v>
      </c>
      <c r="H302" s="232">
        <v>3</v>
      </c>
      <c r="I302" s="233"/>
      <c r="J302" s="234">
        <f>ROUND(I302*H302,2)</f>
        <v>0</v>
      </c>
      <c r="K302" s="230" t="s">
        <v>3781</v>
      </c>
      <c r="L302" s="45"/>
      <c r="M302" s="235" t="s">
        <v>1</v>
      </c>
      <c r="N302" s="236" t="s">
        <v>42</v>
      </c>
      <c r="O302" s="92"/>
      <c r="P302" s="237">
        <f>O302*H302</f>
        <v>0</v>
      </c>
      <c r="Q302" s="237">
        <v>0</v>
      </c>
      <c r="R302" s="237">
        <f>Q302*H302</f>
        <v>0</v>
      </c>
      <c r="S302" s="237">
        <v>0</v>
      </c>
      <c r="T302" s="238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9" t="s">
        <v>437</v>
      </c>
      <c r="AT302" s="239" t="s">
        <v>171</v>
      </c>
      <c r="AU302" s="239" t="s">
        <v>84</v>
      </c>
      <c r="AY302" s="18" t="s">
        <v>168</v>
      </c>
      <c r="BE302" s="240">
        <f>IF(N302="základní",J302,0)</f>
        <v>0</v>
      </c>
      <c r="BF302" s="240">
        <f>IF(N302="snížená",J302,0)</f>
        <v>0</v>
      </c>
      <c r="BG302" s="240">
        <f>IF(N302="zákl. přenesená",J302,0)</f>
        <v>0</v>
      </c>
      <c r="BH302" s="240">
        <f>IF(N302="sníž. přenesená",J302,0)</f>
        <v>0</v>
      </c>
      <c r="BI302" s="240">
        <f>IF(N302="nulová",J302,0)</f>
        <v>0</v>
      </c>
      <c r="BJ302" s="18" t="s">
        <v>84</v>
      </c>
      <c r="BK302" s="240">
        <f>ROUND(I302*H302,2)</f>
        <v>0</v>
      </c>
      <c r="BL302" s="18" t="s">
        <v>437</v>
      </c>
      <c r="BM302" s="239" t="s">
        <v>2071</v>
      </c>
    </row>
    <row r="303" spans="1:47" s="2" customFormat="1" ht="12">
      <c r="A303" s="39"/>
      <c r="B303" s="40"/>
      <c r="C303" s="41"/>
      <c r="D303" s="241" t="s">
        <v>178</v>
      </c>
      <c r="E303" s="41"/>
      <c r="F303" s="242" t="s">
        <v>4175</v>
      </c>
      <c r="G303" s="41"/>
      <c r="H303" s="41"/>
      <c r="I303" s="243"/>
      <c r="J303" s="41"/>
      <c r="K303" s="41"/>
      <c r="L303" s="45"/>
      <c r="M303" s="244"/>
      <c r="N303" s="245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178</v>
      </c>
      <c r="AU303" s="18" t="s">
        <v>84</v>
      </c>
    </row>
    <row r="304" spans="1:65" s="2" customFormat="1" ht="24.15" customHeight="1">
      <c r="A304" s="39"/>
      <c r="B304" s="40"/>
      <c r="C304" s="228" t="s">
        <v>1588</v>
      </c>
      <c r="D304" s="228" t="s">
        <v>171</v>
      </c>
      <c r="E304" s="229" t="s">
        <v>4180</v>
      </c>
      <c r="F304" s="230" t="s">
        <v>4181</v>
      </c>
      <c r="G304" s="231" t="s">
        <v>798</v>
      </c>
      <c r="H304" s="232">
        <v>2</v>
      </c>
      <c r="I304" s="233"/>
      <c r="J304" s="234">
        <f>ROUND(I304*H304,2)</f>
        <v>0</v>
      </c>
      <c r="K304" s="230" t="s">
        <v>3781</v>
      </c>
      <c r="L304" s="45"/>
      <c r="M304" s="235" t="s">
        <v>1</v>
      </c>
      <c r="N304" s="236" t="s">
        <v>42</v>
      </c>
      <c r="O304" s="92"/>
      <c r="P304" s="237">
        <f>O304*H304</f>
        <v>0</v>
      </c>
      <c r="Q304" s="237">
        <v>0</v>
      </c>
      <c r="R304" s="237">
        <f>Q304*H304</f>
        <v>0</v>
      </c>
      <c r="S304" s="237">
        <v>0</v>
      </c>
      <c r="T304" s="238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9" t="s">
        <v>437</v>
      </c>
      <c r="AT304" s="239" t="s">
        <v>171</v>
      </c>
      <c r="AU304" s="239" t="s">
        <v>84</v>
      </c>
      <c r="AY304" s="18" t="s">
        <v>168</v>
      </c>
      <c r="BE304" s="240">
        <f>IF(N304="základní",J304,0)</f>
        <v>0</v>
      </c>
      <c r="BF304" s="240">
        <f>IF(N304="snížená",J304,0)</f>
        <v>0</v>
      </c>
      <c r="BG304" s="240">
        <f>IF(N304="zákl. přenesená",J304,0)</f>
        <v>0</v>
      </c>
      <c r="BH304" s="240">
        <f>IF(N304="sníž. přenesená",J304,0)</f>
        <v>0</v>
      </c>
      <c r="BI304" s="240">
        <f>IF(N304="nulová",J304,0)</f>
        <v>0</v>
      </c>
      <c r="BJ304" s="18" t="s">
        <v>84</v>
      </c>
      <c r="BK304" s="240">
        <f>ROUND(I304*H304,2)</f>
        <v>0</v>
      </c>
      <c r="BL304" s="18" t="s">
        <v>437</v>
      </c>
      <c r="BM304" s="239" t="s">
        <v>2081</v>
      </c>
    </row>
    <row r="305" spans="1:47" s="2" customFormat="1" ht="12">
      <c r="A305" s="39"/>
      <c r="B305" s="40"/>
      <c r="C305" s="41"/>
      <c r="D305" s="241" t="s">
        <v>178</v>
      </c>
      <c r="E305" s="41"/>
      <c r="F305" s="242" t="s">
        <v>4175</v>
      </c>
      <c r="G305" s="41"/>
      <c r="H305" s="41"/>
      <c r="I305" s="243"/>
      <c r="J305" s="41"/>
      <c r="K305" s="41"/>
      <c r="L305" s="45"/>
      <c r="M305" s="244"/>
      <c r="N305" s="245"/>
      <c r="O305" s="92"/>
      <c r="P305" s="92"/>
      <c r="Q305" s="92"/>
      <c r="R305" s="92"/>
      <c r="S305" s="92"/>
      <c r="T305" s="93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178</v>
      </c>
      <c r="AU305" s="18" t="s">
        <v>84</v>
      </c>
    </row>
    <row r="306" spans="1:65" s="2" customFormat="1" ht="37.8" customHeight="1">
      <c r="A306" s="39"/>
      <c r="B306" s="40"/>
      <c r="C306" s="228" t="s">
        <v>1594</v>
      </c>
      <c r="D306" s="228" t="s">
        <v>171</v>
      </c>
      <c r="E306" s="229" t="s">
        <v>4182</v>
      </c>
      <c r="F306" s="230" t="s">
        <v>4183</v>
      </c>
      <c r="G306" s="231" t="s">
        <v>798</v>
      </c>
      <c r="H306" s="232">
        <v>5</v>
      </c>
      <c r="I306" s="233"/>
      <c r="J306" s="234">
        <f>ROUND(I306*H306,2)</f>
        <v>0</v>
      </c>
      <c r="K306" s="230" t="s">
        <v>3781</v>
      </c>
      <c r="L306" s="45"/>
      <c r="M306" s="235" t="s">
        <v>1</v>
      </c>
      <c r="N306" s="236" t="s">
        <v>42</v>
      </c>
      <c r="O306" s="92"/>
      <c r="P306" s="237">
        <f>O306*H306</f>
        <v>0</v>
      </c>
      <c r="Q306" s="237">
        <v>0</v>
      </c>
      <c r="R306" s="237">
        <f>Q306*H306</f>
        <v>0</v>
      </c>
      <c r="S306" s="237">
        <v>0</v>
      </c>
      <c r="T306" s="238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9" t="s">
        <v>437</v>
      </c>
      <c r="AT306" s="239" t="s">
        <v>171</v>
      </c>
      <c r="AU306" s="239" t="s">
        <v>84</v>
      </c>
      <c r="AY306" s="18" t="s">
        <v>168</v>
      </c>
      <c r="BE306" s="240">
        <f>IF(N306="základní",J306,0)</f>
        <v>0</v>
      </c>
      <c r="BF306" s="240">
        <f>IF(N306="snížená",J306,0)</f>
        <v>0</v>
      </c>
      <c r="BG306" s="240">
        <f>IF(N306="zákl. přenesená",J306,0)</f>
        <v>0</v>
      </c>
      <c r="BH306" s="240">
        <f>IF(N306="sníž. přenesená",J306,0)</f>
        <v>0</v>
      </c>
      <c r="BI306" s="240">
        <f>IF(N306="nulová",J306,0)</f>
        <v>0</v>
      </c>
      <c r="BJ306" s="18" t="s">
        <v>84</v>
      </c>
      <c r="BK306" s="240">
        <f>ROUND(I306*H306,2)</f>
        <v>0</v>
      </c>
      <c r="BL306" s="18" t="s">
        <v>437</v>
      </c>
      <c r="BM306" s="239" t="s">
        <v>2092</v>
      </c>
    </row>
    <row r="307" spans="1:47" s="2" customFormat="1" ht="12">
      <c r="A307" s="39"/>
      <c r="B307" s="40"/>
      <c r="C307" s="41"/>
      <c r="D307" s="241" t="s">
        <v>178</v>
      </c>
      <c r="E307" s="41"/>
      <c r="F307" s="242" t="s">
        <v>4184</v>
      </c>
      <c r="G307" s="41"/>
      <c r="H307" s="41"/>
      <c r="I307" s="243"/>
      <c r="J307" s="41"/>
      <c r="K307" s="41"/>
      <c r="L307" s="45"/>
      <c r="M307" s="244"/>
      <c r="N307" s="245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178</v>
      </c>
      <c r="AU307" s="18" t="s">
        <v>84</v>
      </c>
    </row>
    <row r="308" spans="1:65" s="2" customFormat="1" ht="24.15" customHeight="1">
      <c r="A308" s="39"/>
      <c r="B308" s="40"/>
      <c r="C308" s="228" t="s">
        <v>1600</v>
      </c>
      <c r="D308" s="228" t="s">
        <v>171</v>
      </c>
      <c r="E308" s="229" t="s">
        <v>4185</v>
      </c>
      <c r="F308" s="230" t="s">
        <v>4186</v>
      </c>
      <c r="G308" s="231" t="s">
        <v>798</v>
      </c>
      <c r="H308" s="232">
        <v>1</v>
      </c>
      <c r="I308" s="233"/>
      <c r="J308" s="234">
        <f>ROUND(I308*H308,2)</f>
        <v>0</v>
      </c>
      <c r="K308" s="230" t="s">
        <v>3781</v>
      </c>
      <c r="L308" s="45"/>
      <c r="M308" s="235" t="s">
        <v>1</v>
      </c>
      <c r="N308" s="236" t="s">
        <v>42</v>
      </c>
      <c r="O308" s="92"/>
      <c r="P308" s="237">
        <f>O308*H308</f>
        <v>0</v>
      </c>
      <c r="Q308" s="237">
        <v>0</v>
      </c>
      <c r="R308" s="237">
        <f>Q308*H308</f>
        <v>0</v>
      </c>
      <c r="S308" s="237">
        <v>0</v>
      </c>
      <c r="T308" s="238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9" t="s">
        <v>437</v>
      </c>
      <c r="AT308" s="239" t="s">
        <v>171</v>
      </c>
      <c r="AU308" s="239" t="s">
        <v>84</v>
      </c>
      <c r="AY308" s="18" t="s">
        <v>168</v>
      </c>
      <c r="BE308" s="240">
        <f>IF(N308="základní",J308,0)</f>
        <v>0</v>
      </c>
      <c r="BF308" s="240">
        <f>IF(N308="snížená",J308,0)</f>
        <v>0</v>
      </c>
      <c r="BG308" s="240">
        <f>IF(N308="zákl. přenesená",J308,0)</f>
        <v>0</v>
      </c>
      <c r="BH308" s="240">
        <f>IF(N308="sníž. přenesená",J308,0)</f>
        <v>0</v>
      </c>
      <c r="BI308" s="240">
        <f>IF(N308="nulová",J308,0)</f>
        <v>0</v>
      </c>
      <c r="BJ308" s="18" t="s">
        <v>84</v>
      </c>
      <c r="BK308" s="240">
        <f>ROUND(I308*H308,2)</f>
        <v>0</v>
      </c>
      <c r="BL308" s="18" t="s">
        <v>437</v>
      </c>
      <c r="BM308" s="239" t="s">
        <v>2101</v>
      </c>
    </row>
    <row r="309" spans="1:47" s="2" customFormat="1" ht="12">
      <c r="A309" s="39"/>
      <c r="B309" s="40"/>
      <c r="C309" s="41"/>
      <c r="D309" s="241" t="s">
        <v>178</v>
      </c>
      <c r="E309" s="41"/>
      <c r="F309" s="242" t="s">
        <v>4187</v>
      </c>
      <c r="G309" s="41"/>
      <c r="H309" s="41"/>
      <c r="I309" s="243"/>
      <c r="J309" s="41"/>
      <c r="K309" s="41"/>
      <c r="L309" s="45"/>
      <c r="M309" s="244"/>
      <c r="N309" s="245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178</v>
      </c>
      <c r="AU309" s="18" t="s">
        <v>84</v>
      </c>
    </row>
    <row r="310" spans="1:65" s="2" customFormat="1" ht="24.15" customHeight="1">
      <c r="A310" s="39"/>
      <c r="B310" s="40"/>
      <c r="C310" s="228" t="s">
        <v>1606</v>
      </c>
      <c r="D310" s="228" t="s">
        <v>171</v>
      </c>
      <c r="E310" s="229" t="s">
        <v>4188</v>
      </c>
      <c r="F310" s="230" t="s">
        <v>4189</v>
      </c>
      <c r="G310" s="231" t="s">
        <v>798</v>
      </c>
      <c r="H310" s="232">
        <v>2</v>
      </c>
      <c r="I310" s="233"/>
      <c r="J310" s="234">
        <f>ROUND(I310*H310,2)</f>
        <v>0</v>
      </c>
      <c r="K310" s="230" t="s">
        <v>3781</v>
      </c>
      <c r="L310" s="45"/>
      <c r="M310" s="235" t="s">
        <v>1</v>
      </c>
      <c r="N310" s="236" t="s">
        <v>42</v>
      </c>
      <c r="O310" s="92"/>
      <c r="P310" s="237">
        <f>O310*H310</f>
        <v>0</v>
      </c>
      <c r="Q310" s="237">
        <v>0</v>
      </c>
      <c r="R310" s="237">
        <f>Q310*H310</f>
        <v>0</v>
      </c>
      <c r="S310" s="237">
        <v>0</v>
      </c>
      <c r="T310" s="238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9" t="s">
        <v>437</v>
      </c>
      <c r="AT310" s="239" t="s">
        <v>171</v>
      </c>
      <c r="AU310" s="239" t="s">
        <v>84</v>
      </c>
      <c r="AY310" s="18" t="s">
        <v>168</v>
      </c>
      <c r="BE310" s="240">
        <f>IF(N310="základní",J310,0)</f>
        <v>0</v>
      </c>
      <c r="BF310" s="240">
        <f>IF(N310="snížená",J310,0)</f>
        <v>0</v>
      </c>
      <c r="BG310" s="240">
        <f>IF(N310="zákl. přenesená",J310,0)</f>
        <v>0</v>
      </c>
      <c r="BH310" s="240">
        <f>IF(N310="sníž. přenesená",J310,0)</f>
        <v>0</v>
      </c>
      <c r="BI310" s="240">
        <f>IF(N310="nulová",J310,0)</f>
        <v>0</v>
      </c>
      <c r="BJ310" s="18" t="s">
        <v>84</v>
      </c>
      <c r="BK310" s="240">
        <f>ROUND(I310*H310,2)</f>
        <v>0</v>
      </c>
      <c r="BL310" s="18" t="s">
        <v>437</v>
      </c>
      <c r="BM310" s="239" t="s">
        <v>2112</v>
      </c>
    </row>
    <row r="311" spans="1:47" s="2" customFormat="1" ht="12">
      <c r="A311" s="39"/>
      <c r="B311" s="40"/>
      <c r="C311" s="41"/>
      <c r="D311" s="241" t="s">
        <v>178</v>
      </c>
      <c r="E311" s="41"/>
      <c r="F311" s="242" t="s">
        <v>4187</v>
      </c>
      <c r="G311" s="41"/>
      <c r="H311" s="41"/>
      <c r="I311" s="243"/>
      <c r="J311" s="41"/>
      <c r="K311" s="41"/>
      <c r="L311" s="45"/>
      <c r="M311" s="244"/>
      <c r="N311" s="245"/>
      <c r="O311" s="92"/>
      <c r="P311" s="92"/>
      <c r="Q311" s="92"/>
      <c r="R311" s="92"/>
      <c r="S311" s="92"/>
      <c r="T311" s="93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178</v>
      </c>
      <c r="AU311" s="18" t="s">
        <v>84</v>
      </c>
    </row>
    <row r="312" spans="1:65" s="2" customFormat="1" ht="24.15" customHeight="1">
      <c r="A312" s="39"/>
      <c r="B312" s="40"/>
      <c r="C312" s="228" t="s">
        <v>1611</v>
      </c>
      <c r="D312" s="228" t="s">
        <v>171</v>
      </c>
      <c r="E312" s="229" t="s">
        <v>4190</v>
      </c>
      <c r="F312" s="230" t="s">
        <v>4191</v>
      </c>
      <c r="G312" s="231" t="s">
        <v>798</v>
      </c>
      <c r="H312" s="232">
        <v>3</v>
      </c>
      <c r="I312" s="233"/>
      <c r="J312" s="234">
        <f>ROUND(I312*H312,2)</f>
        <v>0</v>
      </c>
      <c r="K312" s="230" t="s">
        <v>3781</v>
      </c>
      <c r="L312" s="45"/>
      <c r="M312" s="235" t="s">
        <v>1</v>
      </c>
      <c r="N312" s="236" t="s">
        <v>42</v>
      </c>
      <c r="O312" s="92"/>
      <c r="P312" s="237">
        <f>O312*H312</f>
        <v>0</v>
      </c>
      <c r="Q312" s="237">
        <v>0</v>
      </c>
      <c r="R312" s="237">
        <f>Q312*H312</f>
        <v>0</v>
      </c>
      <c r="S312" s="237">
        <v>0</v>
      </c>
      <c r="T312" s="238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9" t="s">
        <v>437</v>
      </c>
      <c r="AT312" s="239" t="s">
        <v>171</v>
      </c>
      <c r="AU312" s="239" t="s">
        <v>84</v>
      </c>
      <c r="AY312" s="18" t="s">
        <v>168</v>
      </c>
      <c r="BE312" s="240">
        <f>IF(N312="základní",J312,0)</f>
        <v>0</v>
      </c>
      <c r="BF312" s="240">
        <f>IF(N312="snížená",J312,0)</f>
        <v>0</v>
      </c>
      <c r="BG312" s="240">
        <f>IF(N312="zákl. přenesená",J312,0)</f>
        <v>0</v>
      </c>
      <c r="BH312" s="240">
        <f>IF(N312="sníž. přenesená",J312,0)</f>
        <v>0</v>
      </c>
      <c r="BI312" s="240">
        <f>IF(N312="nulová",J312,0)</f>
        <v>0</v>
      </c>
      <c r="BJ312" s="18" t="s">
        <v>84</v>
      </c>
      <c r="BK312" s="240">
        <f>ROUND(I312*H312,2)</f>
        <v>0</v>
      </c>
      <c r="BL312" s="18" t="s">
        <v>437</v>
      </c>
      <c r="BM312" s="239" t="s">
        <v>2121</v>
      </c>
    </row>
    <row r="313" spans="1:47" s="2" customFormat="1" ht="12">
      <c r="A313" s="39"/>
      <c r="B313" s="40"/>
      <c r="C313" s="41"/>
      <c r="D313" s="241" t="s">
        <v>178</v>
      </c>
      <c r="E313" s="41"/>
      <c r="F313" s="242" t="s">
        <v>4192</v>
      </c>
      <c r="G313" s="41"/>
      <c r="H313" s="41"/>
      <c r="I313" s="243"/>
      <c r="J313" s="41"/>
      <c r="K313" s="41"/>
      <c r="L313" s="45"/>
      <c r="M313" s="244"/>
      <c r="N313" s="245"/>
      <c r="O313" s="92"/>
      <c r="P313" s="92"/>
      <c r="Q313" s="92"/>
      <c r="R313" s="92"/>
      <c r="S313" s="92"/>
      <c r="T313" s="93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178</v>
      </c>
      <c r="AU313" s="18" t="s">
        <v>84</v>
      </c>
    </row>
    <row r="314" spans="1:65" s="2" customFormat="1" ht="37.8" customHeight="1">
      <c r="A314" s="39"/>
      <c r="B314" s="40"/>
      <c r="C314" s="228" t="s">
        <v>1616</v>
      </c>
      <c r="D314" s="228" t="s">
        <v>171</v>
      </c>
      <c r="E314" s="229" t="s">
        <v>4193</v>
      </c>
      <c r="F314" s="230" t="s">
        <v>4194</v>
      </c>
      <c r="G314" s="231" t="s">
        <v>798</v>
      </c>
      <c r="H314" s="232">
        <v>1</v>
      </c>
      <c r="I314" s="233"/>
      <c r="J314" s="234">
        <f>ROUND(I314*H314,2)</f>
        <v>0</v>
      </c>
      <c r="K314" s="230" t="s">
        <v>3828</v>
      </c>
      <c r="L314" s="45"/>
      <c r="M314" s="235" t="s">
        <v>1</v>
      </c>
      <c r="N314" s="236" t="s">
        <v>42</v>
      </c>
      <c r="O314" s="92"/>
      <c r="P314" s="237">
        <f>O314*H314</f>
        <v>0</v>
      </c>
      <c r="Q314" s="237">
        <v>0</v>
      </c>
      <c r="R314" s="237">
        <f>Q314*H314</f>
        <v>0</v>
      </c>
      <c r="S314" s="237">
        <v>0</v>
      </c>
      <c r="T314" s="238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9" t="s">
        <v>437</v>
      </c>
      <c r="AT314" s="239" t="s">
        <v>171</v>
      </c>
      <c r="AU314" s="239" t="s">
        <v>84</v>
      </c>
      <c r="AY314" s="18" t="s">
        <v>168</v>
      </c>
      <c r="BE314" s="240">
        <f>IF(N314="základní",J314,0)</f>
        <v>0</v>
      </c>
      <c r="BF314" s="240">
        <f>IF(N314="snížená",J314,0)</f>
        <v>0</v>
      </c>
      <c r="BG314" s="240">
        <f>IF(N314="zákl. přenesená",J314,0)</f>
        <v>0</v>
      </c>
      <c r="BH314" s="240">
        <f>IF(N314="sníž. přenesená",J314,0)</f>
        <v>0</v>
      </c>
      <c r="BI314" s="240">
        <f>IF(N314="nulová",J314,0)</f>
        <v>0</v>
      </c>
      <c r="BJ314" s="18" t="s">
        <v>84</v>
      </c>
      <c r="BK314" s="240">
        <f>ROUND(I314*H314,2)</f>
        <v>0</v>
      </c>
      <c r="BL314" s="18" t="s">
        <v>437</v>
      </c>
      <c r="BM314" s="239" t="s">
        <v>2133</v>
      </c>
    </row>
    <row r="315" spans="1:47" s="2" customFormat="1" ht="12">
      <c r="A315" s="39"/>
      <c r="B315" s="40"/>
      <c r="C315" s="41"/>
      <c r="D315" s="241" t="s">
        <v>178</v>
      </c>
      <c r="E315" s="41"/>
      <c r="F315" s="242" t="s">
        <v>4195</v>
      </c>
      <c r="G315" s="41"/>
      <c r="H315" s="41"/>
      <c r="I315" s="243"/>
      <c r="J315" s="41"/>
      <c r="K315" s="41"/>
      <c r="L315" s="45"/>
      <c r="M315" s="244"/>
      <c r="N315" s="245"/>
      <c r="O315" s="92"/>
      <c r="P315" s="92"/>
      <c r="Q315" s="92"/>
      <c r="R315" s="92"/>
      <c r="S315" s="92"/>
      <c r="T315" s="93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178</v>
      </c>
      <c r="AU315" s="18" t="s">
        <v>84</v>
      </c>
    </row>
    <row r="316" spans="1:65" s="2" customFormat="1" ht="37.8" customHeight="1">
      <c r="A316" s="39"/>
      <c r="B316" s="40"/>
      <c r="C316" s="228" t="s">
        <v>1620</v>
      </c>
      <c r="D316" s="228" t="s">
        <v>171</v>
      </c>
      <c r="E316" s="229" t="s">
        <v>4196</v>
      </c>
      <c r="F316" s="230" t="s">
        <v>4197</v>
      </c>
      <c r="G316" s="231" t="s">
        <v>1933</v>
      </c>
      <c r="H316" s="232">
        <v>4</v>
      </c>
      <c r="I316" s="233"/>
      <c r="J316" s="234">
        <f>ROUND(I316*H316,2)</f>
        <v>0</v>
      </c>
      <c r="K316" s="230" t="s">
        <v>3828</v>
      </c>
      <c r="L316" s="45"/>
      <c r="M316" s="235" t="s">
        <v>1</v>
      </c>
      <c r="N316" s="236" t="s">
        <v>42</v>
      </c>
      <c r="O316" s="92"/>
      <c r="P316" s="237">
        <f>O316*H316</f>
        <v>0</v>
      </c>
      <c r="Q316" s="237">
        <v>0</v>
      </c>
      <c r="R316" s="237">
        <f>Q316*H316</f>
        <v>0</v>
      </c>
      <c r="S316" s="237">
        <v>0</v>
      </c>
      <c r="T316" s="238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9" t="s">
        <v>437</v>
      </c>
      <c r="AT316" s="239" t="s">
        <v>171</v>
      </c>
      <c r="AU316" s="239" t="s">
        <v>84</v>
      </c>
      <c r="AY316" s="18" t="s">
        <v>168</v>
      </c>
      <c r="BE316" s="240">
        <f>IF(N316="základní",J316,0)</f>
        <v>0</v>
      </c>
      <c r="BF316" s="240">
        <f>IF(N316="snížená",J316,0)</f>
        <v>0</v>
      </c>
      <c r="BG316" s="240">
        <f>IF(N316="zákl. přenesená",J316,0)</f>
        <v>0</v>
      </c>
      <c r="BH316" s="240">
        <f>IF(N316="sníž. přenesená",J316,0)</f>
        <v>0</v>
      </c>
      <c r="BI316" s="240">
        <f>IF(N316="nulová",J316,0)</f>
        <v>0</v>
      </c>
      <c r="BJ316" s="18" t="s">
        <v>84</v>
      </c>
      <c r="BK316" s="240">
        <f>ROUND(I316*H316,2)</f>
        <v>0</v>
      </c>
      <c r="BL316" s="18" t="s">
        <v>437</v>
      </c>
      <c r="BM316" s="239" t="s">
        <v>2148</v>
      </c>
    </row>
    <row r="317" spans="1:47" s="2" customFormat="1" ht="12">
      <c r="A317" s="39"/>
      <c r="B317" s="40"/>
      <c r="C317" s="41"/>
      <c r="D317" s="241" t="s">
        <v>178</v>
      </c>
      <c r="E317" s="41"/>
      <c r="F317" s="242" t="s">
        <v>4198</v>
      </c>
      <c r="G317" s="41"/>
      <c r="H317" s="41"/>
      <c r="I317" s="243"/>
      <c r="J317" s="41"/>
      <c r="K317" s="41"/>
      <c r="L317" s="45"/>
      <c r="M317" s="244"/>
      <c r="N317" s="245"/>
      <c r="O317" s="92"/>
      <c r="P317" s="92"/>
      <c r="Q317" s="92"/>
      <c r="R317" s="92"/>
      <c r="S317" s="92"/>
      <c r="T317" s="9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178</v>
      </c>
      <c r="AU317" s="18" t="s">
        <v>84</v>
      </c>
    </row>
    <row r="318" spans="1:65" s="2" customFormat="1" ht="37.8" customHeight="1">
      <c r="A318" s="39"/>
      <c r="B318" s="40"/>
      <c r="C318" s="228" t="s">
        <v>1625</v>
      </c>
      <c r="D318" s="228" t="s">
        <v>171</v>
      </c>
      <c r="E318" s="229" t="s">
        <v>4199</v>
      </c>
      <c r="F318" s="230" t="s">
        <v>4200</v>
      </c>
      <c r="G318" s="231" t="s">
        <v>1933</v>
      </c>
      <c r="H318" s="232">
        <v>1</v>
      </c>
      <c r="I318" s="233"/>
      <c r="J318" s="234">
        <f>ROUND(I318*H318,2)</f>
        <v>0</v>
      </c>
      <c r="K318" s="230" t="s">
        <v>3828</v>
      </c>
      <c r="L318" s="45"/>
      <c r="M318" s="235" t="s">
        <v>1</v>
      </c>
      <c r="N318" s="236" t="s">
        <v>42</v>
      </c>
      <c r="O318" s="92"/>
      <c r="P318" s="237">
        <f>O318*H318</f>
        <v>0</v>
      </c>
      <c r="Q318" s="237">
        <v>0</v>
      </c>
      <c r="R318" s="237">
        <f>Q318*H318</f>
        <v>0</v>
      </c>
      <c r="S318" s="237">
        <v>0</v>
      </c>
      <c r="T318" s="238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9" t="s">
        <v>437</v>
      </c>
      <c r="AT318" s="239" t="s">
        <v>171</v>
      </c>
      <c r="AU318" s="239" t="s">
        <v>84</v>
      </c>
      <c r="AY318" s="18" t="s">
        <v>168</v>
      </c>
      <c r="BE318" s="240">
        <f>IF(N318="základní",J318,0)</f>
        <v>0</v>
      </c>
      <c r="BF318" s="240">
        <f>IF(N318="snížená",J318,0)</f>
        <v>0</v>
      </c>
      <c r="BG318" s="240">
        <f>IF(N318="zákl. přenesená",J318,0)</f>
        <v>0</v>
      </c>
      <c r="BH318" s="240">
        <f>IF(N318="sníž. přenesená",J318,0)</f>
        <v>0</v>
      </c>
      <c r="BI318" s="240">
        <f>IF(N318="nulová",J318,0)</f>
        <v>0</v>
      </c>
      <c r="BJ318" s="18" t="s">
        <v>84</v>
      </c>
      <c r="BK318" s="240">
        <f>ROUND(I318*H318,2)</f>
        <v>0</v>
      </c>
      <c r="BL318" s="18" t="s">
        <v>437</v>
      </c>
      <c r="BM318" s="239" t="s">
        <v>2156</v>
      </c>
    </row>
    <row r="319" spans="1:47" s="2" customFormat="1" ht="12">
      <c r="A319" s="39"/>
      <c r="B319" s="40"/>
      <c r="C319" s="41"/>
      <c r="D319" s="241" t="s">
        <v>178</v>
      </c>
      <c r="E319" s="41"/>
      <c r="F319" s="242" t="s">
        <v>4198</v>
      </c>
      <c r="G319" s="41"/>
      <c r="H319" s="41"/>
      <c r="I319" s="243"/>
      <c r="J319" s="41"/>
      <c r="K319" s="41"/>
      <c r="L319" s="45"/>
      <c r="M319" s="244"/>
      <c r="N319" s="245"/>
      <c r="O319" s="92"/>
      <c r="P319" s="92"/>
      <c r="Q319" s="92"/>
      <c r="R319" s="92"/>
      <c r="S319" s="92"/>
      <c r="T319" s="93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178</v>
      </c>
      <c r="AU319" s="18" t="s">
        <v>84</v>
      </c>
    </row>
    <row r="320" spans="1:65" s="2" customFormat="1" ht="24.15" customHeight="1">
      <c r="A320" s="39"/>
      <c r="B320" s="40"/>
      <c r="C320" s="228" t="s">
        <v>1630</v>
      </c>
      <c r="D320" s="228" t="s">
        <v>171</v>
      </c>
      <c r="E320" s="229" t="s">
        <v>4201</v>
      </c>
      <c r="F320" s="230" t="s">
        <v>4202</v>
      </c>
      <c r="G320" s="231" t="s">
        <v>798</v>
      </c>
      <c r="H320" s="232">
        <v>1</v>
      </c>
      <c r="I320" s="233"/>
      <c r="J320" s="234">
        <f>ROUND(I320*H320,2)</f>
        <v>0</v>
      </c>
      <c r="K320" s="230" t="s">
        <v>3781</v>
      </c>
      <c r="L320" s="45"/>
      <c r="M320" s="235" t="s">
        <v>1</v>
      </c>
      <c r="N320" s="236" t="s">
        <v>42</v>
      </c>
      <c r="O320" s="92"/>
      <c r="P320" s="237">
        <f>O320*H320</f>
        <v>0</v>
      </c>
      <c r="Q320" s="237">
        <v>0</v>
      </c>
      <c r="R320" s="237">
        <f>Q320*H320</f>
        <v>0</v>
      </c>
      <c r="S320" s="237">
        <v>0</v>
      </c>
      <c r="T320" s="238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9" t="s">
        <v>437</v>
      </c>
      <c r="AT320" s="239" t="s">
        <v>171</v>
      </c>
      <c r="AU320" s="239" t="s">
        <v>84</v>
      </c>
      <c r="AY320" s="18" t="s">
        <v>168</v>
      </c>
      <c r="BE320" s="240">
        <f>IF(N320="základní",J320,0)</f>
        <v>0</v>
      </c>
      <c r="BF320" s="240">
        <f>IF(N320="snížená",J320,0)</f>
        <v>0</v>
      </c>
      <c r="BG320" s="240">
        <f>IF(N320="zákl. přenesená",J320,0)</f>
        <v>0</v>
      </c>
      <c r="BH320" s="240">
        <f>IF(N320="sníž. přenesená",J320,0)</f>
        <v>0</v>
      </c>
      <c r="BI320" s="240">
        <f>IF(N320="nulová",J320,0)</f>
        <v>0</v>
      </c>
      <c r="BJ320" s="18" t="s">
        <v>84</v>
      </c>
      <c r="BK320" s="240">
        <f>ROUND(I320*H320,2)</f>
        <v>0</v>
      </c>
      <c r="BL320" s="18" t="s">
        <v>437</v>
      </c>
      <c r="BM320" s="239" t="s">
        <v>2166</v>
      </c>
    </row>
    <row r="321" spans="1:47" s="2" customFormat="1" ht="12">
      <c r="A321" s="39"/>
      <c r="B321" s="40"/>
      <c r="C321" s="41"/>
      <c r="D321" s="241" t="s">
        <v>178</v>
      </c>
      <c r="E321" s="41"/>
      <c r="F321" s="242" t="s">
        <v>4203</v>
      </c>
      <c r="G321" s="41"/>
      <c r="H321" s="41"/>
      <c r="I321" s="243"/>
      <c r="J321" s="41"/>
      <c r="K321" s="41"/>
      <c r="L321" s="45"/>
      <c r="M321" s="244"/>
      <c r="N321" s="245"/>
      <c r="O321" s="92"/>
      <c r="P321" s="92"/>
      <c r="Q321" s="92"/>
      <c r="R321" s="92"/>
      <c r="S321" s="92"/>
      <c r="T321" s="93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178</v>
      </c>
      <c r="AU321" s="18" t="s">
        <v>84</v>
      </c>
    </row>
    <row r="322" spans="1:65" s="2" customFormat="1" ht="21.75" customHeight="1">
      <c r="A322" s="39"/>
      <c r="B322" s="40"/>
      <c r="C322" s="228" t="s">
        <v>1635</v>
      </c>
      <c r="D322" s="228" t="s">
        <v>171</v>
      </c>
      <c r="E322" s="229" t="s">
        <v>4204</v>
      </c>
      <c r="F322" s="230" t="s">
        <v>4205</v>
      </c>
      <c r="G322" s="231" t="s">
        <v>311</v>
      </c>
      <c r="H322" s="232">
        <v>0.111</v>
      </c>
      <c r="I322" s="233"/>
      <c r="J322" s="234">
        <f>ROUND(I322*H322,2)</f>
        <v>0</v>
      </c>
      <c r="K322" s="230" t="s">
        <v>3781</v>
      </c>
      <c r="L322" s="45"/>
      <c r="M322" s="235" t="s">
        <v>1</v>
      </c>
      <c r="N322" s="236" t="s">
        <v>42</v>
      </c>
      <c r="O322" s="92"/>
      <c r="P322" s="237">
        <f>O322*H322</f>
        <v>0</v>
      </c>
      <c r="Q322" s="237">
        <v>0</v>
      </c>
      <c r="R322" s="237">
        <f>Q322*H322</f>
        <v>0</v>
      </c>
      <c r="S322" s="237">
        <v>0</v>
      </c>
      <c r="T322" s="238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9" t="s">
        <v>437</v>
      </c>
      <c r="AT322" s="239" t="s">
        <v>171</v>
      </c>
      <c r="AU322" s="239" t="s">
        <v>84</v>
      </c>
      <c r="AY322" s="18" t="s">
        <v>168</v>
      </c>
      <c r="BE322" s="240">
        <f>IF(N322="základní",J322,0)</f>
        <v>0</v>
      </c>
      <c r="BF322" s="240">
        <f>IF(N322="snížená",J322,0)</f>
        <v>0</v>
      </c>
      <c r="BG322" s="240">
        <f>IF(N322="zákl. přenesená",J322,0)</f>
        <v>0</v>
      </c>
      <c r="BH322" s="240">
        <f>IF(N322="sníž. přenesená",J322,0)</f>
        <v>0</v>
      </c>
      <c r="BI322" s="240">
        <f>IF(N322="nulová",J322,0)</f>
        <v>0</v>
      </c>
      <c r="BJ322" s="18" t="s">
        <v>84</v>
      </c>
      <c r="BK322" s="240">
        <f>ROUND(I322*H322,2)</f>
        <v>0</v>
      </c>
      <c r="BL322" s="18" t="s">
        <v>437</v>
      </c>
      <c r="BM322" s="239" t="s">
        <v>2178</v>
      </c>
    </row>
    <row r="323" spans="1:47" s="2" customFormat="1" ht="12">
      <c r="A323" s="39"/>
      <c r="B323" s="40"/>
      <c r="C323" s="41"/>
      <c r="D323" s="241" t="s">
        <v>178</v>
      </c>
      <c r="E323" s="41"/>
      <c r="F323" s="242" t="s">
        <v>4206</v>
      </c>
      <c r="G323" s="41"/>
      <c r="H323" s="41"/>
      <c r="I323" s="243"/>
      <c r="J323" s="41"/>
      <c r="K323" s="41"/>
      <c r="L323" s="45"/>
      <c r="M323" s="244"/>
      <c r="N323" s="245"/>
      <c r="O323" s="92"/>
      <c r="P323" s="92"/>
      <c r="Q323" s="92"/>
      <c r="R323" s="92"/>
      <c r="S323" s="92"/>
      <c r="T323" s="93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178</v>
      </c>
      <c r="AU323" s="18" t="s">
        <v>84</v>
      </c>
    </row>
    <row r="324" spans="1:63" s="12" customFormat="1" ht="25.9" customHeight="1">
      <c r="A324" s="12"/>
      <c r="B324" s="212"/>
      <c r="C324" s="213"/>
      <c r="D324" s="214" t="s">
        <v>76</v>
      </c>
      <c r="E324" s="215" t="s">
        <v>4207</v>
      </c>
      <c r="F324" s="215" t="s">
        <v>4208</v>
      </c>
      <c r="G324" s="213"/>
      <c r="H324" s="213"/>
      <c r="I324" s="216"/>
      <c r="J324" s="217">
        <f>BK324</f>
        <v>0</v>
      </c>
      <c r="K324" s="213"/>
      <c r="L324" s="218"/>
      <c r="M324" s="219"/>
      <c r="N324" s="220"/>
      <c r="O324" s="220"/>
      <c r="P324" s="221">
        <f>SUM(P325:P352)</f>
        <v>0</v>
      </c>
      <c r="Q324" s="220"/>
      <c r="R324" s="221">
        <f>SUM(R325:R352)</f>
        <v>0</v>
      </c>
      <c r="S324" s="220"/>
      <c r="T324" s="222">
        <f>SUM(T325:T352)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23" t="s">
        <v>84</v>
      </c>
      <c r="AT324" s="224" t="s">
        <v>76</v>
      </c>
      <c r="AU324" s="224" t="s">
        <v>77</v>
      </c>
      <c r="AY324" s="223" t="s">
        <v>168</v>
      </c>
      <c r="BK324" s="225">
        <f>SUM(BK325:BK352)</f>
        <v>0</v>
      </c>
    </row>
    <row r="325" spans="1:65" s="2" customFormat="1" ht="24.15" customHeight="1">
      <c r="A325" s="39"/>
      <c r="B325" s="40"/>
      <c r="C325" s="228" t="s">
        <v>1641</v>
      </c>
      <c r="D325" s="228" t="s">
        <v>171</v>
      </c>
      <c r="E325" s="229" t="s">
        <v>4209</v>
      </c>
      <c r="F325" s="230" t="s">
        <v>4210</v>
      </c>
      <c r="G325" s="231" t="s">
        <v>798</v>
      </c>
      <c r="H325" s="232">
        <v>1</v>
      </c>
      <c r="I325" s="233"/>
      <c r="J325" s="234">
        <f>ROUND(I325*H325,2)</f>
        <v>0</v>
      </c>
      <c r="K325" s="230" t="s">
        <v>3828</v>
      </c>
      <c r="L325" s="45"/>
      <c r="M325" s="235" t="s">
        <v>1</v>
      </c>
      <c r="N325" s="236" t="s">
        <v>42</v>
      </c>
      <c r="O325" s="92"/>
      <c r="P325" s="237">
        <f>O325*H325</f>
        <v>0</v>
      </c>
      <c r="Q325" s="237">
        <v>0</v>
      </c>
      <c r="R325" s="237">
        <f>Q325*H325</f>
        <v>0</v>
      </c>
      <c r="S325" s="237">
        <v>0</v>
      </c>
      <c r="T325" s="238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9" t="s">
        <v>189</v>
      </c>
      <c r="AT325" s="239" t="s">
        <v>171</v>
      </c>
      <c r="AU325" s="239" t="s">
        <v>84</v>
      </c>
      <c r="AY325" s="18" t="s">
        <v>168</v>
      </c>
      <c r="BE325" s="240">
        <f>IF(N325="základní",J325,0)</f>
        <v>0</v>
      </c>
      <c r="BF325" s="240">
        <f>IF(N325="snížená",J325,0)</f>
        <v>0</v>
      </c>
      <c r="BG325" s="240">
        <f>IF(N325="zákl. přenesená",J325,0)</f>
        <v>0</v>
      </c>
      <c r="BH325" s="240">
        <f>IF(N325="sníž. přenesená",J325,0)</f>
        <v>0</v>
      </c>
      <c r="BI325" s="240">
        <f>IF(N325="nulová",J325,0)</f>
        <v>0</v>
      </c>
      <c r="BJ325" s="18" t="s">
        <v>84</v>
      </c>
      <c r="BK325" s="240">
        <f>ROUND(I325*H325,2)</f>
        <v>0</v>
      </c>
      <c r="BL325" s="18" t="s">
        <v>189</v>
      </c>
      <c r="BM325" s="239" t="s">
        <v>2189</v>
      </c>
    </row>
    <row r="326" spans="1:47" s="2" customFormat="1" ht="12">
      <c r="A326" s="39"/>
      <c r="B326" s="40"/>
      <c r="C326" s="41"/>
      <c r="D326" s="241" t="s">
        <v>178</v>
      </c>
      <c r="E326" s="41"/>
      <c r="F326" s="242" t="s">
        <v>4211</v>
      </c>
      <c r="G326" s="41"/>
      <c r="H326" s="41"/>
      <c r="I326" s="243"/>
      <c r="J326" s="41"/>
      <c r="K326" s="41"/>
      <c r="L326" s="45"/>
      <c r="M326" s="244"/>
      <c r="N326" s="245"/>
      <c r="O326" s="92"/>
      <c r="P326" s="92"/>
      <c r="Q326" s="92"/>
      <c r="R326" s="92"/>
      <c r="S326" s="92"/>
      <c r="T326" s="9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178</v>
      </c>
      <c r="AU326" s="18" t="s">
        <v>84</v>
      </c>
    </row>
    <row r="327" spans="1:65" s="2" customFormat="1" ht="24.15" customHeight="1">
      <c r="A327" s="39"/>
      <c r="B327" s="40"/>
      <c r="C327" s="228" t="s">
        <v>1646</v>
      </c>
      <c r="D327" s="228" t="s">
        <v>171</v>
      </c>
      <c r="E327" s="229" t="s">
        <v>4212</v>
      </c>
      <c r="F327" s="230" t="s">
        <v>4213</v>
      </c>
      <c r="G327" s="231" t="s">
        <v>798</v>
      </c>
      <c r="H327" s="232">
        <v>1</v>
      </c>
      <c r="I327" s="233"/>
      <c r="J327" s="234">
        <f>ROUND(I327*H327,2)</f>
        <v>0</v>
      </c>
      <c r="K327" s="230" t="s">
        <v>3828</v>
      </c>
      <c r="L327" s="45"/>
      <c r="M327" s="235" t="s">
        <v>1</v>
      </c>
      <c r="N327" s="236" t="s">
        <v>42</v>
      </c>
      <c r="O327" s="92"/>
      <c r="P327" s="237">
        <f>O327*H327</f>
        <v>0</v>
      </c>
      <c r="Q327" s="237">
        <v>0</v>
      </c>
      <c r="R327" s="237">
        <f>Q327*H327</f>
        <v>0</v>
      </c>
      <c r="S327" s="237">
        <v>0</v>
      </c>
      <c r="T327" s="238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9" t="s">
        <v>189</v>
      </c>
      <c r="AT327" s="239" t="s">
        <v>171</v>
      </c>
      <c r="AU327" s="239" t="s">
        <v>84</v>
      </c>
      <c r="AY327" s="18" t="s">
        <v>168</v>
      </c>
      <c r="BE327" s="240">
        <f>IF(N327="základní",J327,0)</f>
        <v>0</v>
      </c>
      <c r="BF327" s="240">
        <f>IF(N327="snížená",J327,0)</f>
        <v>0</v>
      </c>
      <c r="BG327" s="240">
        <f>IF(N327="zákl. přenesená",J327,0)</f>
        <v>0</v>
      </c>
      <c r="BH327" s="240">
        <f>IF(N327="sníž. přenesená",J327,0)</f>
        <v>0</v>
      </c>
      <c r="BI327" s="240">
        <f>IF(N327="nulová",J327,0)</f>
        <v>0</v>
      </c>
      <c r="BJ327" s="18" t="s">
        <v>84</v>
      </c>
      <c r="BK327" s="240">
        <f>ROUND(I327*H327,2)</f>
        <v>0</v>
      </c>
      <c r="BL327" s="18" t="s">
        <v>189</v>
      </c>
      <c r="BM327" s="239" t="s">
        <v>2199</v>
      </c>
    </row>
    <row r="328" spans="1:47" s="2" customFormat="1" ht="12">
      <c r="A328" s="39"/>
      <c r="B328" s="40"/>
      <c r="C328" s="41"/>
      <c r="D328" s="241" t="s">
        <v>178</v>
      </c>
      <c r="E328" s="41"/>
      <c r="F328" s="242" t="s">
        <v>4214</v>
      </c>
      <c r="G328" s="41"/>
      <c r="H328" s="41"/>
      <c r="I328" s="243"/>
      <c r="J328" s="41"/>
      <c r="K328" s="41"/>
      <c r="L328" s="45"/>
      <c r="M328" s="244"/>
      <c r="N328" s="245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178</v>
      </c>
      <c r="AU328" s="18" t="s">
        <v>84</v>
      </c>
    </row>
    <row r="329" spans="1:65" s="2" customFormat="1" ht="37.8" customHeight="1">
      <c r="A329" s="39"/>
      <c r="B329" s="40"/>
      <c r="C329" s="228" t="s">
        <v>1652</v>
      </c>
      <c r="D329" s="228" t="s">
        <v>171</v>
      </c>
      <c r="E329" s="229" t="s">
        <v>4215</v>
      </c>
      <c r="F329" s="230" t="s">
        <v>4216</v>
      </c>
      <c r="G329" s="231" t="s">
        <v>798</v>
      </c>
      <c r="H329" s="232">
        <v>1</v>
      </c>
      <c r="I329" s="233"/>
      <c r="J329" s="234">
        <f>ROUND(I329*H329,2)</f>
        <v>0</v>
      </c>
      <c r="K329" s="230" t="s">
        <v>3828</v>
      </c>
      <c r="L329" s="45"/>
      <c r="M329" s="235" t="s">
        <v>1</v>
      </c>
      <c r="N329" s="236" t="s">
        <v>42</v>
      </c>
      <c r="O329" s="92"/>
      <c r="P329" s="237">
        <f>O329*H329</f>
        <v>0</v>
      </c>
      <c r="Q329" s="237">
        <v>0</v>
      </c>
      <c r="R329" s="237">
        <f>Q329*H329</f>
        <v>0</v>
      </c>
      <c r="S329" s="237">
        <v>0</v>
      </c>
      <c r="T329" s="238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9" t="s">
        <v>189</v>
      </c>
      <c r="AT329" s="239" t="s">
        <v>171</v>
      </c>
      <c r="AU329" s="239" t="s">
        <v>84</v>
      </c>
      <c r="AY329" s="18" t="s">
        <v>168</v>
      </c>
      <c r="BE329" s="240">
        <f>IF(N329="základní",J329,0)</f>
        <v>0</v>
      </c>
      <c r="BF329" s="240">
        <f>IF(N329="snížená",J329,0)</f>
        <v>0</v>
      </c>
      <c r="BG329" s="240">
        <f>IF(N329="zákl. přenesená",J329,0)</f>
        <v>0</v>
      </c>
      <c r="BH329" s="240">
        <f>IF(N329="sníž. přenesená",J329,0)</f>
        <v>0</v>
      </c>
      <c r="BI329" s="240">
        <f>IF(N329="nulová",J329,0)</f>
        <v>0</v>
      </c>
      <c r="BJ329" s="18" t="s">
        <v>84</v>
      </c>
      <c r="BK329" s="240">
        <f>ROUND(I329*H329,2)</f>
        <v>0</v>
      </c>
      <c r="BL329" s="18" t="s">
        <v>189</v>
      </c>
      <c r="BM329" s="239" t="s">
        <v>2209</v>
      </c>
    </row>
    <row r="330" spans="1:47" s="2" customFormat="1" ht="12">
      <c r="A330" s="39"/>
      <c r="B330" s="40"/>
      <c r="C330" s="41"/>
      <c r="D330" s="241" t="s">
        <v>178</v>
      </c>
      <c r="E330" s="41"/>
      <c r="F330" s="242" t="s">
        <v>4217</v>
      </c>
      <c r="G330" s="41"/>
      <c r="H330" s="41"/>
      <c r="I330" s="243"/>
      <c r="J330" s="41"/>
      <c r="K330" s="41"/>
      <c r="L330" s="45"/>
      <c r="M330" s="244"/>
      <c r="N330" s="245"/>
      <c r="O330" s="92"/>
      <c r="P330" s="92"/>
      <c r="Q330" s="92"/>
      <c r="R330" s="92"/>
      <c r="S330" s="92"/>
      <c r="T330" s="93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178</v>
      </c>
      <c r="AU330" s="18" t="s">
        <v>84</v>
      </c>
    </row>
    <row r="331" spans="1:65" s="2" customFormat="1" ht="24.15" customHeight="1">
      <c r="A331" s="39"/>
      <c r="B331" s="40"/>
      <c r="C331" s="228" t="s">
        <v>1657</v>
      </c>
      <c r="D331" s="228" t="s">
        <v>171</v>
      </c>
      <c r="E331" s="229" t="s">
        <v>4218</v>
      </c>
      <c r="F331" s="230" t="s">
        <v>4219</v>
      </c>
      <c r="G331" s="231" t="s">
        <v>798</v>
      </c>
      <c r="H331" s="232">
        <v>2</v>
      </c>
      <c r="I331" s="233"/>
      <c r="J331" s="234">
        <f>ROUND(I331*H331,2)</f>
        <v>0</v>
      </c>
      <c r="K331" s="230" t="s">
        <v>3781</v>
      </c>
      <c r="L331" s="45"/>
      <c r="M331" s="235" t="s">
        <v>1</v>
      </c>
      <c r="N331" s="236" t="s">
        <v>42</v>
      </c>
      <c r="O331" s="92"/>
      <c r="P331" s="237">
        <f>O331*H331</f>
        <v>0</v>
      </c>
      <c r="Q331" s="237">
        <v>0</v>
      </c>
      <c r="R331" s="237">
        <f>Q331*H331</f>
        <v>0</v>
      </c>
      <c r="S331" s="237">
        <v>0</v>
      </c>
      <c r="T331" s="238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9" t="s">
        <v>189</v>
      </c>
      <c r="AT331" s="239" t="s">
        <v>171</v>
      </c>
      <c r="AU331" s="239" t="s">
        <v>84</v>
      </c>
      <c r="AY331" s="18" t="s">
        <v>168</v>
      </c>
      <c r="BE331" s="240">
        <f>IF(N331="základní",J331,0)</f>
        <v>0</v>
      </c>
      <c r="BF331" s="240">
        <f>IF(N331="snížená",J331,0)</f>
        <v>0</v>
      </c>
      <c r="BG331" s="240">
        <f>IF(N331="zákl. přenesená",J331,0)</f>
        <v>0</v>
      </c>
      <c r="BH331" s="240">
        <f>IF(N331="sníž. přenesená",J331,0)</f>
        <v>0</v>
      </c>
      <c r="BI331" s="240">
        <f>IF(N331="nulová",J331,0)</f>
        <v>0</v>
      </c>
      <c r="BJ331" s="18" t="s">
        <v>84</v>
      </c>
      <c r="BK331" s="240">
        <f>ROUND(I331*H331,2)</f>
        <v>0</v>
      </c>
      <c r="BL331" s="18" t="s">
        <v>189</v>
      </c>
      <c r="BM331" s="239" t="s">
        <v>2218</v>
      </c>
    </row>
    <row r="332" spans="1:47" s="2" customFormat="1" ht="12">
      <c r="A332" s="39"/>
      <c r="B332" s="40"/>
      <c r="C332" s="41"/>
      <c r="D332" s="241" t="s">
        <v>178</v>
      </c>
      <c r="E332" s="41"/>
      <c r="F332" s="242" t="s">
        <v>4220</v>
      </c>
      <c r="G332" s="41"/>
      <c r="H332" s="41"/>
      <c r="I332" s="243"/>
      <c r="J332" s="41"/>
      <c r="K332" s="41"/>
      <c r="L332" s="45"/>
      <c r="M332" s="244"/>
      <c r="N332" s="245"/>
      <c r="O332" s="92"/>
      <c r="P332" s="92"/>
      <c r="Q332" s="92"/>
      <c r="R332" s="92"/>
      <c r="S332" s="92"/>
      <c r="T332" s="93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178</v>
      </c>
      <c r="AU332" s="18" t="s">
        <v>84</v>
      </c>
    </row>
    <row r="333" spans="1:65" s="2" customFormat="1" ht="49.05" customHeight="1">
      <c r="A333" s="39"/>
      <c r="B333" s="40"/>
      <c r="C333" s="228" t="s">
        <v>1661</v>
      </c>
      <c r="D333" s="228" t="s">
        <v>171</v>
      </c>
      <c r="E333" s="229" t="s">
        <v>4221</v>
      </c>
      <c r="F333" s="230" t="s">
        <v>4222</v>
      </c>
      <c r="G333" s="231" t="s">
        <v>798</v>
      </c>
      <c r="H333" s="232">
        <v>1</v>
      </c>
      <c r="I333" s="233"/>
      <c r="J333" s="234">
        <f>ROUND(I333*H333,2)</f>
        <v>0</v>
      </c>
      <c r="K333" s="230" t="s">
        <v>3781</v>
      </c>
      <c r="L333" s="45"/>
      <c r="M333" s="235" t="s">
        <v>1</v>
      </c>
      <c r="N333" s="236" t="s">
        <v>42</v>
      </c>
      <c r="O333" s="92"/>
      <c r="P333" s="237">
        <f>O333*H333</f>
        <v>0</v>
      </c>
      <c r="Q333" s="237">
        <v>0</v>
      </c>
      <c r="R333" s="237">
        <f>Q333*H333</f>
        <v>0</v>
      </c>
      <c r="S333" s="237">
        <v>0</v>
      </c>
      <c r="T333" s="238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9" t="s">
        <v>189</v>
      </c>
      <c r="AT333" s="239" t="s">
        <v>171</v>
      </c>
      <c r="AU333" s="239" t="s">
        <v>84</v>
      </c>
      <c r="AY333" s="18" t="s">
        <v>168</v>
      </c>
      <c r="BE333" s="240">
        <f>IF(N333="základní",J333,0)</f>
        <v>0</v>
      </c>
      <c r="BF333" s="240">
        <f>IF(N333="snížená",J333,0)</f>
        <v>0</v>
      </c>
      <c r="BG333" s="240">
        <f>IF(N333="zákl. přenesená",J333,0)</f>
        <v>0</v>
      </c>
      <c r="BH333" s="240">
        <f>IF(N333="sníž. přenesená",J333,0)</f>
        <v>0</v>
      </c>
      <c r="BI333" s="240">
        <f>IF(N333="nulová",J333,0)</f>
        <v>0</v>
      </c>
      <c r="BJ333" s="18" t="s">
        <v>84</v>
      </c>
      <c r="BK333" s="240">
        <f>ROUND(I333*H333,2)</f>
        <v>0</v>
      </c>
      <c r="BL333" s="18" t="s">
        <v>189</v>
      </c>
      <c r="BM333" s="239" t="s">
        <v>2228</v>
      </c>
    </row>
    <row r="334" spans="1:47" s="2" customFormat="1" ht="12">
      <c r="A334" s="39"/>
      <c r="B334" s="40"/>
      <c r="C334" s="41"/>
      <c r="D334" s="241" t="s">
        <v>178</v>
      </c>
      <c r="E334" s="41"/>
      <c r="F334" s="242" t="s">
        <v>4223</v>
      </c>
      <c r="G334" s="41"/>
      <c r="H334" s="41"/>
      <c r="I334" s="243"/>
      <c r="J334" s="41"/>
      <c r="K334" s="41"/>
      <c r="L334" s="45"/>
      <c r="M334" s="244"/>
      <c r="N334" s="245"/>
      <c r="O334" s="92"/>
      <c r="P334" s="92"/>
      <c r="Q334" s="92"/>
      <c r="R334" s="92"/>
      <c r="S334" s="92"/>
      <c r="T334" s="93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178</v>
      </c>
      <c r="AU334" s="18" t="s">
        <v>84</v>
      </c>
    </row>
    <row r="335" spans="1:65" s="2" customFormat="1" ht="49.05" customHeight="1">
      <c r="A335" s="39"/>
      <c r="B335" s="40"/>
      <c r="C335" s="228" t="s">
        <v>1666</v>
      </c>
      <c r="D335" s="228" t="s">
        <v>171</v>
      </c>
      <c r="E335" s="229" t="s">
        <v>4224</v>
      </c>
      <c r="F335" s="230" t="s">
        <v>4225</v>
      </c>
      <c r="G335" s="231" t="s">
        <v>798</v>
      </c>
      <c r="H335" s="232">
        <v>1</v>
      </c>
      <c r="I335" s="233"/>
      <c r="J335" s="234">
        <f>ROUND(I335*H335,2)</f>
        <v>0</v>
      </c>
      <c r="K335" s="230" t="s">
        <v>3781</v>
      </c>
      <c r="L335" s="45"/>
      <c r="M335" s="235" t="s">
        <v>1</v>
      </c>
      <c r="N335" s="236" t="s">
        <v>42</v>
      </c>
      <c r="O335" s="92"/>
      <c r="P335" s="237">
        <f>O335*H335</f>
        <v>0</v>
      </c>
      <c r="Q335" s="237">
        <v>0</v>
      </c>
      <c r="R335" s="237">
        <f>Q335*H335</f>
        <v>0</v>
      </c>
      <c r="S335" s="237">
        <v>0</v>
      </c>
      <c r="T335" s="238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9" t="s">
        <v>189</v>
      </c>
      <c r="AT335" s="239" t="s">
        <v>171</v>
      </c>
      <c r="AU335" s="239" t="s">
        <v>84</v>
      </c>
      <c r="AY335" s="18" t="s">
        <v>168</v>
      </c>
      <c r="BE335" s="240">
        <f>IF(N335="základní",J335,0)</f>
        <v>0</v>
      </c>
      <c r="BF335" s="240">
        <f>IF(N335="snížená",J335,0)</f>
        <v>0</v>
      </c>
      <c r="BG335" s="240">
        <f>IF(N335="zákl. přenesená",J335,0)</f>
        <v>0</v>
      </c>
      <c r="BH335" s="240">
        <f>IF(N335="sníž. přenesená",J335,0)</f>
        <v>0</v>
      </c>
      <c r="BI335" s="240">
        <f>IF(N335="nulová",J335,0)</f>
        <v>0</v>
      </c>
      <c r="BJ335" s="18" t="s">
        <v>84</v>
      </c>
      <c r="BK335" s="240">
        <f>ROUND(I335*H335,2)</f>
        <v>0</v>
      </c>
      <c r="BL335" s="18" t="s">
        <v>189</v>
      </c>
      <c r="BM335" s="239" t="s">
        <v>2237</v>
      </c>
    </row>
    <row r="336" spans="1:47" s="2" customFormat="1" ht="12">
      <c r="A336" s="39"/>
      <c r="B336" s="40"/>
      <c r="C336" s="41"/>
      <c r="D336" s="241" t="s">
        <v>178</v>
      </c>
      <c r="E336" s="41"/>
      <c r="F336" s="242" t="s">
        <v>4223</v>
      </c>
      <c r="G336" s="41"/>
      <c r="H336" s="41"/>
      <c r="I336" s="243"/>
      <c r="J336" s="41"/>
      <c r="K336" s="41"/>
      <c r="L336" s="45"/>
      <c r="M336" s="244"/>
      <c r="N336" s="245"/>
      <c r="O336" s="92"/>
      <c r="P336" s="92"/>
      <c r="Q336" s="92"/>
      <c r="R336" s="92"/>
      <c r="S336" s="92"/>
      <c r="T336" s="93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178</v>
      </c>
      <c r="AU336" s="18" t="s">
        <v>84</v>
      </c>
    </row>
    <row r="337" spans="1:65" s="2" customFormat="1" ht="44.25" customHeight="1">
      <c r="A337" s="39"/>
      <c r="B337" s="40"/>
      <c r="C337" s="228" t="s">
        <v>1679</v>
      </c>
      <c r="D337" s="228" t="s">
        <v>171</v>
      </c>
      <c r="E337" s="229" t="s">
        <v>4226</v>
      </c>
      <c r="F337" s="230" t="s">
        <v>4227</v>
      </c>
      <c r="G337" s="231" t="s">
        <v>798</v>
      </c>
      <c r="H337" s="232">
        <v>2</v>
      </c>
      <c r="I337" s="233"/>
      <c r="J337" s="234">
        <f>ROUND(I337*H337,2)</f>
        <v>0</v>
      </c>
      <c r="K337" s="230" t="s">
        <v>3828</v>
      </c>
      <c r="L337" s="45"/>
      <c r="M337" s="235" t="s">
        <v>1</v>
      </c>
      <c r="N337" s="236" t="s">
        <v>42</v>
      </c>
      <c r="O337" s="92"/>
      <c r="P337" s="237">
        <f>O337*H337</f>
        <v>0</v>
      </c>
      <c r="Q337" s="237">
        <v>0</v>
      </c>
      <c r="R337" s="237">
        <f>Q337*H337</f>
        <v>0</v>
      </c>
      <c r="S337" s="237">
        <v>0</v>
      </c>
      <c r="T337" s="238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9" t="s">
        <v>189</v>
      </c>
      <c r="AT337" s="239" t="s">
        <v>171</v>
      </c>
      <c r="AU337" s="239" t="s">
        <v>84</v>
      </c>
      <c r="AY337" s="18" t="s">
        <v>168</v>
      </c>
      <c r="BE337" s="240">
        <f>IF(N337="základní",J337,0)</f>
        <v>0</v>
      </c>
      <c r="BF337" s="240">
        <f>IF(N337="snížená",J337,0)</f>
        <v>0</v>
      </c>
      <c r="BG337" s="240">
        <f>IF(N337="zákl. přenesená",J337,0)</f>
        <v>0</v>
      </c>
      <c r="BH337" s="240">
        <f>IF(N337="sníž. přenesená",J337,0)</f>
        <v>0</v>
      </c>
      <c r="BI337" s="240">
        <f>IF(N337="nulová",J337,0)</f>
        <v>0</v>
      </c>
      <c r="BJ337" s="18" t="s">
        <v>84</v>
      </c>
      <c r="BK337" s="240">
        <f>ROUND(I337*H337,2)</f>
        <v>0</v>
      </c>
      <c r="BL337" s="18" t="s">
        <v>189</v>
      </c>
      <c r="BM337" s="239" t="s">
        <v>2246</v>
      </c>
    </row>
    <row r="338" spans="1:47" s="2" customFormat="1" ht="12">
      <c r="A338" s="39"/>
      <c r="B338" s="40"/>
      <c r="C338" s="41"/>
      <c r="D338" s="241" t="s">
        <v>178</v>
      </c>
      <c r="E338" s="41"/>
      <c r="F338" s="242" t="s">
        <v>4228</v>
      </c>
      <c r="G338" s="41"/>
      <c r="H338" s="41"/>
      <c r="I338" s="243"/>
      <c r="J338" s="41"/>
      <c r="K338" s="41"/>
      <c r="L338" s="45"/>
      <c r="M338" s="244"/>
      <c r="N338" s="245"/>
      <c r="O338" s="92"/>
      <c r="P338" s="92"/>
      <c r="Q338" s="92"/>
      <c r="R338" s="92"/>
      <c r="S338" s="92"/>
      <c r="T338" s="93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178</v>
      </c>
      <c r="AU338" s="18" t="s">
        <v>84</v>
      </c>
    </row>
    <row r="339" spans="1:65" s="2" customFormat="1" ht="44.25" customHeight="1">
      <c r="A339" s="39"/>
      <c r="B339" s="40"/>
      <c r="C339" s="228" t="s">
        <v>1685</v>
      </c>
      <c r="D339" s="228" t="s">
        <v>171</v>
      </c>
      <c r="E339" s="229" t="s">
        <v>4229</v>
      </c>
      <c r="F339" s="230" t="s">
        <v>4230</v>
      </c>
      <c r="G339" s="231" t="s">
        <v>798</v>
      </c>
      <c r="H339" s="232">
        <v>1</v>
      </c>
      <c r="I339" s="233"/>
      <c r="J339" s="234">
        <f>ROUND(I339*H339,2)</f>
        <v>0</v>
      </c>
      <c r="K339" s="230" t="s">
        <v>3828</v>
      </c>
      <c r="L339" s="45"/>
      <c r="M339" s="235" t="s">
        <v>1</v>
      </c>
      <c r="N339" s="236" t="s">
        <v>42</v>
      </c>
      <c r="O339" s="92"/>
      <c r="P339" s="237">
        <f>O339*H339</f>
        <v>0</v>
      </c>
      <c r="Q339" s="237">
        <v>0</v>
      </c>
      <c r="R339" s="237">
        <f>Q339*H339</f>
        <v>0</v>
      </c>
      <c r="S339" s="237">
        <v>0</v>
      </c>
      <c r="T339" s="238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9" t="s">
        <v>189</v>
      </c>
      <c r="AT339" s="239" t="s">
        <v>171</v>
      </c>
      <c r="AU339" s="239" t="s">
        <v>84</v>
      </c>
      <c r="AY339" s="18" t="s">
        <v>168</v>
      </c>
      <c r="BE339" s="240">
        <f>IF(N339="základní",J339,0)</f>
        <v>0</v>
      </c>
      <c r="BF339" s="240">
        <f>IF(N339="snížená",J339,0)</f>
        <v>0</v>
      </c>
      <c r="BG339" s="240">
        <f>IF(N339="zákl. přenesená",J339,0)</f>
        <v>0</v>
      </c>
      <c r="BH339" s="240">
        <f>IF(N339="sníž. přenesená",J339,0)</f>
        <v>0</v>
      </c>
      <c r="BI339" s="240">
        <f>IF(N339="nulová",J339,0)</f>
        <v>0</v>
      </c>
      <c r="BJ339" s="18" t="s">
        <v>84</v>
      </c>
      <c r="BK339" s="240">
        <f>ROUND(I339*H339,2)</f>
        <v>0</v>
      </c>
      <c r="BL339" s="18" t="s">
        <v>189</v>
      </c>
      <c r="BM339" s="239" t="s">
        <v>2255</v>
      </c>
    </row>
    <row r="340" spans="1:47" s="2" customFormat="1" ht="12">
      <c r="A340" s="39"/>
      <c r="B340" s="40"/>
      <c r="C340" s="41"/>
      <c r="D340" s="241" t="s">
        <v>178</v>
      </c>
      <c r="E340" s="41"/>
      <c r="F340" s="242" t="s">
        <v>4228</v>
      </c>
      <c r="G340" s="41"/>
      <c r="H340" s="41"/>
      <c r="I340" s="243"/>
      <c r="J340" s="41"/>
      <c r="K340" s="41"/>
      <c r="L340" s="45"/>
      <c r="M340" s="244"/>
      <c r="N340" s="245"/>
      <c r="O340" s="92"/>
      <c r="P340" s="92"/>
      <c r="Q340" s="92"/>
      <c r="R340" s="92"/>
      <c r="S340" s="92"/>
      <c r="T340" s="93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178</v>
      </c>
      <c r="AU340" s="18" t="s">
        <v>84</v>
      </c>
    </row>
    <row r="341" spans="1:65" s="2" customFormat="1" ht="44.25" customHeight="1">
      <c r="A341" s="39"/>
      <c r="B341" s="40"/>
      <c r="C341" s="228" t="s">
        <v>1690</v>
      </c>
      <c r="D341" s="228" t="s">
        <v>171</v>
      </c>
      <c r="E341" s="229" t="s">
        <v>4231</v>
      </c>
      <c r="F341" s="230" t="s">
        <v>4232</v>
      </c>
      <c r="G341" s="231" t="s">
        <v>798</v>
      </c>
      <c r="H341" s="232">
        <v>1</v>
      </c>
      <c r="I341" s="233"/>
      <c r="J341" s="234">
        <f>ROUND(I341*H341,2)</f>
        <v>0</v>
      </c>
      <c r="K341" s="230" t="s">
        <v>3828</v>
      </c>
      <c r="L341" s="45"/>
      <c r="M341" s="235" t="s">
        <v>1</v>
      </c>
      <c r="N341" s="236" t="s">
        <v>42</v>
      </c>
      <c r="O341" s="92"/>
      <c r="P341" s="237">
        <f>O341*H341</f>
        <v>0</v>
      </c>
      <c r="Q341" s="237">
        <v>0</v>
      </c>
      <c r="R341" s="237">
        <f>Q341*H341</f>
        <v>0</v>
      </c>
      <c r="S341" s="237">
        <v>0</v>
      </c>
      <c r="T341" s="238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9" t="s">
        <v>189</v>
      </c>
      <c r="AT341" s="239" t="s">
        <v>171</v>
      </c>
      <c r="AU341" s="239" t="s">
        <v>84</v>
      </c>
      <c r="AY341" s="18" t="s">
        <v>168</v>
      </c>
      <c r="BE341" s="240">
        <f>IF(N341="základní",J341,0)</f>
        <v>0</v>
      </c>
      <c r="BF341" s="240">
        <f>IF(N341="snížená",J341,0)</f>
        <v>0</v>
      </c>
      <c r="BG341" s="240">
        <f>IF(N341="zákl. přenesená",J341,0)</f>
        <v>0</v>
      </c>
      <c r="BH341" s="240">
        <f>IF(N341="sníž. přenesená",J341,0)</f>
        <v>0</v>
      </c>
      <c r="BI341" s="240">
        <f>IF(N341="nulová",J341,0)</f>
        <v>0</v>
      </c>
      <c r="BJ341" s="18" t="s">
        <v>84</v>
      </c>
      <c r="BK341" s="240">
        <f>ROUND(I341*H341,2)</f>
        <v>0</v>
      </c>
      <c r="BL341" s="18" t="s">
        <v>189</v>
      </c>
      <c r="BM341" s="239" t="s">
        <v>2267</v>
      </c>
    </row>
    <row r="342" spans="1:47" s="2" customFormat="1" ht="12">
      <c r="A342" s="39"/>
      <c r="B342" s="40"/>
      <c r="C342" s="41"/>
      <c r="D342" s="241" t="s">
        <v>178</v>
      </c>
      <c r="E342" s="41"/>
      <c r="F342" s="242" t="s">
        <v>4228</v>
      </c>
      <c r="G342" s="41"/>
      <c r="H342" s="41"/>
      <c r="I342" s="243"/>
      <c r="J342" s="41"/>
      <c r="K342" s="41"/>
      <c r="L342" s="45"/>
      <c r="M342" s="244"/>
      <c r="N342" s="245"/>
      <c r="O342" s="92"/>
      <c r="P342" s="92"/>
      <c r="Q342" s="92"/>
      <c r="R342" s="92"/>
      <c r="S342" s="92"/>
      <c r="T342" s="93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178</v>
      </c>
      <c r="AU342" s="18" t="s">
        <v>84</v>
      </c>
    </row>
    <row r="343" spans="1:65" s="2" customFormat="1" ht="24.15" customHeight="1">
      <c r="A343" s="39"/>
      <c r="B343" s="40"/>
      <c r="C343" s="228" t="s">
        <v>1695</v>
      </c>
      <c r="D343" s="228" t="s">
        <v>171</v>
      </c>
      <c r="E343" s="229" t="s">
        <v>4233</v>
      </c>
      <c r="F343" s="230" t="s">
        <v>4234</v>
      </c>
      <c r="G343" s="231" t="s">
        <v>798</v>
      </c>
      <c r="H343" s="232">
        <v>3</v>
      </c>
      <c r="I343" s="233"/>
      <c r="J343" s="234">
        <f>ROUND(I343*H343,2)</f>
        <v>0</v>
      </c>
      <c r="K343" s="230" t="s">
        <v>3828</v>
      </c>
      <c r="L343" s="45"/>
      <c r="M343" s="235" t="s">
        <v>1</v>
      </c>
      <c r="N343" s="236" t="s">
        <v>42</v>
      </c>
      <c r="O343" s="92"/>
      <c r="P343" s="237">
        <f>O343*H343</f>
        <v>0</v>
      </c>
      <c r="Q343" s="237">
        <v>0</v>
      </c>
      <c r="R343" s="237">
        <f>Q343*H343</f>
        <v>0</v>
      </c>
      <c r="S343" s="237">
        <v>0</v>
      </c>
      <c r="T343" s="238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9" t="s">
        <v>189</v>
      </c>
      <c r="AT343" s="239" t="s">
        <v>171</v>
      </c>
      <c r="AU343" s="239" t="s">
        <v>84</v>
      </c>
      <c r="AY343" s="18" t="s">
        <v>168</v>
      </c>
      <c r="BE343" s="240">
        <f>IF(N343="základní",J343,0)</f>
        <v>0</v>
      </c>
      <c r="BF343" s="240">
        <f>IF(N343="snížená",J343,0)</f>
        <v>0</v>
      </c>
      <c r="BG343" s="240">
        <f>IF(N343="zákl. přenesená",J343,0)</f>
        <v>0</v>
      </c>
      <c r="BH343" s="240">
        <f>IF(N343="sníž. přenesená",J343,0)</f>
        <v>0</v>
      </c>
      <c r="BI343" s="240">
        <f>IF(N343="nulová",J343,0)</f>
        <v>0</v>
      </c>
      <c r="BJ343" s="18" t="s">
        <v>84</v>
      </c>
      <c r="BK343" s="240">
        <f>ROUND(I343*H343,2)</f>
        <v>0</v>
      </c>
      <c r="BL343" s="18" t="s">
        <v>189</v>
      </c>
      <c r="BM343" s="239" t="s">
        <v>2280</v>
      </c>
    </row>
    <row r="344" spans="1:47" s="2" customFormat="1" ht="12">
      <c r="A344" s="39"/>
      <c r="B344" s="40"/>
      <c r="C344" s="41"/>
      <c r="D344" s="241" t="s">
        <v>178</v>
      </c>
      <c r="E344" s="41"/>
      <c r="F344" s="242" t="s">
        <v>4235</v>
      </c>
      <c r="G344" s="41"/>
      <c r="H344" s="41"/>
      <c r="I344" s="243"/>
      <c r="J344" s="41"/>
      <c r="K344" s="41"/>
      <c r="L344" s="45"/>
      <c r="M344" s="244"/>
      <c r="N344" s="245"/>
      <c r="O344" s="92"/>
      <c r="P344" s="92"/>
      <c r="Q344" s="92"/>
      <c r="R344" s="92"/>
      <c r="S344" s="92"/>
      <c r="T344" s="93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178</v>
      </c>
      <c r="AU344" s="18" t="s">
        <v>84</v>
      </c>
    </row>
    <row r="345" spans="1:65" s="2" customFormat="1" ht="16.5" customHeight="1">
      <c r="A345" s="39"/>
      <c r="B345" s="40"/>
      <c r="C345" s="228" t="s">
        <v>1700</v>
      </c>
      <c r="D345" s="228" t="s">
        <v>171</v>
      </c>
      <c r="E345" s="229" t="s">
        <v>4236</v>
      </c>
      <c r="F345" s="230" t="s">
        <v>4237</v>
      </c>
      <c r="G345" s="231" t="s">
        <v>798</v>
      </c>
      <c r="H345" s="232">
        <v>1</v>
      </c>
      <c r="I345" s="233"/>
      <c r="J345" s="234">
        <f>ROUND(I345*H345,2)</f>
        <v>0</v>
      </c>
      <c r="K345" s="230" t="s">
        <v>3828</v>
      </c>
      <c r="L345" s="45"/>
      <c r="M345" s="235" t="s">
        <v>1</v>
      </c>
      <c r="N345" s="236" t="s">
        <v>42</v>
      </c>
      <c r="O345" s="92"/>
      <c r="P345" s="237">
        <f>O345*H345</f>
        <v>0</v>
      </c>
      <c r="Q345" s="237">
        <v>0</v>
      </c>
      <c r="R345" s="237">
        <f>Q345*H345</f>
        <v>0</v>
      </c>
      <c r="S345" s="237">
        <v>0</v>
      </c>
      <c r="T345" s="238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9" t="s">
        <v>189</v>
      </c>
      <c r="AT345" s="239" t="s">
        <v>171</v>
      </c>
      <c r="AU345" s="239" t="s">
        <v>84</v>
      </c>
      <c r="AY345" s="18" t="s">
        <v>168</v>
      </c>
      <c r="BE345" s="240">
        <f>IF(N345="základní",J345,0)</f>
        <v>0</v>
      </c>
      <c r="BF345" s="240">
        <f>IF(N345="snížená",J345,0)</f>
        <v>0</v>
      </c>
      <c r="BG345" s="240">
        <f>IF(N345="zákl. přenesená",J345,0)</f>
        <v>0</v>
      </c>
      <c r="BH345" s="240">
        <f>IF(N345="sníž. přenesená",J345,0)</f>
        <v>0</v>
      </c>
      <c r="BI345" s="240">
        <f>IF(N345="nulová",J345,0)</f>
        <v>0</v>
      </c>
      <c r="BJ345" s="18" t="s">
        <v>84</v>
      </c>
      <c r="BK345" s="240">
        <f>ROUND(I345*H345,2)</f>
        <v>0</v>
      </c>
      <c r="BL345" s="18" t="s">
        <v>189</v>
      </c>
      <c r="BM345" s="239" t="s">
        <v>2290</v>
      </c>
    </row>
    <row r="346" spans="1:47" s="2" customFormat="1" ht="12">
      <c r="A346" s="39"/>
      <c r="B346" s="40"/>
      <c r="C346" s="41"/>
      <c r="D346" s="241" t="s">
        <v>178</v>
      </c>
      <c r="E346" s="41"/>
      <c r="F346" s="242" t="s">
        <v>4238</v>
      </c>
      <c r="G346" s="41"/>
      <c r="H346" s="41"/>
      <c r="I346" s="243"/>
      <c r="J346" s="41"/>
      <c r="K346" s="41"/>
      <c r="L346" s="45"/>
      <c r="M346" s="244"/>
      <c r="N346" s="245"/>
      <c r="O346" s="92"/>
      <c r="P346" s="92"/>
      <c r="Q346" s="92"/>
      <c r="R346" s="92"/>
      <c r="S346" s="92"/>
      <c r="T346" s="93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178</v>
      </c>
      <c r="AU346" s="18" t="s">
        <v>84</v>
      </c>
    </row>
    <row r="347" spans="1:65" s="2" customFormat="1" ht="37.8" customHeight="1">
      <c r="A347" s="39"/>
      <c r="B347" s="40"/>
      <c r="C347" s="228" t="s">
        <v>1705</v>
      </c>
      <c r="D347" s="228" t="s">
        <v>171</v>
      </c>
      <c r="E347" s="229" t="s">
        <v>4239</v>
      </c>
      <c r="F347" s="230" t="s">
        <v>4240</v>
      </c>
      <c r="G347" s="231" t="s">
        <v>1933</v>
      </c>
      <c r="H347" s="232">
        <v>1</v>
      </c>
      <c r="I347" s="233"/>
      <c r="J347" s="234">
        <f>ROUND(I347*H347,2)</f>
        <v>0</v>
      </c>
      <c r="K347" s="230" t="s">
        <v>3935</v>
      </c>
      <c r="L347" s="45"/>
      <c r="M347" s="235" t="s">
        <v>1</v>
      </c>
      <c r="N347" s="236" t="s">
        <v>42</v>
      </c>
      <c r="O347" s="92"/>
      <c r="P347" s="237">
        <f>O347*H347</f>
        <v>0</v>
      </c>
      <c r="Q347" s="237">
        <v>0</v>
      </c>
      <c r="R347" s="237">
        <f>Q347*H347</f>
        <v>0</v>
      </c>
      <c r="S347" s="237">
        <v>0</v>
      </c>
      <c r="T347" s="238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9" t="s">
        <v>189</v>
      </c>
      <c r="AT347" s="239" t="s">
        <v>171</v>
      </c>
      <c r="AU347" s="239" t="s">
        <v>84</v>
      </c>
      <c r="AY347" s="18" t="s">
        <v>168</v>
      </c>
      <c r="BE347" s="240">
        <f>IF(N347="základní",J347,0)</f>
        <v>0</v>
      </c>
      <c r="BF347" s="240">
        <f>IF(N347="snížená",J347,0)</f>
        <v>0</v>
      </c>
      <c r="BG347" s="240">
        <f>IF(N347="zákl. přenesená",J347,0)</f>
        <v>0</v>
      </c>
      <c r="BH347" s="240">
        <f>IF(N347="sníž. přenesená",J347,0)</f>
        <v>0</v>
      </c>
      <c r="BI347" s="240">
        <f>IF(N347="nulová",J347,0)</f>
        <v>0</v>
      </c>
      <c r="BJ347" s="18" t="s">
        <v>84</v>
      </c>
      <c r="BK347" s="240">
        <f>ROUND(I347*H347,2)</f>
        <v>0</v>
      </c>
      <c r="BL347" s="18" t="s">
        <v>189</v>
      </c>
      <c r="BM347" s="239" t="s">
        <v>2301</v>
      </c>
    </row>
    <row r="348" spans="1:47" s="2" customFormat="1" ht="12">
      <c r="A348" s="39"/>
      <c r="B348" s="40"/>
      <c r="C348" s="41"/>
      <c r="D348" s="241" t="s">
        <v>178</v>
      </c>
      <c r="E348" s="41"/>
      <c r="F348" s="242" t="s">
        <v>4241</v>
      </c>
      <c r="G348" s="41"/>
      <c r="H348" s="41"/>
      <c r="I348" s="243"/>
      <c r="J348" s="41"/>
      <c r="K348" s="41"/>
      <c r="L348" s="45"/>
      <c r="M348" s="244"/>
      <c r="N348" s="245"/>
      <c r="O348" s="92"/>
      <c r="P348" s="92"/>
      <c r="Q348" s="92"/>
      <c r="R348" s="92"/>
      <c r="S348" s="92"/>
      <c r="T348" s="93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178</v>
      </c>
      <c r="AU348" s="18" t="s">
        <v>84</v>
      </c>
    </row>
    <row r="349" spans="1:65" s="2" customFormat="1" ht="24.15" customHeight="1">
      <c r="A349" s="39"/>
      <c r="B349" s="40"/>
      <c r="C349" s="228" t="s">
        <v>1711</v>
      </c>
      <c r="D349" s="228" t="s">
        <v>171</v>
      </c>
      <c r="E349" s="229" t="s">
        <v>4242</v>
      </c>
      <c r="F349" s="230" t="s">
        <v>4243</v>
      </c>
      <c r="G349" s="231" t="s">
        <v>3891</v>
      </c>
      <c r="H349" s="232">
        <v>2</v>
      </c>
      <c r="I349" s="233"/>
      <c r="J349" s="234">
        <f>ROUND(I349*H349,2)</f>
        <v>0</v>
      </c>
      <c r="K349" s="230" t="s">
        <v>3781</v>
      </c>
      <c r="L349" s="45"/>
      <c r="M349" s="235" t="s">
        <v>1</v>
      </c>
      <c r="N349" s="236" t="s">
        <v>42</v>
      </c>
      <c r="O349" s="92"/>
      <c r="P349" s="237">
        <f>O349*H349</f>
        <v>0</v>
      </c>
      <c r="Q349" s="237">
        <v>0</v>
      </c>
      <c r="R349" s="237">
        <f>Q349*H349</f>
        <v>0</v>
      </c>
      <c r="S349" s="237">
        <v>0</v>
      </c>
      <c r="T349" s="238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9" t="s">
        <v>189</v>
      </c>
      <c r="AT349" s="239" t="s">
        <v>171</v>
      </c>
      <c r="AU349" s="239" t="s">
        <v>84</v>
      </c>
      <c r="AY349" s="18" t="s">
        <v>168</v>
      </c>
      <c r="BE349" s="240">
        <f>IF(N349="základní",J349,0)</f>
        <v>0</v>
      </c>
      <c r="BF349" s="240">
        <f>IF(N349="snížená",J349,0)</f>
        <v>0</v>
      </c>
      <c r="BG349" s="240">
        <f>IF(N349="zákl. přenesená",J349,0)</f>
        <v>0</v>
      </c>
      <c r="BH349" s="240">
        <f>IF(N349="sníž. přenesená",J349,0)</f>
        <v>0</v>
      </c>
      <c r="BI349" s="240">
        <f>IF(N349="nulová",J349,0)</f>
        <v>0</v>
      </c>
      <c r="BJ349" s="18" t="s">
        <v>84</v>
      </c>
      <c r="BK349" s="240">
        <f>ROUND(I349*H349,2)</f>
        <v>0</v>
      </c>
      <c r="BL349" s="18" t="s">
        <v>189</v>
      </c>
      <c r="BM349" s="239" t="s">
        <v>2310</v>
      </c>
    </row>
    <row r="350" spans="1:47" s="2" customFormat="1" ht="12">
      <c r="A350" s="39"/>
      <c r="B350" s="40"/>
      <c r="C350" s="41"/>
      <c r="D350" s="241" t="s">
        <v>178</v>
      </c>
      <c r="E350" s="41"/>
      <c r="F350" s="242" t="s">
        <v>4244</v>
      </c>
      <c r="G350" s="41"/>
      <c r="H350" s="41"/>
      <c r="I350" s="243"/>
      <c r="J350" s="41"/>
      <c r="K350" s="41"/>
      <c r="L350" s="45"/>
      <c r="M350" s="244"/>
      <c r="N350" s="245"/>
      <c r="O350" s="92"/>
      <c r="P350" s="92"/>
      <c r="Q350" s="92"/>
      <c r="R350" s="92"/>
      <c r="S350" s="92"/>
      <c r="T350" s="93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178</v>
      </c>
      <c r="AU350" s="18" t="s">
        <v>84</v>
      </c>
    </row>
    <row r="351" spans="1:65" s="2" customFormat="1" ht="37.8" customHeight="1">
      <c r="A351" s="39"/>
      <c r="B351" s="40"/>
      <c r="C351" s="228" t="s">
        <v>1716</v>
      </c>
      <c r="D351" s="228" t="s">
        <v>171</v>
      </c>
      <c r="E351" s="229" t="s">
        <v>4245</v>
      </c>
      <c r="F351" s="230" t="s">
        <v>4246</v>
      </c>
      <c r="G351" s="231" t="s">
        <v>798</v>
      </c>
      <c r="H351" s="232">
        <v>1</v>
      </c>
      <c r="I351" s="233"/>
      <c r="J351" s="234">
        <f>ROUND(I351*H351,2)</f>
        <v>0</v>
      </c>
      <c r="K351" s="230" t="s">
        <v>3828</v>
      </c>
      <c r="L351" s="45"/>
      <c r="M351" s="235" t="s">
        <v>1</v>
      </c>
      <c r="N351" s="236" t="s">
        <v>42</v>
      </c>
      <c r="O351" s="92"/>
      <c r="P351" s="237">
        <f>O351*H351</f>
        <v>0</v>
      </c>
      <c r="Q351" s="237">
        <v>0</v>
      </c>
      <c r="R351" s="237">
        <f>Q351*H351</f>
        <v>0</v>
      </c>
      <c r="S351" s="237">
        <v>0</v>
      </c>
      <c r="T351" s="238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9" t="s">
        <v>189</v>
      </c>
      <c r="AT351" s="239" t="s">
        <v>171</v>
      </c>
      <c r="AU351" s="239" t="s">
        <v>84</v>
      </c>
      <c r="AY351" s="18" t="s">
        <v>168</v>
      </c>
      <c r="BE351" s="240">
        <f>IF(N351="základní",J351,0)</f>
        <v>0</v>
      </c>
      <c r="BF351" s="240">
        <f>IF(N351="snížená",J351,0)</f>
        <v>0</v>
      </c>
      <c r="BG351" s="240">
        <f>IF(N351="zákl. přenesená",J351,0)</f>
        <v>0</v>
      </c>
      <c r="BH351" s="240">
        <f>IF(N351="sníž. přenesená",J351,0)</f>
        <v>0</v>
      </c>
      <c r="BI351" s="240">
        <f>IF(N351="nulová",J351,0)</f>
        <v>0</v>
      </c>
      <c r="BJ351" s="18" t="s">
        <v>84</v>
      </c>
      <c r="BK351" s="240">
        <f>ROUND(I351*H351,2)</f>
        <v>0</v>
      </c>
      <c r="BL351" s="18" t="s">
        <v>189</v>
      </c>
      <c r="BM351" s="239" t="s">
        <v>2319</v>
      </c>
    </row>
    <row r="352" spans="1:47" s="2" customFormat="1" ht="12">
      <c r="A352" s="39"/>
      <c r="B352" s="40"/>
      <c r="C352" s="41"/>
      <c r="D352" s="241" t="s">
        <v>178</v>
      </c>
      <c r="E352" s="41"/>
      <c r="F352" s="242" t="s">
        <v>4247</v>
      </c>
      <c r="G352" s="41"/>
      <c r="H352" s="41"/>
      <c r="I352" s="243"/>
      <c r="J352" s="41"/>
      <c r="K352" s="41"/>
      <c r="L352" s="45"/>
      <c r="M352" s="244"/>
      <c r="N352" s="245"/>
      <c r="O352" s="92"/>
      <c r="P352" s="92"/>
      <c r="Q352" s="92"/>
      <c r="R352" s="92"/>
      <c r="S352" s="92"/>
      <c r="T352" s="93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178</v>
      </c>
      <c r="AU352" s="18" t="s">
        <v>84</v>
      </c>
    </row>
    <row r="353" spans="1:63" s="12" customFormat="1" ht="25.9" customHeight="1">
      <c r="A353" s="12"/>
      <c r="B353" s="212"/>
      <c r="C353" s="213"/>
      <c r="D353" s="214" t="s">
        <v>76</v>
      </c>
      <c r="E353" s="215" t="s">
        <v>3985</v>
      </c>
      <c r="F353" s="215" t="s">
        <v>3986</v>
      </c>
      <c r="G353" s="213"/>
      <c r="H353" s="213"/>
      <c r="I353" s="216"/>
      <c r="J353" s="217">
        <f>BK353</f>
        <v>0</v>
      </c>
      <c r="K353" s="213"/>
      <c r="L353" s="218"/>
      <c r="M353" s="219"/>
      <c r="N353" s="220"/>
      <c r="O353" s="220"/>
      <c r="P353" s="221">
        <f>SUM(P354:P366)</f>
        <v>0</v>
      </c>
      <c r="Q353" s="220"/>
      <c r="R353" s="221">
        <f>SUM(R354:R366)</f>
        <v>0</v>
      </c>
      <c r="S353" s="220"/>
      <c r="T353" s="222">
        <f>SUM(T354:T366)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23" t="s">
        <v>84</v>
      </c>
      <c r="AT353" s="224" t="s">
        <v>76</v>
      </c>
      <c r="AU353" s="224" t="s">
        <v>77</v>
      </c>
      <c r="AY353" s="223" t="s">
        <v>168</v>
      </c>
      <c r="BK353" s="225">
        <f>SUM(BK354:BK366)</f>
        <v>0</v>
      </c>
    </row>
    <row r="354" spans="1:65" s="2" customFormat="1" ht="16.5" customHeight="1">
      <c r="A354" s="39"/>
      <c r="B354" s="40"/>
      <c r="C354" s="228" t="s">
        <v>1730</v>
      </c>
      <c r="D354" s="228" t="s">
        <v>171</v>
      </c>
      <c r="E354" s="229" t="s">
        <v>4248</v>
      </c>
      <c r="F354" s="230" t="s">
        <v>4249</v>
      </c>
      <c r="G354" s="231" t="s">
        <v>798</v>
      </c>
      <c r="H354" s="232">
        <v>22</v>
      </c>
      <c r="I354" s="233"/>
      <c r="J354" s="234">
        <f>ROUND(I354*H354,2)</f>
        <v>0</v>
      </c>
      <c r="K354" s="230" t="s">
        <v>3828</v>
      </c>
      <c r="L354" s="45"/>
      <c r="M354" s="235" t="s">
        <v>1</v>
      </c>
      <c r="N354" s="236" t="s">
        <v>42</v>
      </c>
      <c r="O354" s="92"/>
      <c r="P354" s="237">
        <f>O354*H354</f>
        <v>0</v>
      </c>
      <c r="Q354" s="237">
        <v>0</v>
      </c>
      <c r="R354" s="237">
        <f>Q354*H354</f>
        <v>0</v>
      </c>
      <c r="S354" s="237">
        <v>0</v>
      </c>
      <c r="T354" s="238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9" t="s">
        <v>189</v>
      </c>
      <c r="AT354" s="239" t="s">
        <v>171</v>
      </c>
      <c r="AU354" s="239" t="s">
        <v>84</v>
      </c>
      <c r="AY354" s="18" t="s">
        <v>168</v>
      </c>
      <c r="BE354" s="240">
        <f>IF(N354="základní",J354,0)</f>
        <v>0</v>
      </c>
      <c r="BF354" s="240">
        <f>IF(N354="snížená",J354,0)</f>
        <v>0</v>
      </c>
      <c r="BG354" s="240">
        <f>IF(N354="zákl. přenesená",J354,0)</f>
        <v>0</v>
      </c>
      <c r="BH354" s="240">
        <f>IF(N354="sníž. přenesená",J354,0)</f>
        <v>0</v>
      </c>
      <c r="BI354" s="240">
        <f>IF(N354="nulová",J354,0)</f>
        <v>0</v>
      </c>
      <c r="BJ354" s="18" t="s">
        <v>84</v>
      </c>
      <c r="BK354" s="240">
        <f>ROUND(I354*H354,2)</f>
        <v>0</v>
      </c>
      <c r="BL354" s="18" t="s">
        <v>189</v>
      </c>
      <c r="BM354" s="239" t="s">
        <v>2335</v>
      </c>
    </row>
    <row r="355" spans="1:65" s="2" customFormat="1" ht="16.5" customHeight="1">
      <c r="A355" s="39"/>
      <c r="B355" s="40"/>
      <c r="C355" s="228" t="s">
        <v>1735</v>
      </c>
      <c r="D355" s="228" t="s">
        <v>171</v>
      </c>
      <c r="E355" s="229" t="s">
        <v>4250</v>
      </c>
      <c r="F355" s="230" t="s">
        <v>4251</v>
      </c>
      <c r="G355" s="231" t="s">
        <v>416</v>
      </c>
      <c r="H355" s="232">
        <v>1106.9</v>
      </c>
      <c r="I355" s="233"/>
      <c r="J355" s="234">
        <f>ROUND(I355*H355,2)</f>
        <v>0</v>
      </c>
      <c r="K355" s="230" t="s">
        <v>3828</v>
      </c>
      <c r="L355" s="45"/>
      <c r="M355" s="235" t="s">
        <v>1</v>
      </c>
      <c r="N355" s="236" t="s">
        <v>42</v>
      </c>
      <c r="O355" s="92"/>
      <c r="P355" s="237">
        <f>O355*H355</f>
        <v>0</v>
      </c>
      <c r="Q355" s="237">
        <v>0</v>
      </c>
      <c r="R355" s="237">
        <f>Q355*H355</f>
        <v>0</v>
      </c>
      <c r="S355" s="237">
        <v>0</v>
      </c>
      <c r="T355" s="238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9" t="s">
        <v>189</v>
      </c>
      <c r="AT355" s="239" t="s">
        <v>171</v>
      </c>
      <c r="AU355" s="239" t="s">
        <v>84</v>
      </c>
      <c r="AY355" s="18" t="s">
        <v>168</v>
      </c>
      <c r="BE355" s="240">
        <f>IF(N355="základní",J355,0)</f>
        <v>0</v>
      </c>
      <c r="BF355" s="240">
        <f>IF(N355="snížená",J355,0)</f>
        <v>0</v>
      </c>
      <c r="BG355" s="240">
        <f>IF(N355="zákl. přenesená",J355,0)</f>
        <v>0</v>
      </c>
      <c r="BH355" s="240">
        <f>IF(N355="sníž. přenesená",J355,0)</f>
        <v>0</v>
      </c>
      <c r="BI355" s="240">
        <f>IF(N355="nulová",J355,0)</f>
        <v>0</v>
      </c>
      <c r="BJ355" s="18" t="s">
        <v>84</v>
      </c>
      <c r="BK355" s="240">
        <f>ROUND(I355*H355,2)</f>
        <v>0</v>
      </c>
      <c r="BL355" s="18" t="s">
        <v>189</v>
      </c>
      <c r="BM355" s="239" t="s">
        <v>2347</v>
      </c>
    </row>
    <row r="356" spans="1:47" s="2" customFormat="1" ht="12">
      <c r="A356" s="39"/>
      <c r="B356" s="40"/>
      <c r="C356" s="41"/>
      <c r="D356" s="241" t="s">
        <v>178</v>
      </c>
      <c r="E356" s="41"/>
      <c r="F356" s="242" t="s">
        <v>4252</v>
      </c>
      <c r="G356" s="41"/>
      <c r="H356" s="41"/>
      <c r="I356" s="243"/>
      <c r="J356" s="41"/>
      <c r="K356" s="41"/>
      <c r="L356" s="45"/>
      <c r="M356" s="244"/>
      <c r="N356" s="245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178</v>
      </c>
      <c r="AU356" s="18" t="s">
        <v>84</v>
      </c>
    </row>
    <row r="357" spans="1:65" s="2" customFormat="1" ht="21.75" customHeight="1">
      <c r="A357" s="39"/>
      <c r="B357" s="40"/>
      <c r="C357" s="228" t="s">
        <v>1739</v>
      </c>
      <c r="D357" s="228" t="s">
        <v>171</v>
      </c>
      <c r="E357" s="229" t="s">
        <v>4253</v>
      </c>
      <c r="F357" s="230" t="s">
        <v>4254</v>
      </c>
      <c r="G357" s="231" t="s">
        <v>416</v>
      </c>
      <c r="H357" s="232">
        <v>986</v>
      </c>
      <c r="I357" s="233"/>
      <c r="J357" s="234">
        <f>ROUND(I357*H357,2)</f>
        <v>0</v>
      </c>
      <c r="K357" s="230" t="s">
        <v>3781</v>
      </c>
      <c r="L357" s="45"/>
      <c r="M357" s="235" t="s">
        <v>1</v>
      </c>
      <c r="N357" s="236" t="s">
        <v>42</v>
      </c>
      <c r="O357" s="92"/>
      <c r="P357" s="237">
        <f>O357*H357</f>
        <v>0</v>
      </c>
      <c r="Q357" s="237">
        <v>0</v>
      </c>
      <c r="R357" s="237">
        <f>Q357*H357</f>
        <v>0</v>
      </c>
      <c r="S357" s="237">
        <v>0</v>
      </c>
      <c r="T357" s="238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9" t="s">
        <v>189</v>
      </c>
      <c r="AT357" s="239" t="s">
        <v>171</v>
      </c>
      <c r="AU357" s="239" t="s">
        <v>84</v>
      </c>
      <c r="AY357" s="18" t="s">
        <v>168</v>
      </c>
      <c r="BE357" s="240">
        <f>IF(N357="základní",J357,0)</f>
        <v>0</v>
      </c>
      <c r="BF357" s="240">
        <f>IF(N357="snížená",J357,0)</f>
        <v>0</v>
      </c>
      <c r="BG357" s="240">
        <f>IF(N357="zákl. přenesená",J357,0)</f>
        <v>0</v>
      </c>
      <c r="BH357" s="240">
        <f>IF(N357="sníž. přenesená",J357,0)</f>
        <v>0</v>
      </c>
      <c r="BI357" s="240">
        <f>IF(N357="nulová",J357,0)</f>
        <v>0</v>
      </c>
      <c r="BJ357" s="18" t="s">
        <v>84</v>
      </c>
      <c r="BK357" s="240">
        <f>ROUND(I357*H357,2)</f>
        <v>0</v>
      </c>
      <c r="BL357" s="18" t="s">
        <v>189</v>
      </c>
      <c r="BM357" s="239" t="s">
        <v>2363</v>
      </c>
    </row>
    <row r="358" spans="1:47" s="2" customFormat="1" ht="12">
      <c r="A358" s="39"/>
      <c r="B358" s="40"/>
      <c r="C358" s="41"/>
      <c r="D358" s="241" t="s">
        <v>178</v>
      </c>
      <c r="E358" s="41"/>
      <c r="F358" s="242" t="s">
        <v>4255</v>
      </c>
      <c r="G358" s="41"/>
      <c r="H358" s="41"/>
      <c r="I358" s="243"/>
      <c r="J358" s="41"/>
      <c r="K358" s="41"/>
      <c r="L358" s="45"/>
      <c r="M358" s="244"/>
      <c r="N358" s="245"/>
      <c r="O358" s="92"/>
      <c r="P358" s="92"/>
      <c r="Q358" s="92"/>
      <c r="R358" s="92"/>
      <c r="S358" s="92"/>
      <c r="T358" s="93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178</v>
      </c>
      <c r="AU358" s="18" t="s">
        <v>84</v>
      </c>
    </row>
    <row r="359" spans="1:65" s="2" customFormat="1" ht="16.5" customHeight="1">
      <c r="A359" s="39"/>
      <c r="B359" s="40"/>
      <c r="C359" s="228" t="s">
        <v>1743</v>
      </c>
      <c r="D359" s="228" t="s">
        <v>171</v>
      </c>
      <c r="E359" s="229" t="s">
        <v>4256</v>
      </c>
      <c r="F359" s="230" t="s">
        <v>4257</v>
      </c>
      <c r="G359" s="231" t="s">
        <v>416</v>
      </c>
      <c r="H359" s="232">
        <v>846</v>
      </c>
      <c r="I359" s="233"/>
      <c r="J359" s="234">
        <f>ROUND(I359*H359,2)</f>
        <v>0</v>
      </c>
      <c r="K359" s="230" t="s">
        <v>3781</v>
      </c>
      <c r="L359" s="45"/>
      <c r="M359" s="235" t="s">
        <v>1</v>
      </c>
      <c r="N359" s="236" t="s">
        <v>42</v>
      </c>
      <c r="O359" s="92"/>
      <c r="P359" s="237">
        <f>O359*H359</f>
        <v>0</v>
      </c>
      <c r="Q359" s="237">
        <v>0</v>
      </c>
      <c r="R359" s="237">
        <f>Q359*H359</f>
        <v>0</v>
      </c>
      <c r="S359" s="237">
        <v>0</v>
      </c>
      <c r="T359" s="238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9" t="s">
        <v>189</v>
      </c>
      <c r="AT359" s="239" t="s">
        <v>171</v>
      </c>
      <c r="AU359" s="239" t="s">
        <v>84</v>
      </c>
      <c r="AY359" s="18" t="s">
        <v>168</v>
      </c>
      <c r="BE359" s="240">
        <f>IF(N359="základní",J359,0)</f>
        <v>0</v>
      </c>
      <c r="BF359" s="240">
        <f>IF(N359="snížená",J359,0)</f>
        <v>0</v>
      </c>
      <c r="BG359" s="240">
        <f>IF(N359="zákl. přenesená",J359,0)</f>
        <v>0</v>
      </c>
      <c r="BH359" s="240">
        <f>IF(N359="sníž. přenesená",J359,0)</f>
        <v>0</v>
      </c>
      <c r="BI359" s="240">
        <f>IF(N359="nulová",J359,0)</f>
        <v>0</v>
      </c>
      <c r="BJ359" s="18" t="s">
        <v>84</v>
      </c>
      <c r="BK359" s="240">
        <f>ROUND(I359*H359,2)</f>
        <v>0</v>
      </c>
      <c r="BL359" s="18" t="s">
        <v>189</v>
      </c>
      <c r="BM359" s="239" t="s">
        <v>2375</v>
      </c>
    </row>
    <row r="360" spans="1:47" s="2" customFormat="1" ht="12">
      <c r="A360" s="39"/>
      <c r="B360" s="40"/>
      <c r="C360" s="41"/>
      <c r="D360" s="241" t="s">
        <v>178</v>
      </c>
      <c r="E360" s="41"/>
      <c r="F360" s="242" t="s">
        <v>4258</v>
      </c>
      <c r="G360" s="41"/>
      <c r="H360" s="41"/>
      <c r="I360" s="243"/>
      <c r="J360" s="41"/>
      <c r="K360" s="41"/>
      <c r="L360" s="45"/>
      <c r="M360" s="244"/>
      <c r="N360" s="245"/>
      <c r="O360" s="92"/>
      <c r="P360" s="92"/>
      <c r="Q360" s="92"/>
      <c r="R360" s="92"/>
      <c r="S360" s="92"/>
      <c r="T360" s="93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178</v>
      </c>
      <c r="AU360" s="18" t="s">
        <v>84</v>
      </c>
    </row>
    <row r="361" spans="1:65" s="2" customFormat="1" ht="24.15" customHeight="1">
      <c r="A361" s="39"/>
      <c r="B361" s="40"/>
      <c r="C361" s="228" t="s">
        <v>1748</v>
      </c>
      <c r="D361" s="228" t="s">
        <v>171</v>
      </c>
      <c r="E361" s="229" t="s">
        <v>4259</v>
      </c>
      <c r="F361" s="230" t="s">
        <v>4260</v>
      </c>
      <c r="G361" s="231" t="s">
        <v>416</v>
      </c>
      <c r="H361" s="232">
        <v>144</v>
      </c>
      <c r="I361" s="233"/>
      <c r="J361" s="234">
        <f>ROUND(I361*H361,2)</f>
        <v>0</v>
      </c>
      <c r="K361" s="230" t="s">
        <v>3781</v>
      </c>
      <c r="L361" s="45"/>
      <c r="M361" s="235" t="s">
        <v>1</v>
      </c>
      <c r="N361" s="236" t="s">
        <v>42</v>
      </c>
      <c r="O361" s="92"/>
      <c r="P361" s="237">
        <f>O361*H361</f>
        <v>0</v>
      </c>
      <c r="Q361" s="237">
        <v>0</v>
      </c>
      <c r="R361" s="237">
        <f>Q361*H361</f>
        <v>0</v>
      </c>
      <c r="S361" s="237">
        <v>0</v>
      </c>
      <c r="T361" s="238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9" t="s">
        <v>189</v>
      </c>
      <c r="AT361" s="239" t="s">
        <v>171</v>
      </c>
      <c r="AU361" s="239" t="s">
        <v>84</v>
      </c>
      <c r="AY361" s="18" t="s">
        <v>168</v>
      </c>
      <c r="BE361" s="240">
        <f>IF(N361="základní",J361,0)</f>
        <v>0</v>
      </c>
      <c r="BF361" s="240">
        <f>IF(N361="snížená",J361,0)</f>
        <v>0</v>
      </c>
      <c r="BG361" s="240">
        <f>IF(N361="zákl. přenesená",J361,0)</f>
        <v>0</v>
      </c>
      <c r="BH361" s="240">
        <f>IF(N361="sníž. přenesená",J361,0)</f>
        <v>0</v>
      </c>
      <c r="BI361" s="240">
        <f>IF(N361="nulová",J361,0)</f>
        <v>0</v>
      </c>
      <c r="BJ361" s="18" t="s">
        <v>84</v>
      </c>
      <c r="BK361" s="240">
        <f>ROUND(I361*H361,2)</f>
        <v>0</v>
      </c>
      <c r="BL361" s="18" t="s">
        <v>189</v>
      </c>
      <c r="BM361" s="239" t="s">
        <v>2387</v>
      </c>
    </row>
    <row r="362" spans="1:47" s="2" customFormat="1" ht="12">
      <c r="A362" s="39"/>
      <c r="B362" s="40"/>
      <c r="C362" s="41"/>
      <c r="D362" s="241" t="s">
        <v>178</v>
      </c>
      <c r="E362" s="41"/>
      <c r="F362" s="242" t="s">
        <v>4261</v>
      </c>
      <c r="G362" s="41"/>
      <c r="H362" s="41"/>
      <c r="I362" s="243"/>
      <c r="J362" s="41"/>
      <c r="K362" s="41"/>
      <c r="L362" s="45"/>
      <c r="M362" s="244"/>
      <c r="N362" s="245"/>
      <c r="O362" s="92"/>
      <c r="P362" s="92"/>
      <c r="Q362" s="92"/>
      <c r="R362" s="92"/>
      <c r="S362" s="92"/>
      <c r="T362" s="93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178</v>
      </c>
      <c r="AU362" s="18" t="s">
        <v>84</v>
      </c>
    </row>
    <row r="363" spans="1:65" s="2" customFormat="1" ht="24.15" customHeight="1">
      <c r="A363" s="39"/>
      <c r="B363" s="40"/>
      <c r="C363" s="228" t="s">
        <v>1762</v>
      </c>
      <c r="D363" s="228" t="s">
        <v>171</v>
      </c>
      <c r="E363" s="229" t="s">
        <v>4262</v>
      </c>
      <c r="F363" s="230" t="s">
        <v>4263</v>
      </c>
      <c r="G363" s="231" t="s">
        <v>416</v>
      </c>
      <c r="H363" s="232">
        <v>52</v>
      </c>
      <c r="I363" s="233"/>
      <c r="J363" s="234">
        <f>ROUND(I363*H363,2)</f>
        <v>0</v>
      </c>
      <c r="K363" s="230" t="s">
        <v>3781</v>
      </c>
      <c r="L363" s="45"/>
      <c r="M363" s="235" t="s">
        <v>1</v>
      </c>
      <c r="N363" s="236" t="s">
        <v>42</v>
      </c>
      <c r="O363" s="92"/>
      <c r="P363" s="237">
        <f>O363*H363</f>
        <v>0</v>
      </c>
      <c r="Q363" s="237">
        <v>0</v>
      </c>
      <c r="R363" s="237">
        <f>Q363*H363</f>
        <v>0</v>
      </c>
      <c r="S363" s="237">
        <v>0</v>
      </c>
      <c r="T363" s="238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9" t="s">
        <v>189</v>
      </c>
      <c r="AT363" s="239" t="s">
        <v>171</v>
      </c>
      <c r="AU363" s="239" t="s">
        <v>84</v>
      </c>
      <c r="AY363" s="18" t="s">
        <v>168</v>
      </c>
      <c r="BE363" s="240">
        <f>IF(N363="základní",J363,0)</f>
        <v>0</v>
      </c>
      <c r="BF363" s="240">
        <f>IF(N363="snížená",J363,0)</f>
        <v>0</v>
      </c>
      <c r="BG363" s="240">
        <f>IF(N363="zákl. přenesená",J363,0)</f>
        <v>0</v>
      </c>
      <c r="BH363" s="240">
        <f>IF(N363="sníž. přenesená",J363,0)</f>
        <v>0</v>
      </c>
      <c r="BI363" s="240">
        <f>IF(N363="nulová",J363,0)</f>
        <v>0</v>
      </c>
      <c r="BJ363" s="18" t="s">
        <v>84</v>
      </c>
      <c r="BK363" s="240">
        <f>ROUND(I363*H363,2)</f>
        <v>0</v>
      </c>
      <c r="BL363" s="18" t="s">
        <v>189</v>
      </c>
      <c r="BM363" s="239" t="s">
        <v>2397</v>
      </c>
    </row>
    <row r="364" spans="1:47" s="2" customFormat="1" ht="12">
      <c r="A364" s="39"/>
      <c r="B364" s="40"/>
      <c r="C364" s="41"/>
      <c r="D364" s="241" t="s">
        <v>178</v>
      </c>
      <c r="E364" s="41"/>
      <c r="F364" s="242" t="s">
        <v>4264</v>
      </c>
      <c r="G364" s="41"/>
      <c r="H364" s="41"/>
      <c r="I364" s="243"/>
      <c r="J364" s="41"/>
      <c r="K364" s="41"/>
      <c r="L364" s="45"/>
      <c r="M364" s="244"/>
      <c r="N364" s="245"/>
      <c r="O364" s="92"/>
      <c r="P364" s="92"/>
      <c r="Q364" s="92"/>
      <c r="R364" s="92"/>
      <c r="S364" s="92"/>
      <c r="T364" s="93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178</v>
      </c>
      <c r="AU364" s="18" t="s">
        <v>84</v>
      </c>
    </row>
    <row r="365" spans="1:65" s="2" customFormat="1" ht="24.15" customHeight="1">
      <c r="A365" s="39"/>
      <c r="B365" s="40"/>
      <c r="C365" s="228" t="s">
        <v>1766</v>
      </c>
      <c r="D365" s="228" t="s">
        <v>171</v>
      </c>
      <c r="E365" s="229" t="s">
        <v>4265</v>
      </c>
      <c r="F365" s="230" t="s">
        <v>4266</v>
      </c>
      <c r="G365" s="231" t="s">
        <v>416</v>
      </c>
      <c r="H365" s="232">
        <v>37</v>
      </c>
      <c r="I365" s="233"/>
      <c r="J365" s="234">
        <f>ROUND(I365*H365,2)</f>
        <v>0</v>
      </c>
      <c r="K365" s="230" t="s">
        <v>3781</v>
      </c>
      <c r="L365" s="45"/>
      <c r="M365" s="235" t="s">
        <v>1</v>
      </c>
      <c r="N365" s="236" t="s">
        <v>42</v>
      </c>
      <c r="O365" s="92"/>
      <c r="P365" s="237">
        <f>O365*H365</f>
        <v>0</v>
      </c>
      <c r="Q365" s="237">
        <v>0</v>
      </c>
      <c r="R365" s="237">
        <f>Q365*H365</f>
        <v>0</v>
      </c>
      <c r="S365" s="237">
        <v>0</v>
      </c>
      <c r="T365" s="238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9" t="s">
        <v>189</v>
      </c>
      <c r="AT365" s="239" t="s">
        <v>171</v>
      </c>
      <c r="AU365" s="239" t="s">
        <v>84</v>
      </c>
      <c r="AY365" s="18" t="s">
        <v>168</v>
      </c>
      <c r="BE365" s="240">
        <f>IF(N365="základní",J365,0)</f>
        <v>0</v>
      </c>
      <c r="BF365" s="240">
        <f>IF(N365="snížená",J365,0)</f>
        <v>0</v>
      </c>
      <c r="BG365" s="240">
        <f>IF(N365="zákl. přenesená",J365,0)</f>
        <v>0</v>
      </c>
      <c r="BH365" s="240">
        <f>IF(N365="sníž. přenesená",J365,0)</f>
        <v>0</v>
      </c>
      <c r="BI365" s="240">
        <f>IF(N365="nulová",J365,0)</f>
        <v>0</v>
      </c>
      <c r="BJ365" s="18" t="s">
        <v>84</v>
      </c>
      <c r="BK365" s="240">
        <f>ROUND(I365*H365,2)</f>
        <v>0</v>
      </c>
      <c r="BL365" s="18" t="s">
        <v>189</v>
      </c>
      <c r="BM365" s="239" t="s">
        <v>2406</v>
      </c>
    </row>
    <row r="366" spans="1:47" s="2" customFormat="1" ht="12">
      <c r="A366" s="39"/>
      <c r="B366" s="40"/>
      <c r="C366" s="41"/>
      <c r="D366" s="241" t="s">
        <v>178</v>
      </c>
      <c r="E366" s="41"/>
      <c r="F366" s="242" t="s">
        <v>4267</v>
      </c>
      <c r="G366" s="41"/>
      <c r="H366" s="41"/>
      <c r="I366" s="243"/>
      <c r="J366" s="41"/>
      <c r="K366" s="41"/>
      <c r="L366" s="45"/>
      <c r="M366" s="244"/>
      <c r="N366" s="245"/>
      <c r="O366" s="92"/>
      <c r="P366" s="92"/>
      <c r="Q366" s="92"/>
      <c r="R366" s="92"/>
      <c r="S366" s="92"/>
      <c r="T366" s="93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178</v>
      </c>
      <c r="AU366" s="18" t="s">
        <v>84</v>
      </c>
    </row>
    <row r="367" spans="1:63" s="12" customFormat="1" ht="25.9" customHeight="1">
      <c r="A367" s="12"/>
      <c r="B367" s="212"/>
      <c r="C367" s="213"/>
      <c r="D367" s="214" t="s">
        <v>76</v>
      </c>
      <c r="E367" s="215" t="s">
        <v>4268</v>
      </c>
      <c r="F367" s="215" t="s">
        <v>4269</v>
      </c>
      <c r="G367" s="213"/>
      <c r="H367" s="213"/>
      <c r="I367" s="216"/>
      <c r="J367" s="217">
        <f>BK367</f>
        <v>0</v>
      </c>
      <c r="K367" s="213"/>
      <c r="L367" s="218"/>
      <c r="M367" s="219"/>
      <c r="N367" s="220"/>
      <c r="O367" s="220"/>
      <c r="P367" s="221">
        <f>SUM(P368:P373)</f>
        <v>0</v>
      </c>
      <c r="Q367" s="220"/>
      <c r="R367" s="221">
        <f>SUM(R368:R373)</f>
        <v>0</v>
      </c>
      <c r="S367" s="220"/>
      <c r="T367" s="222">
        <f>SUM(T368:T373)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23" t="s">
        <v>84</v>
      </c>
      <c r="AT367" s="224" t="s">
        <v>76</v>
      </c>
      <c r="AU367" s="224" t="s">
        <v>77</v>
      </c>
      <c r="AY367" s="223" t="s">
        <v>168</v>
      </c>
      <c r="BK367" s="225">
        <f>SUM(BK368:BK373)</f>
        <v>0</v>
      </c>
    </row>
    <row r="368" spans="1:65" s="2" customFormat="1" ht="16.5" customHeight="1">
      <c r="A368" s="39"/>
      <c r="B368" s="40"/>
      <c r="C368" s="228" t="s">
        <v>1778</v>
      </c>
      <c r="D368" s="228" t="s">
        <v>171</v>
      </c>
      <c r="E368" s="229" t="s">
        <v>4270</v>
      </c>
      <c r="F368" s="230" t="s">
        <v>4271</v>
      </c>
      <c r="G368" s="231" t="s">
        <v>416</v>
      </c>
      <c r="H368" s="232">
        <v>36</v>
      </c>
      <c r="I368" s="233"/>
      <c r="J368" s="234">
        <f>ROUND(I368*H368,2)</f>
        <v>0</v>
      </c>
      <c r="K368" s="230" t="s">
        <v>3781</v>
      </c>
      <c r="L368" s="45"/>
      <c r="M368" s="235" t="s">
        <v>1</v>
      </c>
      <c r="N368" s="236" t="s">
        <v>42</v>
      </c>
      <c r="O368" s="92"/>
      <c r="P368" s="237">
        <f>O368*H368</f>
        <v>0</v>
      </c>
      <c r="Q368" s="237">
        <v>0</v>
      </c>
      <c r="R368" s="237">
        <f>Q368*H368</f>
        <v>0</v>
      </c>
      <c r="S368" s="237">
        <v>0</v>
      </c>
      <c r="T368" s="238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9" t="s">
        <v>189</v>
      </c>
      <c r="AT368" s="239" t="s">
        <v>171</v>
      </c>
      <c r="AU368" s="239" t="s">
        <v>84</v>
      </c>
      <c r="AY368" s="18" t="s">
        <v>168</v>
      </c>
      <c r="BE368" s="240">
        <f>IF(N368="základní",J368,0)</f>
        <v>0</v>
      </c>
      <c r="BF368" s="240">
        <f>IF(N368="snížená",J368,0)</f>
        <v>0</v>
      </c>
      <c r="BG368" s="240">
        <f>IF(N368="zákl. přenesená",J368,0)</f>
        <v>0</v>
      </c>
      <c r="BH368" s="240">
        <f>IF(N368="sníž. přenesená",J368,0)</f>
        <v>0</v>
      </c>
      <c r="BI368" s="240">
        <f>IF(N368="nulová",J368,0)</f>
        <v>0</v>
      </c>
      <c r="BJ368" s="18" t="s">
        <v>84</v>
      </c>
      <c r="BK368" s="240">
        <f>ROUND(I368*H368,2)</f>
        <v>0</v>
      </c>
      <c r="BL368" s="18" t="s">
        <v>189</v>
      </c>
      <c r="BM368" s="239" t="s">
        <v>2416</v>
      </c>
    </row>
    <row r="369" spans="1:47" s="2" customFormat="1" ht="12">
      <c r="A369" s="39"/>
      <c r="B369" s="40"/>
      <c r="C369" s="41"/>
      <c r="D369" s="241" t="s">
        <v>178</v>
      </c>
      <c r="E369" s="41"/>
      <c r="F369" s="242" t="s">
        <v>4272</v>
      </c>
      <c r="G369" s="41"/>
      <c r="H369" s="41"/>
      <c r="I369" s="243"/>
      <c r="J369" s="41"/>
      <c r="K369" s="41"/>
      <c r="L369" s="45"/>
      <c r="M369" s="244"/>
      <c r="N369" s="245"/>
      <c r="O369" s="92"/>
      <c r="P369" s="92"/>
      <c r="Q369" s="92"/>
      <c r="R369" s="92"/>
      <c r="S369" s="92"/>
      <c r="T369" s="93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178</v>
      </c>
      <c r="AU369" s="18" t="s">
        <v>84</v>
      </c>
    </row>
    <row r="370" spans="1:65" s="2" customFormat="1" ht="16.5" customHeight="1">
      <c r="A370" s="39"/>
      <c r="B370" s="40"/>
      <c r="C370" s="228" t="s">
        <v>1793</v>
      </c>
      <c r="D370" s="228" t="s">
        <v>171</v>
      </c>
      <c r="E370" s="229" t="s">
        <v>4273</v>
      </c>
      <c r="F370" s="230" t="s">
        <v>4274</v>
      </c>
      <c r="G370" s="231" t="s">
        <v>416</v>
      </c>
      <c r="H370" s="232">
        <v>36</v>
      </c>
      <c r="I370" s="233"/>
      <c r="J370" s="234">
        <f>ROUND(I370*H370,2)</f>
        <v>0</v>
      </c>
      <c r="K370" s="230" t="s">
        <v>3781</v>
      </c>
      <c r="L370" s="45"/>
      <c r="M370" s="235" t="s">
        <v>1</v>
      </c>
      <c r="N370" s="236" t="s">
        <v>42</v>
      </c>
      <c r="O370" s="92"/>
      <c r="P370" s="237">
        <f>O370*H370</f>
        <v>0</v>
      </c>
      <c r="Q370" s="237">
        <v>0</v>
      </c>
      <c r="R370" s="237">
        <f>Q370*H370</f>
        <v>0</v>
      </c>
      <c r="S370" s="237">
        <v>0</v>
      </c>
      <c r="T370" s="238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9" t="s">
        <v>189</v>
      </c>
      <c r="AT370" s="239" t="s">
        <v>171</v>
      </c>
      <c r="AU370" s="239" t="s">
        <v>84</v>
      </c>
      <c r="AY370" s="18" t="s">
        <v>168</v>
      </c>
      <c r="BE370" s="240">
        <f>IF(N370="základní",J370,0)</f>
        <v>0</v>
      </c>
      <c r="BF370" s="240">
        <f>IF(N370="snížená",J370,0)</f>
        <v>0</v>
      </c>
      <c r="BG370" s="240">
        <f>IF(N370="zákl. přenesená",J370,0)</f>
        <v>0</v>
      </c>
      <c r="BH370" s="240">
        <f>IF(N370="sníž. přenesená",J370,0)</f>
        <v>0</v>
      </c>
      <c r="BI370" s="240">
        <f>IF(N370="nulová",J370,0)</f>
        <v>0</v>
      </c>
      <c r="BJ370" s="18" t="s">
        <v>84</v>
      </c>
      <c r="BK370" s="240">
        <f>ROUND(I370*H370,2)</f>
        <v>0</v>
      </c>
      <c r="BL370" s="18" t="s">
        <v>189</v>
      </c>
      <c r="BM370" s="239" t="s">
        <v>2425</v>
      </c>
    </row>
    <row r="371" spans="1:47" s="2" customFormat="1" ht="12">
      <c r="A371" s="39"/>
      <c r="B371" s="40"/>
      <c r="C371" s="41"/>
      <c r="D371" s="241" t="s">
        <v>178</v>
      </c>
      <c r="E371" s="41"/>
      <c r="F371" s="242" t="s">
        <v>4272</v>
      </c>
      <c r="G371" s="41"/>
      <c r="H371" s="41"/>
      <c r="I371" s="243"/>
      <c r="J371" s="41"/>
      <c r="K371" s="41"/>
      <c r="L371" s="45"/>
      <c r="M371" s="244"/>
      <c r="N371" s="245"/>
      <c r="O371" s="92"/>
      <c r="P371" s="92"/>
      <c r="Q371" s="92"/>
      <c r="R371" s="92"/>
      <c r="S371" s="92"/>
      <c r="T371" s="93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178</v>
      </c>
      <c r="AU371" s="18" t="s">
        <v>84</v>
      </c>
    </row>
    <row r="372" spans="1:65" s="2" customFormat="1" ht="24.15" customHeight="1">
      <c r="A372" s="39"/>
      <c r="B372" s="40"/>
      <c r="C372" s="228" t="s">
        <v>1797</v>
      </c>
      <c r="D372" s="228" t="s">
        <v>171</v>
      </c>
      <c r="E372" s="229" t="s">
        <v>4275</v>
      </c>
      <c r="F372" s="230" t="s">
        <v>4276</v>
      </c>
      <c r="G372" s="231" t="s">
        <v>416</v>
      </c>
      <c r="H372" s="232">
        <v>36</v>
      </c>
      <c r="I372" s="233"/>
      <c r="J372" s="234">
        <f>ROUND(I372*H372,2)</f>
        <v>0</v>
      </c>
      <c r="K372" s="230" t="s">
        <v>3781</v>
      </c>
      <c r="L372" s="45"/>
      <c r="M372" s="235" t="s">
        <v>1</v>
      </c>
      <c r="N372" s="236" t="s">
        <v>42</v>
      </c>
      <c r="O372" s="92"/>
      <c r="P372" s="237">
        <f>O372*H372</f>
        <v>0</v>
      </c>
      <c r="Q372" s="237">
        <v>0</v>
      </c>
      <c r="R372" s="237">
        <f>Q372*H372</f>
        <v>0</v>
      </c>
      <c r="S372" s="237">
        <v>0</v>
      </c>
      <c r="T372" s="238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9" t="s">
        <v>189</v>
      </c>
      <c r="AT372" s="239" t="s">
        <v>171</v>
      </c>
      <c r="AU372" s="239" t="s">
        <v>84</v>
      </c>
      <c r="AY372" s="18" t="s">
        <v>168</v>
      </c>
      <c r="BE372" s="240">
        <f>IF(N372="základní",J372,0)</f>
        <v>0</v>
      </c>
      <c r="BF372" s="240">
        <f>IF(N372="snížená",J372,0)</f>
        <v>0</v>
      </c>
      <c r="BG372" s="240">
        <f>IF(N372="zákl. přenesená",J372,0)</f>
        <v>0</v>
      </c>
      <c r="BH372" s="240">
        <f>IF(N372="sníž. přenesená",J372,0)</f>
        <v>0</v>
      </c>
      <c r="BI372" s="240">
        <f>IF(N372="nulová",J372,0)</f>
        <v>0</v>
      </c>
      <c r="BJ372" s="18" t="s">
        <v>84</v>
      </c>
      <c r="BK372" s="240">
        <f>ROUND(I372*H372,2)</f>
        <v>0</v>
      </c>
      <c r="BL372" s="18" t="s">
        <v>189</v>
      </c>
      <c r="BM372" s="239" t="s">
        <v>2437</v>
      </c>
    </row>
    <row r="373" spans="1:47" s="2" customFormat="1" ht="12">
      <c r="A373" s="39"/>
      <c r="B373" s="40"/>
      <c r="C373" s="41"/>
      <c r="D373" s="241" t="s">
        <v>178</v>
      </c>
      <c r="E373" s="41"/>
      <c r="F373" s="242" t="s">
        <v>4277</v>
      </c>
      <c r="G373" s="41"/>
      <c r="H373" s="41"/>
      <c r="I373" s="243"/>
      <c r="J373" s="41"/>
      <c r="K373" s="41"/>
      <c r="L373" s="45"/>
      <c r="M373" s="246"/>
      <c r="N373" s="247"/>
      <c r="O373" s="248"/>
      <c r="P373" s="248"/>
      <c r="Q373" s="248"/>
      <c r="R373" s="248"/>
      <c r="S373" s="248"/>
      <c r="T373" s="24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178</v>
      </c>
      <c r="AU373" s="18" t="s">
        <v>84</v>
      </c>
    </row>
    <row r="374" spans="1:31" s="2" customFormat="1" ht="6.95" customHeight="1">
      <c r="A374" s="39"/>
      <c r="B374" s="67"/>
      <c r="C374" s="68"/>
      <c r="D374" s="68"/>
      <c r="E374" s="68"/>
      <c r="F374" s="68"/>
      <c r="G374" s="68"/>
      <c r="H374" s="68"/>
      <c r="I374" s="68"/>
      <c r="J374" s="68"/>
      <c r="K374" s="68"/>
      <c r="L374" s="45"/>
      <c r="M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</row>
  </sheetData>
  <sheetProtection password="CC35" sheet="1" objects="1" scenarios="1" formatColumns="0" formatRows="0" autoFilter="0"/>
  <autoFilter ref="C131:K37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16.5" customHeight="1">
      <c r="B7" s="21"/>
      <c r="E7" s="153" t="str">
        <f>'Rekapitulace stavby'!K6</f>
        <v>Centrum odborného vzdělávání Volanovská, Trutnov</v>
      </c>
      <c r="F7" s="152"/>
      <c r="G7" s="152"/>
      <c r="H7" s="152"/>
      <c r="L7" s="21"/>
    </row>
    <row r="8" spans="2:12" s="1" customFormat="1" ht="12" customHeight="1">
      <c r="B8" s="21"/>
      <c r="D8" s="152" t="s">
        <v>139</v>
      </c>
      <c r="L8" s="21"/>
    </row>
    <row r="9" spans="1:31" s="2" customFormat="1" ht="16.5" customHeight="1">
      <c r="A9" s="39"/>
      <c r="B9" s="45"/>
      <c r="C9" s="39"/>
      <c r="D9" s="39"/>
      <c r="E9" s="153" t="s">
        <v>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4278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3652</v>
      </c>
      <c r="G14" s="39"/>
      <c r="H14" s="39"/>
      <c r="I14" s="152" t="s">
        <v>22</v>
      </c>
      <c r="J14" s="155" t="str">
        <f>'Rekapitulace stavby'!AN8</f>
        <v>23. 3. 2022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ATIP a.s. Trutnov</v>
      </c>
      <c r="F23" s="39"/>
      <c r="G23" s="39"/>
      <c r="H23" s="39"/>
      <c r="I23" s="152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Ing. Lenka Kasperová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ROUND(J130,2)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ROUND((SUM(BE130:BE274)),2)</f>
        <v>0</v>
      </c>
      <c r="G35" s="39"/>
      <c r="H35" s="39"/>
      <c r="I35" s="166">
        <v>0.21</v>
      </c>
      <c r="J35" s="165">
        <f>ROUND(((SUM(BE130:BE274))*I35),2)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ROUND((SUM(BF130:BF274)),2)</f>
        <v>0</v>
      </c>
      <c r="G36" s="39"/>
      <c r="H36" s="39"/>
      <c r="I36" s="166">
        <v>0.15</v>
      </c>
      <c r="J36" s="165">
        <f>ROUND(((SUM(BF130:BF274))*I36),2)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ROUND((SUM(BG130:BG274)),2)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ROUND((SUM(BH130:BH274)),2)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ROUND((SUM(BI130:BI274)),2)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01-005 - Ústřední vytápění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23. 3. 2022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Královehradecký kraj, Hrade Králové</v>
      </c>
      <c r="G93" s="41"/>
      <c r="H93" s="41"/>
      <c r="I93" s="33" t="s">
        <v>30</v>
      </c>
      <c r="J93" s="37" t="str">
        <f>E23</f>
        <v>ATIP a.s. Trutnov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Lenka Kasperová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144</v>
      </c>
      <c r="D96" s="187"/>
      <c r="E96" s="187"/>
      <c r="F96" s="187"/>
      <c r="G96" s="187"/>
      <c r="H96" s="187"/>
      <c r="I96" s="187"/>
      <c r="J96" s="188" t="s">
        <v>145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146</v>
      </c>
      <c r="D98" s="41"/>
      <c r="E98" s="41"/>
      <c r="F98" s="41"/>
      <c r="G98" s="41"/>
      <c r="H98" s="41"/>
      <c r="I98" s="41"/>
      <c r="J98" s="111">
        <f>J130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147</v>
      </c>
    </row>
    <row r="99" spans="1:31" s="9" customFormat="1" ht="24.95" customHeight="1">
      <c r="A99" s="9"/>
      <c r="B99" s="190"/>
      <c r="C99" s="191"/>
      <c r="D99" s="192" t="s">
        <v>4279</v>
      </c>
      <c r="E99" s="193"/>
      <c r="F99" s="193"/>
      <c r="G99" s="193"/>
      <c r="H99" s="193"/>
      <c r="I99" s="193"/>
      <c r="J99" s="194">
        <f>J131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0"/>
      <c r="C100" s="191"/>
      <c r="D100" s="192" t="s">
        <v>4280</v>
      </c>
      <c r="E100" s="193"/>
      <c r="F100" s="193"/>
      <c r="G100" s="193"/>
      <c r="H100" s="193"/>
      <c r="I100" s="193"/>
      <c r="J100" s="194">
        <f>J150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0"/>
      <c r="C101" s="191"/>
      <c r="D101" s="192" t="s">
        <v>4281</v>
      </c>
      <c r="E101" s="193"/>
      <c r="F101" s="193"/>
      <c r="G101" s="193"/>
      <c r="H101" s="193"/>
      <c r="I101" s="193"/>
      <c r="J101" s="194">
        <f>J157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0"/>
      <c r="C102" s="191"/>
      <c r="D102" s="192" t="s">
        <v>4282</v>
      </c>
      <c r="E102" s="193"/>
      <c r="F102" s="193"/>
      <c r="G102" s="193"/>
      <c r="H102" s="193"/>
      <c r="I102" s="193"/>
      <c r="J102" s="194">
        <f>J181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0"/>
      <c r="C103" s="191"/>
      <c r="D103" s="192" t="s">
        <v>4283</v>
      </c>
      <c r="E103" s="193"/>
      <c r="F103" s="193"/>
      <c r="G103" s="193"/>
      <c r="H103" s="193"/>
      <c r="I103" s="193"/>
      <c r="J103" s="194">
        <f>J219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0"/>
      <c r="C104" s="191"/>
      <c r="D104" s="192" t="s">
        <v>4284</v>
      </c>
      <c r="E104" s="193"/>
      <c r="F104" s="193"/>
      <c r="G104" s="193"/>
      <c r="H104" s="193"/>
      <c r="I104" s="193"/>
      <c r="J104" s="194">
        <f>J252</f>
        <v>0</v>
      </c>
      <c r="K104" s="191"/>
      <c r="L104" s="19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0"/>
      <c r="C105" s="191"/>
      <c r="D105" s="192" t="s">
        <v>4285</v>
      </c>
      <c r="E105" s="193"/>
      <c r="F105" s="193"/>
      <c r="G105" s="193"/>
      <c r="H105" s="193"/>
      <c r="I105" s="193"/>
      <c r="J105" s="194">
        <f>J257</f>
        <v>0</v>
      </c>
      <c r="K105" s="191"/>
      <c r="L105" s="19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90"/>
      <c r="C106" s="191"/>
      <c r="D106" s="192" t="s">
        <v>4286</v>
      </c>
      <c r="E106" s="193"/>
      <c r="F106" s="193"/>
      <c r="G106" s="193"/>
      <c r="H106" s="193"/>
      <c r="I106" s="193"/>
      <c r="J106" s="194">
        <f>J260</f>
        <v>0</v>
      </c>
      <c r="K106" s="191"/>
      <c r="L106" s="19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90"/>
      <c r="C107" s="191"/>
      <c r="D107" s="192" t="s">
        <v>4287</v>
      </c>
      <c r="E107" s="193"/>
      <c r="F107" s="193"/>
      <c r="G107" s="193"/>
      <c r="H107" s="193"/>
      <c r="I107" s="193"/>
      <c r="J107" s="194">
        <f>J268</f>
        <v>0</v>
      </c>
      <c r="K107" s="191"/>
      <c r="L107" s="19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90"/>
      <c r="C108" s="191"/>
      <c r="D108" s="192" t="s">
        <v>4288</v>
      </c>
      <c r="E108" s="193"/>
      <c r="F108" s="193"/>
      <c r="G108" s="193"/>
      <c r="H108" s="193"/>
      <c r="I108" s="193"/>
      <c r="J108" s="194">
        <f>J273</f>
        <v>0</v>
      </c>
      <c r="K108" s="191"/>
      <c r="L108" s="19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152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85" t="str">
        <f>E7</f>
        <v>Centrum odborného vzdělávání Volanovská, Trutnov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2:12" s="1" customFormat="1" ht="12" customHeight="1">
      <c r="B119" s="22"/>
      <c r="C119" s="33" t="s">
        <v>139</v>
      </c>
      <c r="D119" s="23"/>
      <c r="E119" s="23"/>
      <c r="F119" s="23"/>
      <c r="G119" s="23"/>
      <c r="H119" s="23"/>
      <c r="I119" s="23"/>
      <c r="J119" s="23"/>
      <c r="K119" s="23"/>
      <c r="L119" s="21"/>
    </row>
    <row r="120" spans="1:31" s="2" customFormat="1" ht="16.5" customHeight="1">
      <c r="A120" s="39"/>
      <c r="B120" s="40"/>
      <c r="C120" s="41"/>
      <c r="D120" s="41"/>
      <c r="E120" s="185" t="s">
        <v>140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141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77" t="str">
        <f>E11</f>
        <v>01-005 - Ústřední vytápění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20</v>
      </c>
      <c r="D124" s="41"/>
      <c r="E124" s="41"/>
      <c r="F124" s="28" t="str">
        <f>F14</f>
        <v xml:space="preserve"> </v>
      </c>
      <c r="G124" s="41"/>
      <c r="H124" s="41"/>
      <c r="I124" s="33" t="s">
        <v>22</v>
      </c>
      <c r="J124" s="80" t="str">
        <f>IF(J14="","",J14)</f>
        <v>23. 3. 2022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24</v>
      </c>
      <c r="D126" s="41"/>
      <c r="E126" s="41"/>
      <c r="F126" s="28" t="str">
        <f>E17</f>
        <v>Královehradecký kraj, Hrade Králové</v>
      </c>
      <c r="G126" s="41"/>
      <c r="H126" s="41"/>
      <c r="I126" s="33" t="s">
        <v>30</v>
      </c>
      <c r="J126" s="37" t="str">
        <f>E23</f>
        <v>ATIP a.s. Trutnov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28</v>
      </c>
      <c r="D127" s="41"/>
      <c r="E127" s="41"/>
      <c r="F127" s="28" t="str">
        <f>IF(E20="","",E20)</f>
        <v>Vyplň údaj</v>
      </c>
      <c r="G127" s="41"/>
      <c r="H127" s="41"/>
      <c r="I127" s="33" t="s">
        <v>33</v>
      </c>
      <c r="J127" s="37" t="str">
        <f>E26</f>
        <v>Ing. Lenka Kasperová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0.3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11" customFormat="1" ht="29.25" customHeight="1">
      <c r="A129" s="201"/>
      <c r="B129" s="202"/>
      <c r="C129" s="203" t="s">
        <v>153</v>
      </c>
      <c r="D129" s="204" t="s">
        <v>62</v>
      </c>
      <c r="E129" s="204" t="s">
        <v>58</v>
      </c>
      <c r="F129" s="204" t="s">
        <v>59</v>
      </c>
      <c r="G129" s="204" t="s">
        <v>154</v>
      </c>
      <c r="H129" s="204" t="s">
        <v>155</v>
      </c>
      <c r="I129" s="204" t="s">
        <v>156</v>
      </c>
      <c r="J129" s="204" t="s">
        <v>145</v>
      </c>
      <c r="K129" s="205" t="s">
        <v>157</v>
      </c>
      <c r="L129" s="206"/>
      <c r="M129" s="101" t="s">
        <v>1</v>
      </c>
      <c r="N129" s="102" t="s">
        <v>41</v>
      </c>
      <c r="O129" s="102" t="s">
        <v>158</v>
      </c>
      <c r="P129" s="102" t="s">
        <v>159</v>
      </c>
      <c r="Q129" s="102" t="s">
        <v>160</v>
      </c>
      <c r="R129" s="102" t="s">
        <v>161</v>
      </c>
      <c r="S129" s="102" t="s">
        <v>162</v>
      </c>
      <c r="T129" s="103" t="s">
        <v>163</v>
      </c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</row>
    <row r="130" spans="1:63" s="2" customFormat="1" ht="22.8" customHeight="1">
      <c r="A130" s="39"/>
      <c r="B130" s="40"/>
      <c r="C130" s="108" t="s">
        <v>164</v>
      </c>
      <c r="D130" s="41"/>
      <c r="E130" s="41"/>
      <c r="F130" s="41"/>
      <c r="G130" s="41"/>
      <c r="H130" s="41"/>
      <c r="I130" s="41"/>
      <c r="J130" s="207">
        <f>BK130</f>
        <v>0</v>
      </c>
      <c r="K130" s="41"/>
      <c r="L130" s="45"/>
      <c r="M130" s="104"/>
      <c r="N130" s="208"/>
      <c r="O130" s="105"/>
      <c r="P130" s="209">
        <f>P131+P150+P157+P181+P219+P252+P257+P260+P268+P273</f>
        <v>0</v>
      </c>
      <c r="Q130" s="105"/>
      <c r="R130" s="209">
        <f>R131+R150+R157+R181+R219+R252+R257+R260+R268+R273</f>
        <v>0</v>
      </c>
      <c r="S130" s="105"/>
      <c r="T130" s="210">
        <f>T131+T150+T157+T181+T219+T252+T257+T260+T268+T273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76</v>
      </c>
      <c r="AU130" s="18" t="s">
        <v>147</v>
      </c>
      <c r="BK130" s="211">
        <f>BK131+BK150+BK157+BK181+BK219+BK252+BK257+BK260+BK268+BK273</f>
        <v>0</v>
      </c>
    </row>
    <row r="131" spans="1:63" s="12" customFormat="1" ht="25.9" customHeight="1">
      <c r="A131" s="12"/>
      <c r="B131" s="212"/>
      <c r="C131" s="213"/>
      <c r="D131" s="214" t="s">
        <v>76</v>
      </c>
      <c r="E131" s="215" t="s">
        <v>3657</v>
      </c>
      <c r="F131" s="215" t="s">
        <v>4289</v>
      </c>
      <c r="G131" s="213"/>
      <c r="H131" s="213"/>
      <c r="I131" s="216"/>
      <c r="J131" s="217">
        <f>BK131</f>
        <v>0</v>
      </c>
      <c r="K131" s="213"/>
      <c r="L131" s="218"/>
      <c r="M131" s="219"/>
      <c r="N131" s="220"/>
      <c r="O131" s="220"/>
      <c r="P131" s="221">
        <f>SUM(P132:P149)</f>
        <v>0</v>
      </c>
      <c r="Q131" s="220"/>
      <c r="R131" s="221">
        <f>SUM(R132:R149)</f>
        <v>0</v>
      </c>
      <c r="S131" s="220"/>
      <c r="T131" s="222">
        <f>SUM(T132:T149)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3" t="s">
        <v>84</v>
      </c>
      <c r="AT131" s="224" t="s">
        <v>76</v>
      </c>
      <c r="AU131" s="224" t="s">
        <v>77</v>
      </c>
      <c r="AY131" s="223" t="s">
        <v>168</v>
      </c>
      <c r="BK131" s="225">
        <f>SUM(BK132:BK149)</f>
        <v>0</v>
      </c>
    </row>
    <row r="132" spans="1:65" s="2" customFormat="1" ht="44.25" customHeight="1">
      <c r="A132" s="39"/>
      <c r="B132" s="40"/>
      <c r="C132" s="228" t="s">
        <v>84</v>
      </c>
      <c r="D132" s="228" t="s">
        <v>171</v>
      </c>
      <c r="E132" s="229" t="s">
        <v>4290</v>
      </c>
      <c r="F132" s="230" t="s">
        <v>4291</v>
      </c>
      <c r="G132" s="231" t="s">
        <v>416</v>
      </c>
      <c r="H132" s="232">
        <v>600</v>
      </c>
      <c r="I132" s="233"/>
      <c r="J132" s="234">
        <f>ROUND(I132*H132,2)</f>
        <v>0</v>
      </c>
      <c r="K132" s="230" t="s">
        <v>1</v>
      </c>
      <c r="L132" s="45"/>
      <c r="M132" s="235" t="s">
        <v>1</v>
      </c>
      <c r="N132" s="236" t="s">
        <v>42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189</v>
      </c>
      <c r="AT132" s="239" t="s">
        <v>171</v>
      </c>
      <c r="AU132" s="239" t="s">
        <v>84</v>
      </c>
      <c r="AY132" s="18" t="s">
        <v>168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84</v>
      </c>
      <c r="BK132" s="240">
        <f>ROUND(I132*H132,2)</f>
        <v>0</v>
      </c>
      <c r="BL132" s="18" t="s">
        <v>189</v>
      </c>
      <c r="BM132" s="239" t="s">
        <v>86</v>
      </c>
    </row>
    <row r="133" spans="1:65" s="2" customFormat="1" ht="44.25" customHeight="1">
      <c r="A133" s="39"/>
      <c r="B133" s="40"/>
      <c r="C133" s="228" t="s">
        <v>86</v>
      </c>
      <c r="D133" s="228" t="s">
        <v>171</v>
      </c>
      <c r="E133" s="229" t="s">
        <v>4292</v>
      </c>
      <c r="F133" s="230" t="s">
        <v>4293</v>
      </c>
      <c r="G133" s="231" t="s">
        <v>416</v>
      </c>
      <c r="H133" s="232">
        <v>150</v>
      </c>
      <c r="I133" s="233"/>
      <c r="J133" s="234">
        <f>ROUND(I133*H133,2)</f>
        <v>0</v>
      </c>
      <c r="K133" s="230" t="s">
        <v>1</v>
      </c>
      <c r="L133" s="45"/>
      <c r="M133" s="235" t="s">
        <v>1</v>
      </c>
      <c r="N133" s="236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189</v>
      </c>
      <c r="AT133" s="239" t="s">
        <v>171</v>
      </c>
      <c r="AU133" s="239" t="s">
        <v>84</v>
      </c>
      <c r="AY133" s="18" t="s">
        <v>168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189</v>
      </c>
      <c r="BM133" s="239" t="s">
        <v>189</v>
      </c>
    </row>
    <row r="134" spans="1:65" s="2" customFormat="1" ht="44.25" customHeight="1">
      <c r="A134" s="39"/>
      <c r="B134" s="40"/>
      <c r="C134" s="228" t="s">
        <v>106</v>
      </c>
      <c r="D134" s="228" t="s">
        <v>171</v>
      </c>
      <c r="E134" s="229" t="s">
        <v>4294</v>
      </c>
      <c r="F134" s="230" t="s">
        <v>4295</v>
      </c>
      <c r="G134" s="231" t="s">
        <v>416</v>
      </c>
      <c r="H134" s="232">
        <v>30</v>
      </c>
      <c r="I134" s="233"/>
      <c r="J134" s="234">
        <f>ROUND(I134*H134,2)</f>
        <v>0</v>
      </c>
      <c r="K134" s="230" t="s">
        <v>1</v>
      </c>
      <c r="L134" s="45"/>
      <c r="M134" s="235" t="s">
        <v>1</v>
      </c>
      <c r="N134" s="236" t="s">
        <v>42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189</v>
      </c>
      <c r="AT134" s="239" t="s">
        <v>171</v>
      </c>
      <c r="AU134" s="239" t="s">
        <v>84</v>
      </c>
      <c r="AY134" s="18" t="s">
        <v>168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189</v>
      </c>
      <c r="BM134" s="239" t="s">
        <v>314</v>
      </c>
    </row>
    <row r="135" spans="1:65" s="2" customFormat="1" ht="33" customHeight="1">
      <c r="A135" s="39"/>
      <c r="B135" s="40"/>
      <c r="C135" s="228" t="s">
        <v>189</v>
      </c>
      <c r="D135" s="228" t="s">
        <v>171</v>
      </c>
      <c r="E135" s="229" t="s">
        <v>4296</v>
      </c>
      <c r="F135" s="230" t="s">
        <v>4297</v>
      </c>
      <c r="G135" s="231" t="s">
        <v>416</v>
      </c>
      <c r="H135" s="232">
        <v>780</v>
      </c>
      <c r="I135" s="233"/>
      <c r="J135" s="234">
        <f>ROUND(I135*H135,2)</f>
        <v>0</v>
      </c>
      <c r="K135" s="230" t="s">
        <v>4298</v>
      </c>
      <c r="L135" s="45"/>
      <c r="M135" s="235" t="s">
        <v>1</v>
      </c>
      <c r="N135" s="236" t="s">
        <v>42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189</v>
      </c>
      <c r="AT135" s="239" t="s">
        <v>171</v>
      </c>
      <c r="AU135" s="239" t="s">
        <v>84</v>
      </c>
      <c r="AY135" s="18" t="s">
        <v>168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189</v>
      </c>
      <c r="BM135" s="239" t="s">
        <v>326</v>
      </c>
    </row>
    <row r="136" spans="1:65" s="2" customFormat="1" ht="37.8" customHeight="1">
      <c r="A136" s="39"/>
      <c r="B136" s="40"/>
      <c r="C136" s="228" t="s">
        <v>167</v>
      </c>
      <c r="D136" s="228" t="s">
        <v>171</v>
      </c>
      <c r="E136" s="229" t="s">
        <v>4299</v>
      </c>
      <c r="F136" s="230" t="s">
        <v>4300</v>
      </c>
      <c r="G136" s="231" t="s">
        <v>416</v>
      </c>
      <c r="H136" s="232">
        <v>35</v>
      </c>
      <c r="I136" s="233"/>
      <c r="J136" s="234">
        <f>ROUND(I136*H136,2)</f>
        <v>0</v>
      </c>
      <c r="K136" s="230" t="s">
        <v>1</v>
      </c>
      <c r="L136" s="45"/>
      <c r="M136" s="235" t="s">
        <v>1</v>
      </c>
      <c r="N136" s="236" t="s">
        <v>42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189</v>
      </c>
      <c r="AT136" s="239" t="s">
        <v>171</v>
      </c>
      <c r="AU136" s="239" t="s">
        <v>84</v>
      </c>
      <c r="AY136" s="18" t="s">
        <v>168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189</v>
      </c>
      <c r="BM136" s="239" t="s">
        <v>368</v>
      </c>
    </row>
    <row r="137" spans="1:65" s="2" customFormat="1" ht="37.8" customHeight="1">
      <c r="A137" s="39"/>
      <c r="B137" s="40"/>
      <c r="C137" s="228" t="s">
        <v>314</v>
      </c>
      <c r="D137" s="228" t="s">
        <v>171</v>
      </c>
      <c r="E137" s="229" t="s">
        <v>4301</v>
      </c>
      <c r="F137" s="230" t="s">
        <v>4302</v>
      </c>
      <c r="G137" s="231" t="s">
        <v>416</v>
      </c>
      <c r="H137" s="232">
        <v>25</v>
      </c>
      <c r="I137" s="233"/>
      <c r="J137" s="234">
        <f>ROUND(I137*H137,2)</f>
        <v>0</v>
      </c>
      <c r="K137" s="230" t="s">
        <v>1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189</v>
      </c>
      <c r="AT137" s="239" t="s">
        <v>171</v>
      </c>
      <c r="AU137" s="239" t="s">
        <v>84</v>
      </c>
      <c r="AY137" s="18" t="s">
        <v>168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189</v>
      </c>
      <c r="BM137" s="239" t="s">
        <v>400</v>
      </c>
    </row>
    <row r="138" spans="1:65" s="2" customFormat="1" ht="37.8" customHeight="1">
      <c r="A138" s="39"/>
      <c r="B138" s="40"/>
      <c r="C138" s="228" t="s">
        <v>321</v>
      </c>
      <c r="D138" s="228" t="s">
        <v>171</v>
      </c>
      <c r="E138" s="229" t="s">
        <v>4303</v>
      </c>
      <c r="F138" s="230" t="s">
        <v>4304</v>
      </c>
      <c r="G138" s="231" t="s">
        <v>416</v>
      </c>
      <c r="H138" s="232">
        <v>7</v>
      </c>
      <c r="I138" s="233"/>
      <c r="J138" s="234">
        <f>ROUND(I138*H138,2)</f>
        <v>0</v>
      </c>
      <c r="K138" s="230" t="s">
        <v>1</v>
      </c>
      <c r="L138" s="45"/>
      <c r="M138" s="235" t="s">
        <v>1</v>
      </c>
      <c r="N138" s="236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189</v>
      </c>
      <c r="AT138" s="239" t="s">
        <v>171</v>
      </c>
      <c r="AU138" s="239" t="s">
        <v>84</v>
      </c>
      <c r="AY138" s="18" t="s">
        <v>168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189</v>
      </c>
      <c r="BM138" s="239" t="s">
        <v>413</v>
      </c>
    </row>
    <row r="139" spans="1:65" s="2" customFormat="1" ht="37.8" customHeight="1">
      <c r="A139" s="39"/>
      <c r="B139" s="40"/>
      <c r="C139" s="228" t="s">
        <v>326</v>
      </c>
      <c r="D139" s="228" t="s">
        <v>171</v>
      </c>
      <c r="E139" s="229" t="s">
        <v>4305</v>
      </c>
      <c r="F139" s="230" t="s">
        <v>4306</v>
      </c>
      <c r="G139" s="231" t="s">
        <v>416</v>
      </c>
      <c r="H139" s="232">
        <v>40</v>
      </c>
      <c r="I139" s="233"/>
      <c r="J139" s="234">
        <f>ROUND(I139*H139,2)</f>
        <v>0</v>
      </c>
      <c r="K139" s="230" t="s">
        <v>1</v>
      </c>
      <c r="L139" s="45"/>
      <c r="M139" s="235" t="s">
        <v>1</v>
      </c>
      <c r="N139" s="236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189</v>
      </c>
      <c r="AT139" s="239" t="s">
        <v>171</v>
      </c>
      <c r="AU139" s="239" t="s">
        <v>84</v>
      </c>
      <c r="AY139" s="18" t="s">
        <v>168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189</v>
      </c>
      <c r="BM139" s="239" t="s">
        <v>437</v>
      </c>
    </row>
    <row r="140" spans="1:65" s="2" customFormat="1" ht="37.8" customHeight="1">
      <c r="A140" s="39"/>
      <c r="B140" s="40"/>
      <c r="C140" s="228" t="s">
        <v>319</v>
      </c>
      <c r="D140" s="228" t="s">
        <v>171</v>
      </c>
      <c r="E140" s="229" t="s">
        <v>4307</v>
      </c>
      <c r="F140" s="230" t="s">
        <v>4308</v>
      </c>
      <c r="G140" s="231" t="s">
        <v>416</v>
      </c>
      <c r="H140" s="232">
        <v>5</v>
      </c>
      <c r="I140" s="233"/>
      <c r="J140" s="234">
        <f>ROUND(I140*H140,2)</f>
        <v>0</v>
      </c>
      <c r="K140" s="230" t="s">
        <v>1</v>
      </c>
      <c r="L140" s="45"/>
      <c r="M140" s="235" t="s">
        <v>1</v>
      </c>
      <c r="N140" s="236" t="s">
        <v>42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189</v>
      </c>
      <c r="AT140" s="239" t="s">
        <v>171</v>
      </c>
      <c r="AU140" s="239" t="s">
        <v>84</v>
      </c>
      <c r="AY140" s="18" t="s">
        <v>168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84</v>
      </c>
      <c r="BK140" s="240">
        <f>ROUND(I140*H140,2)</f>
        <v>0</v>
      </c>
      <c r="BL140" s="18" t="s">
        <v>189</v>
      </c>
      <c r="BM140" s="239" t="s">
        <v>453</v>
      </c>
    </row>
    <row r="141" spans="1:65" s="2" customFormat="1" ht="37.8" customHeight="1">
      <c r="A141" s="39"/>
      <c r="B141" s="40"/>
      <c r="C141" s="228" t="s">
        <v>368</v>
      </c>
      <c r="D141" s="228" t="s">
        <v>171</v>
      </c>
      <c r="E141" s="229" t="s">
        <v>4309</v>
      </c>
      <c r="F141" s="230" t="s">
        <v>4310</v>
      </c>
      <c r="G141" s="231" t="s">
        <v>416</v>
      </c>
      <c r="H141" s="232">
        <v>25</v>
      </c>
      <c r="I141" s="233"/>
      <c r="J141" s="234">
        <f>ROUND(I141*H141,2)</f>
        <v>0</v>
      </c>
      <c r="K141" s="230" t="s">
        <v>1</v>
      </c>
      <c r="L141" s="45"/>
      <c r="M141" s="235" t="s">
        <v>1</v>
      </c>
      <c r="N141" s="236" t="s">
        <v>42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189</v>
      </c>
      <c r="AT141" s="239" t="s">
        <v>171</v>
      </c>
      <c r="AU141" s="239" t="s">
        <v>84</v>
      </c>
      <c r="AY141" s="18" t="s">
        <v>168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84</v>
      </c>
      <c r="BK141" s="240">
        <f>ROUND(I141*H141,2)</f>
        <v>0</v>
      </c>
      <c r="BL141" s="18" t="s">
        <v>189</v>
      </c>
      <c r="BM141" s="239" t="s">
        <v>468</v>
      </c>
    </row>
    <row r="142" spans="1:65" s="2" customFormat="1" ht="37.8" customHeight="1">
      <c r="A142" s="39"/>
      <c r="B142" s="40"/>
      <c r="C142" s="228" t="s">
        <v>395</v>
      </c>
      <c r="D142" s="228" t="s">
        <v>171</v>
      </c>
      <c r="E142" s="229" t="s">
        <v>4311</v>
      </c>
      <c r="F142" s="230" t="s">
        <v>4312</v>
      </c>
      <c r="G142" s="231" t="s">
        <v>416</v>
      </c>
      <c r="H142" s="232">
        <v>65</v>
      </c>
      <c r="I142" s="233"/>
      <c r="J142" s="234">
        <f>ROUND(I142*H142,2)</f>
        <v>0</v>
      </c>
      <c r="K142" s="230" t="s">
        <v>1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189</v>
      </c>
      <c r="AT142" s="239" t="s">
        <v>171</v>
      </c>
      <c r="AU142" s="239" t="s">
        <v>84</v>
      </c>
      <c r="AY142" s="18" t="s">
        <v>168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189</v>
      </c>
      <c r="BM142" s="239" t="s">
        <v>484</v>
      </c>
    </row>
    <row r="143" spans="1:65" s="2" customFormat="1" ht="37.8" customHeight="1">
      <c r="A143" s="39"/>
      <c r="B143" s="40"/>
      <c r="C143" s="228" t="s">
        <v>400</v>
      </c>
      <c r="D143" s="228" t="s">
        <v>171</v>
      </c>
      <c r="E143" s="229" t="s">
        <v>4313</v>
      </c>
      <c r="F143" s="230" t="s">
        <v>4314</v>
      </c>
      <c r="G143" s="231" t="s">
        <v>416</v>
      </c>
      <c r="H143" s="232">
        <v>160</v>
      </c>
      <c r="I143" s="233"/>
      <c r="J143" s="234">
        <f>ROUND(I143*H143,2)</f>
        <v>0</v>
      </c>
      <c r="K143" s="230" t="s">
        <v>1</v>
      </c>
      <c r="L143" s="45"/>
      <c r="M143" s="235" t="s">
        <v>1</v>
      </c>
      <c r="N143" s="236" t="s">
        <v>42</v>
      </c>
      <c r="O143" s="9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189</v>
      </c>
      <c r="AT143" s="239" t="s">
        <v>171</v>
      </c>
      <c r="AU143" s="239" t="s">
        <v>84</v>
      </c>
      <c r="AY143" s="18" t="s">
        <v>168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84</v>
      </c>
      <c r="BK143" s="240">
        <f>ROUND(I143*H143,2)</f>
        <v>0</v>
      </c>
      <c r="BL143" s="18" t="s">
        <v>189</v>
      </c>
      <c r="BM143" s="239" t="s">
        <v>495</v>
      </c>
    </row>
    <row r="144" spans="1:65" s="2" customFormat="1" ht="37.8" customHeight="1">
      <c r="A144" s="39"/>
      <c r="B144" s="40"/>
      <c r="C144" s="228" t="s">
        <v>407</v>
      </c>
      <c r="D144" s="228" t="s">
        <v>171</v>
      </c>
      <c r="E144" s="229" t="s">
        <v>4315</v>
      </c>
      <c r="F144" s="230" t="s">
        <v>4316</v>
      </c>
      <c r="G144" s="231" t="s">
        <v>416</v>
      </c>
      <c r="H144" s="232">
        <v>53</v>
      </c>
      <c r="I144" s="233"/>
      <c r="J144" s="234">
        <f>ROUND(I144*H144,2)</f>
        <v>0</v>
      </c>
      <c r="K144" s="230" t="s">
        <v>1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189</v>
      </c>
      <c r="AT144" s="239" t="s">
        <v>171</v>
      </c>
      <c r="AU144" s="239" t="s">
        <v>84</v>
      </c>
      <c r="AY144" s="18" t="s">
        <v>168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189</v>
      </c>
      <c r="BM144" s="239" t="s">
        <v>512</v>
      </c>
    </row>
    <row r="145" spans="1:65" s="2" customFormat="1" ht="37.8" customHeight="1">
      <c r="A145" s="39"/>
      <c r="B145" s="40"/>
      <c r="C145" s="228" t="s">
        <v>413</v>
      </c>
      <c r="D145" s="228" t="s">
        <v>171</v>
      </c>
      <c r="E145" s="229" t="s">
        <v>4317</v>
      </c>
      <c r="F145" s="230" t="s">
        <v>4318</v>
      </c>
      <c r="G145" s="231" t="s">
        <v>416</v>
      </c>
      <c r="H145" s="232">
        <v>20</v>
      </c>
      <c r="I145" s="233"/>
      <c r="J145" s="234">
        <f>ROUND(I145*H145,2)</f>
        <v>0</v>
      </c>
      <c r="K145" s="230" t="s">
        <v>1</v>
      </c>
      <c r="L145" s="45"/>
      <c r="M145" s="235" t="s">
        <v>1</v>
      </c>
      <c r="N145" s="236" t="s">
        <v>42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189</v>
      </c>
      <c r="AT145" s="239" t="s">
        <v>171</v>
      </c>
      <c r="AU145" s="239" t="s">
        <v>84</v>
      </c>
      <c r="AY145" s="18" t="s">
        <v>168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84</v>
      </c>
      <c r="BK145" s="240">
        <f>ROUND(I145*H145,2)</f>
        <v>0</v>
      </c>
      <c r="BL145" s="18" t="s">
        <v>189</v>
      </c>
      <c r="BM145" s="239" t="s">
        <v>534</v>
      </c>
    </row>
    <row r="146" spans="1:65" s="2" customFormat="1" ht="37.8" customHeight="1">
      <c r="A146" s="39"/>
      <c r="B146" s="40"/>
      <c r="C146" s="228" t="s">
        <v>8</v>
      </c>
      <c r="D146" s="228" t="s">
        <v>171</v>
      </c>
      <c r="E146" s="229" t="s">
        <v>4319</v>
      </c>
      <c r="F146" s="230" t="s">
        <v>4320</v>
      </c>
      <c r="G146" s="231" t="s">
        <v>416</v>
      </c>
      <c r="H146" s="232">
        <v>15</v>
      </c>
      <c r="I146" s="233"/>
      <c r="J146" s="234">
        <f>ROUND(I146*H146,2)</f>
        <v>0</v>
      </c>
      <c r="K146" s="230" t="s">
        <v>1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189</v>
      </c>
      <c r="AT146" s="239" t="s">
        <v>171</v>
      </c>
      <c r="AU146" s="239" t="s">
        <v>84</v>
      </c>
      <c r="AY146" s="18" t="s">
        <v>168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189</v>
      </c>
      <c r="BM146" s="239" t="s">
        <v>567</v>
      </c>
    </row>
    <row r="147" spans="1:65" s="2" customFormat="1" ht="33" customHeight="1">
      <c r="A147" s="39"/>
      <c r="B147" s="40"/>
      <c r="C147" s="228" t="s">
        <v>437</v>
      </c>
      <c r="D147" s="228" t="s">
        <v>171</v>
      </c>
      <c r="E147" s="229" t="s">
        <v>4321</v>
      </c>
      <c r="F147" s="230" t="s">
        <v>4322</v>
      </c>
      <c r="G147" s="231" t="s">
        <v>416</v>
      </c>
      <c r="H147" s="232">
        <v>355</v>
      </c>
      <c r="I147" s="233"/>
      <c r="J147" s="234">
        <f>ROUND(I147*H147,2)</f>
        <v>0</v>
      </c>
      <c r="K147" s="230" t="s">
        <v>4298</v>
      </c>
      <c r="L147" s="45"/>
      <c r="M147" s="235" t="s">
        <v>1</v>
      </c>
      <c r="N147" s="236" t="s">
        <v>42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189</v>
      </c>
      <c r="AT147" s="239" t="s">
        <v>171</v>
      </c>
      <c r="AU147" s="239" t="s">
        <v>84</v>
      </c>
      <c r="AY147" s="18" t="s">
        <v>168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84</v>
      </c>
      <c r="BK147" s="240">
        <f>ROUND(I147*H147,2)</f>
        <v>0</v>
      </c>
      <c r="BL147" s="18" t="s">
        <v>189</v>
      </c>
      <c r="BM147" s="239" t="s">
        <v>352</v>
      </c>
    </row>
    <row r="148" spans="1:65" s="2" customFormat="1" ht="33" customHeight="1">
      <c r="A148" s="39"/>
      <c r="B148" s="40"/>
      <c r="C148" s="228" t="s">
        <v>448</v>
      </c>
      <c r="D148" s="228" t="s">
        <v>171</v>
      </c>
      <c r="E148" s="229" t="s">
        <v>4323</v>
      </c>
      <c r="F148" s="230" t="s">
        <v>4324</v>
      </c>
      <c r="G148" s="231" t="s">
        <v>416</v>
      </c>
      <c r="H148" s="232">
        <v>95</v>
      </c>
      <c r="I148" s="233"/>
      <c r="J148" s="234">
        <f>ROUND(I148*H148,2)</f>
        <v>0</v>
      </c>
      <c r="K148" s="230" t="s">
        <v>4298</v>
      </c>
      <c r="L148" s="45"/>
      <c r="M148" s="235" t="s">
        <v>1</v>
      </c>
      <c r="N148" s="236" t="s">
        <v>42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189</v>
      </c>
      <c r="AT148" s="239" t="s">
        <v>171</v>
      </c>
      <c r="AU148" s="239" t="s">
        <v>84</v>
      </c>
      <c r="AY148" s="18" t="s">
        <v>168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84</v>
      </c>
      <c r="BK148" s="240">
        <f>ROUND(I148*H148,2)</f>
        <v>0</v>
      </c>
      <c r="BL148" s="18" t="s">
        <v>189</v>
      </c>
      <c r="BM148" s="239" t="s">
        <v>643</v>
      </c>
    </row>
    <row r="149" spans="1:65" s="2" customFormat="1" ht="24.15" customHeight="1">
      <c r="A149" s="39"/>
      <c r="B149" s="40"/>
      <c r="C149" s="228" t="s">
        <v>453</v>
      </c>
      <c r="D149" s="228" t="s">
        <v>171</v>
      </c>
      <c r="E149" s="229" t="s">
        <v>2238</v>
      </c>
      <c r="F149" s="230" t="s">
        <v>2239</v>
      </c>
      <c r="G149" s="231" t="s">
        <v>2104</v>
      </c>
      <c r="H149" s="308"/>
      <c r="I149" s="233"/>
      <c r="J149" s="234">
        <f>ROUND(I149*H149,2)</f>
        <v>0</v>
      </c>
      <c r="K149" s="230" t="s">
        <v>4298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189</v>
      </c>
      <c r="AT149" s="239" t="s">
        <v>171</v>
      </c>
      <c r="AU149" s="239" t="s">
        <v>84</v>
      </c>
      <c r="AY149" s="18" t="s">
        <v>168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189</v>
      </c>
      <c r="BM149" s="239" t="s">
        <v>654</v>
      </c>
    </row>
    <row r="150" spans="1:63" s="12" customFormat="1" ht="25.9" customHeight="1">
      <c r="A150" s="12"/>
      <c r="B150" s="212"/>
      <c r="C150" s="213"/>
      <c r="D150" s="214" t="s">
        <v>76</v>
      </c>
      <c r="E150" s="215" t="s">
        <v>3741</v>
      </c>
      <c r="F150" s="215" t="s">
        <v>4325</v>
      </c>
      <c r="G150" s="213"/>
      <c r="H150" s="213"/>
      <c r="I150" s="216"/>
      <c r="J150" s="217">
        <f>BK150</f>
        <v>0</v>
      </c>
      <c r="K150" s="213"/>
      <c r="L150" s="218"/>
      <c r="M150" s="219"/>
      <c r="N150" s="220"/>
      <c r="O150" s="220"/>
      <c r="P150" s="221">
        <f>SUM(P151:P156)</f>
        <v>0</v>
      </c>
      <c r="Q150" s="220"/>
      <c r="R150" s="221">
        <f>SUM(R151:R156)</f>
        <v>0</v>
      </c>
      <c r="S150" s="220"/>
      <c r="T150" s="222">
        <f>SUM(T151:T156)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3" t="s">
        <v>84</v>
      </c>
      <c r="AT150" s="224" t="s">
        <v>76</v>
      </c>
      <c r="AU150" s="224" t="s">
        <v>77</v>
      </c>
      <c r="AY150" s="223" t="s">
        <v>168</v>
      </c>
      <c r="BK150" s="225">
        <f>SUM(BK151:BK156)</f>
        <v>0</v>
      </c>
    </row>
    <row r="151" spans="1:65" s="2" customFormat="1" ht="16.5" customHeight="1">
      <c r="A151" s="39"/>
      <c r="B151" s="40"/>
      <c r="C151" s="228" t="s">
        <v>84</v>
      </c>
      <c r="D151" s="228" t="s">
        <v>171</v>
      </c>
      <c r="E151" s="229" t="s">
        <v>4326</v>
      </c>
      <c r="F151" s="230" t="s">
        <v>4327</v>
      </c>
      <c r="G151" s="231" t="s">
        <v>798</v>
      </c>
      <c r="H151" s="232">
        <v>3</v>
      </c>
      <c r="I151" s="233"/>
      <c r="J151" s="234">
        <f>ROUND(I151*H151,2)</f>
        <v>0</v>
      </c>
      <c r="K151" s="230" t="s">
        <v>4298</v>
      </c>
      <c r="L151" s="45"/>
      <c r="M151" s="235" t="s">
        <v>1</v>
      </c>
      <c r="N151" s="236" t="s">
        <v>42</v>
      </c>
      <c r="O151" s="92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189</v>
      </c>
      <c r="AT151" s="239" t="s">
        <v>171</v>
      </c>
      <c r="AU151" s="239" t="s">
        <v>84</v>
      </c>
      <c r="AY151" s="18" t="s">
        <v>168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84</v>
      </c>
      <c r="BK151" s="240">
        <f>ROUND(I151*H151,2)</f>
        <v>0</v>
      </c>
      <c r="BL151" s="18" t="s">
        <v>189</v>
      </c>
      <c r="BM151" s="239" t="s">
        <v>662</v>
      </c>
    </row>
    <row r="152" spans="1:65" s="2" customFormat="1" ht="16.5" customHeight="1">
      <c r="A152" s="39"/>
      <c r="B152" s="40"/>
      <c r="C152" s="228" t="s">
        <v>86</v>
      </c>
      <c r="D152" s="228" t="s">
        <v>171</v>
      </c>
      <c r="E152" s="229" t="s">
        <v>4328</v>
      </c>
      <c r="F152" s="230" t="s">
        <v>4329</v>
      </c>
      <c r="G152" s="231" t="s">
        <v>798</v>
      </c>
      <c r="H152" s="232">
        <v>1</v>
      </c>
      <c r="I152" s="233"/>
      <c r="J152" s="234">
        <f>ROUND(I152*H152,2)</f>
        <v>0</v>
      </c>
      <c r="K152" s="230" t="s">
        <v>1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189</v>
      </c>
      <c r="AT152" s="239" t="s">
        <v>171</v>
      </c>
      <c r="AU152" s="239" t="s">
        <v>84</v>
      </c>
      <c r="AY152" s="18" t="s">
        <v>168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189</v>
      </c>
      <c r="BM152" s="239" t="s">
        <v>675</v>
      </c>
    </row>
    <row r="153" spans="1:65" s="2" customFormat="1" ht="16.5" customHeight="1">
      <c r="A153" s="39"/>
      <c r="B153" s="40"/>
      <c r="C153" s="228" t="s">
        <v>106</v>
      </c>
      <c r="D153" s="228" t="s">
        <v>171</v>
      </c>
      <c r="E153" s="229" t="s">
        <v>4330</v>
      </c>
      <c r="F153" s="230" t="s">
        <v>4329</v>
      </c>
      <c r="G153" s="231" t="s">
        <v>798</v>
      </c>
      <c r="H153" s="232">
        <v>1</v>
      </c>
      <c r="I153" s="233"/>
      <c r="J153" s="234">
        <f>ROUND(I153*H153,2)</f>
        <v>0</v>
      </c>
      <c r="K153" s="230" t="s">
        <v>1</v>
      </c>
      <c r="L153" s="45"/>
      <c r="M153" s="235" t="s">
        <v>1</v>
      </c>
      <c r="N153" s="236" t="s">
        <v>42</v>
      </c>
      <c r="O153" s="92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189</v>
      </c>
      <c r="AT153" s="239" t="s">
        <v>171</v>
      </c>
      <c r="AU153" s="239" t="s">
        <v>84</v>
      </c>
      <c r="AY153" s="18" t="s">
        <v>168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84</v>
      </c>
      <c r="BK153" s="240">
        <f>ROUND(I153*H153,2)</f>
        <v>0</v>
      </c>
      <c r="BL153" s="18" t="s">
        <v>189</v>
      </c>
      <c r="BM153" s="239" t="s">
        <v>695</v>
      </c>
    </row>
    <row r="154" spans="1:65" s="2" customFormat="1" ht="24.15" customHeight="1">
      <c r="A154" s="39"/>
      <c r="B154" s="40"/>
      <c r="C154" s="228" t="s">
        <v>189</v>
      </c>
      <c r="D154" s="228" t="s">
        <v>171</v>
      </c>
      <c r="E154" s="229" t="s">
        <v>4331</v>
      </c>
      <c r="F154" s="230" t="s">
        <v>4332</v>
      </c>
      <c r="G154" s="231" t="s">
        <v>798</v>
      </c>
      <c r="H154" s="232">
        <v>1</v>
      </c>
      <c r="I154" s="233"/>
      <c r="J154" s="234">
        <f>ROUND(I154*H154,2)</f>
        <v>0</v>
      </c>
      <c r="K154" s="230" t="s">
        <v>4298</v>
      </c>
      <c r="L154" s="45"/>
      <c r="M154" s="235" t="s">
        <v>1</v>
      </c>
      <c r="N154" s="236" t="s">
        <v>42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189</v>
      </c>
      <c r="AT154" s="239" t="s">
        <v>171</v>
      </c>
      <c r="AU154" s="239" t="s">
        <v>84</v>
      </c>
      <c r="AY154" s="18" t="s">
        <v>168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84</v>
      </c>
      <c r="BK154" s="240">
        <f>ROUND(I154*H154,2)</f>
        <v>0</v>
      </c>
      <c r="BL154" s="18" t="s">
        <v>189</v>
      </c>
      <c r="BM154" s="239" t="s">
        <v>705</v>
      </c>
    </row>
    <row r="155" spans="1:65" s="2" customFormat="1" ht="24.15" customHeight="1">
      <c r="A155" s="39"/>
      <c r="B155" s="40"/>
      <c r="C155" s="228" t="s">
        <v>167</v>
      </c>
      <c r="D155" s="228" t="s">
        <v>171</v>
      </c>
      <c r="E155" s="229" t="s">
        <v>4333</v>
      </c>
      <c r="F155" s="230" t="s">
        <v>4334</v>
      </c>
      <c r="G155" s="231" t="s">
        <v>798</v>
      </c>
      <c r="H155" s="232">
        <v>1</v>
      </c>
      <c r="I155" s="233"/>
      <c r="J155" s="234">
        <f>ROUND(I155*H155,2)</f>
        <v>0</v>
      </c>
      <c r="K155" s="230" t="s">
        <v>4298</v>
      </c>
      <c r="L155" s="45"/>
      <c r="M155" s="235" t="s">
        <v>1</v>
      </c>
      <c r="N155" s="236" t="s">
        <v>42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189</v>
      </c>
      <c r="AT155" s="239" t="s">
        <v>171</v>
      </c>
      <c r="AU155" s="239" t="s">
        <v>84</v>
      </c>
      <c r="AY155" s="18" t="s">
        <v>168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84</v>
      </c>
      <c r="BK155" s="240">
        <f>ROUND(I155*H155,2)</f>
        <v>0</v>
      </c>
      <c r="BL155" s="18" t="s">
        <v>189</v>
      </c>
      <c r="BM155" s="239" t="s">
        <v>713</v>
      </c>
    </row>
    <row r="156" spans="1:65" s="2" customFormat="1" ht="24.15" customHeight="1">
      <c r="A156" s="39"/>
      <c r="B156" s="40"/>
      <c r="C156" s="228" t="s">
        <v>314</v>
      </c>
      <c r="D156" s="228" t="s">
        <v>171</v>
      </c>
      <c r="E156" s="229" t="s">
        <v>4335</v>
      </c>
      <c r="F156" s="230" t="s">
        <v>4336</v>
      </c>
      <c r="G156" s="231" t="s">
        <v>2104</v>
      </c>
      <c r="H156" s="308"/>
      <c r="I156" s="233"/>
      <c r="J156" s="234">
        <f>ROUND(I156*H156,2)</f>
        <v>0</v>
      </c>
      <c r="K156" s="230" t="s">
        <v>4298</v>
      </c>
      <c r="L156" s="45"/>
      <c r="M156" s="235" t="s">
        <v>1</v>
      </c>
      <c r="N156" s="236" t="s">
        <v>42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189</v>
      </c>
      <c r="AT156" s="239" t="s">
        <v>171</v>
      </c>
      <c r="AU156" s="239" t="s">
        <v>84</v>
      </c>
      <c r="AY156" s="18" t="s">
        <v>168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84</v>
      </c>
      <c r="BK156" s="240">
        <f>ROUND(I156*H156,2)</f>
        <v>0</v>
      </c>
      <c r="BL156" s="18" t="s">
        <v>189</v>
      </c>
      <c r="BM156" s="239" t="s">
        <v>722</v>
      </c>
    </row>
    <row r="157" spans="1:63" s="12" customFormat="1" ht="25.9" customHeight="1">
      <c r="A157" s="12"/>
      <c r="B157" s="212"/>
      <c r="C157" s="213"/>
      <c r="D157" s="214" t="s">
        <v>76</v>
      </c>
      <c r="E157" s="215" t="s">
        <v>3757</v>
      </c>
      <c r="F157" s="215" t="s">
        <v>4337</v>
      </c>
      <c r="G157" s="213"/>
      <c r="H157" s="213"/>
      <c r="I157" s="216"/>
      <c r="J157" s="217">
        <f>BK157</f>
        <v>0</v>
      </c>
      <c r="K157" s="213"/>
      <c r="L157" s="218"/>
      <c r="M157" s="219"/>
      <c r="N157" s="220"/>
      <c r="O157" s="220"/>
      <c r="P157" s="221">
        <f>SUM(P158:P180)</f>
        <v>0</v>
      </c>
      <c r="Q157" s="220"/>
      <c r="R157" s="221">
        <f>SUM(R158:R180)</f>
        <v>0</v>
      </c>
      <c r="S157" s="220"/>
      <c r="T157" s="222">
        <f>SUM(T158:T180)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3" t="s">
        <v>84</v>
      </c>
      <c r="AT157" s="224" t="s">
        <v>76</v>
      </c>
      <c r="AU157" s="224" t="s">
        <v>77</v>
      </c>
      <c r="AY157" s="223" t="s">
        <v>168</v>
      </c>
      <c r="BK157" s="225">
        <f>SUM(BK158:BK180)</f>
        <v>0</v>
      </c>
    </row>
    <row r="158" spans="1:65" s="2" customFormat="1" ht="21.75" customHeight="1">
      <c r="A158" s="39"/>
      <c r="B158" s="40"/>
      <c r="C158" s="228" t="s">
        <v>84</v>
      </c>
      <c r="D158" s="228" t="s">
        <v>171</v>
      </c>
      <c r="E158" s="229" t="s">
        <v>4338</v>
      </c>
      <c r="F158" s="230" t="s">
        <v>4339</v>
      </c>
      <c r="G158" s="231" t="s">
        <v>416</v>
      </c>
      <c r="H158" s="232">
        <v>800</v>
      </c>
      <c r="I158" s="233"/>
      <c r="J158" s="234">
        <f>ROUND(I158*H158,2)</f>
        <v>0</v>
      </c>
      <c r="K158" s="230" t="s">
        <v>1</v>
      </c>
      <c r="L158" s="45"/>
      <c r="M158" s="235" t="s">
        <v>1</v>
      </c>
      <c r="N158" s="236" t="s">
        <v>42</v>
      </c>
      <c r="O158" s="92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9" t="s">
        <v>189</v>
      </c>
      <c r="AT158" s="239" t="s">
        <v>171</v>
      </c>
      <c r="AU158" s="239" t="s">
        <v>84</v>
      </c>
      <c r="AY158" s="18" t="s">
        <v>168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8" t="s">
        <v>84</v>
      </c>
      <c r="BK158" s="240">
        <f>ROUND(I158*H158,2)</f>
        <v>0</v>
      </c>
      <c r="BL158" s="18" t="s">
        <v>189</v>
      </c>
      <c r="BM158" s="239" t="s">
        <v>733</v>
      </c>
    </row>
    <row r="159" spans="1:65" s="2" customFormat="1" ht="24.15" customHeight="1">
      <c r="A159" s="39"/>
      <c r="B159" s="40"/>
      <c r="C159" s="228" t="s">
        <v>86</v>
      </c>
      <c r="D159" s="228" t="s">
        <v>171</v>
      </c>
      <c r="E159" s="229" t="s">
        <v>4340</v>
      </c>
      <c r="F159" s="230" t="s">
        <v>4341</v>
      </c>
      <c r="G159" s="231" t="s">
        <v>416</v>
      </c>
      <c r="H159" s="232">
        <v>200</v>
      </c>
      <c r="I159" s="233"/>
      <c r="J159" s="234">
        <f>ROUND(I159*H159,2)</f>
        <v>0</v>
      </c>
      <c r="K159" s="230" t="s">
        <v>1</v>
      </c>
      <c r="L159" s="45"/>
      <c r="M159" s="235" t="s">
        <v>1</v>
      </c>
      <c r="N159" s="236" t="s">
        <v>42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189</v>
      </c>
      <c r="AT159" s="239" t="s">
        <v>171</v>
      </c>
      <c r="AU159" s="239" t="s">
        <v>84</v>
      </c>
      <c r="AY159" s="18" t="s">
        <v>168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84</v>
      </c>
      <c r="BK159" s="240">
        <f>ROUND(I159*H159,2)</f>
        <v>0</v>
      </c>
      <c r="BL159" s="18" t="s">
        <v>189</v>
      </c>
      <c r="BM159" s="239" t="s">
        <v>747</v>
      </c>
    </row>
    <row r="160" spans="1:65" s="2" customFormat="1" ht="24.15" customHeight="1">
      <c r="A160" s="39"/>
      <c r="B160" s="40"/>
      <c r="C160" s="228" t="s">
        <v>106</v>
      </c>
      <c r="D160" s="228" t="s">
        <v>171</v>
      </c>
      <c r="E160" s="229" t="s">
        <v>4342</v>
      </c>
      <c r="F160" s="230" t="s">
        <v>4343</v>
      </c>
      <c r="G160" s="231" t="s">
        <v>311</v>
      </c>
      <c r="H160" s="232">
        <v>2.6</v>
      </c>
      <c r="I160" s="233"/>
      <c r="J160" s="234">
        <f>ROUND(I160*H160,2)</f>
        <v>0</v>
      </c>
      <c r="K160" s="230" t="s">
        <v>4298</v>
      </c>
      <c r="L160" s="45"/>
      <c r="M160" s="235" t="s">
        <v>1</v>
      </c>
      <c r="N160" s="236" t="s">
        <v>42</v>
      </c>
      <c r="O160" s="9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189</v>
      </c>
      <c r="AT160" s="239" t="s">
        <v>171</v>
      </c>
      <c r="AU160" s="239" t="s">
        <v>84</v>
      </c>
      <c r="AY160" s="18" t="s">
        <v>168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84</v>
      </c>
      <c r="BK160" s="240">
        <f>ROUND(I160*H160,2)</f>
        <v>0</v>
      </c>
      <c r="BL160" s="18" t="s">
        <v>189</v>
      </c>
      <c r="BM160" s="239" t="s">
        <v>766</v>
      </c>
    </row>
    <row r="161" spans="1:65" s="2" customFormat="1" ht="24.15" customHeight="1">
      <c r="A161" s="39"/>
      <c r="B161" s="40"/>
      <c r="C161" s="228" t="s">
        <v>189</v>
      </c>
      <c r="D161" s="228" t="s">
        <v>171</v>
      </c>
      <c r="E161" s="229" t="s">
        <v>4344</v>
      </c>
      <c r="F161" s="230" t="s">
        <v>4345</v>
      </c>
      <c r="G161" s="231" t="s">
        <v>416</v>
      </c>
      <c r="H161" s="232">
        <v>40</v>
      </c>
      <c r="I161" s="233"/>
      <c r="J161" s="234">
        <f>ROUND(I161*H161,2)</f>
        <v>0</v>
      </c>
      <c r="K161" s="230" t="s">
        <v>4298</v>
      </c>
      <c r="L161" s="45"/>
      <c r="M161" s="235" t="s">
        <v>1</v>
      </c>
      <c r="N161" s="236" t="s">
        <v>42</v>
      </c>
      <c r="O161" s="9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189</v>
      </c>
      <c r="AT161" s="239" t="s">
        <v>171</v>
      </c>
      <c r="AU161" s="239" t="s">
        <v>84</v>
      </c>
      <c r="AY161" s="18" t="s">
        <v>168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84</v>
      </c>
      <c r="BK161" s="240">
        <f>ROUND(I161*H161,2)</f>
        <v>0</v>
      </c>
      <c r="BL161" s="18" t="s">
        <v>189</v>
      </c>
      <c r="BM161" s="239" t="s">
        <v>778</v>
      </c>
    </row>
    <row r="162" spans="1:65" s="2" customFormat="1" ht="24.15" customHeight="1">
      <c r="A162" s="39"/>
      <c r="B162" s="40"/>
      <c r="C162" s="228" t="s">
        <v>167</v>
      </c>
      <c r="D162" s="228" t="s">
        <v>171</v>
      </c>
      <c r="E162" s="229" t="s">
        <v>4346</v>
      </c>
      <c r="F162" s="230" t="s">
        <v>4347</v>
      </c>
      <c r="G162" s="231" t="s">
        <v>416</v>
      </c>
      <c r="H162" s="232">
        <v>40</v>
      </c>
      <c r="I162" s="233"/>
      <c r="J162" s="234">
        <f>ROUND(I162*H162,2)</f>
        <v>0</v>
      </c>
      <c r="K162" s="230" t="s">
        <v>4298</v>
      </c>
      <c r="L162" s="45"/>
      <c r="M162" s="235" t="s">
        <v>1</v>
      </c>
      <c r="N162" s="236" t="s">
        <v>42</v>
      </c>
      <c r="O162" s="92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189</v>
      </c>
      <c r="AT162" s="239" t="s">
        <v>171</v>
      </c>
      <c r="AU162" s="239" t="s">
        <v>84</v>
      </c>
      <c r="AY162" s="18" t="s">
        <v>168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84</v>
      </c>
      <c r="BK162" s="240">
        <f>ROUND(I162*H162,2)</f>
        <v>0</v>
      </c>
      <c r="BL162" s="18" t="s">
        <v>189</v>
      </c>
      <c r="BM162" s="239" t="s">
        <v>791</v>
      </c>
    </row>
    <row r="163" spans="1:65" s="2" customFormat="1" ht="24.15" customHeight="1">
      <c r="A163" s="39"/>
      <c r="B163" s="40"/>
      <c r="C163" s="228" t="s">
        <v>314</v>
      </c>
      <c r="D163" s="228" t="s">
        <v>171</v>
      </c>
      <c r="E163" s="229" t="s">
        <v>4348</v>
      </c>
      <c r="F163" s="230" t="s">
        <v>4349</v>
      </c>
      <c r="G163" s="231" t="s">
        <v>416</v>
      </c>
      <c r="H163" s="232">
        <v>50</v>
      </c>
      <c r="I163" s="233"/>
      <c r="J163" s="234">
        <f>ROUND(I163*H163,2)</f>
        <v>0</v>
      </c>
      <c r="K163" s="230" t="s">
        <v>4298</v>
      </c>
      <c r="L163" s="45"/>
      <c r="M163" s="235" t="s">
        <v>1</v>
      </c>
      <c r="N163" s="236" t="s">
        <v>42</v>
      </c>
      <c r="O163" s="92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189</v>
      </c>
      <c r="AT163" s="239" t="s">
        <v>171</v>
      </c>
      <c r="AU163" s="239" t="s">
        <v>84</v>
      </c>
      <c r="AY163" s="18" t="s">
        <v>168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84</v>
      </c>
      <c r="BK163" s="240">
        <f>ROUND(I163*H163,2)</f>
        <v>0</v>
      </c>
      <c r="BL163" s="18" t="s">
        <v>189</v>
      </c>
      <c r="BM163" s="239" t="s">
        <v>802</v>
      </c>
    </row>
    <row r="164" spans="1:65" s="2" customFormat="1" ht="24.15" customHeight="1">
      <c r="A164" s="39"/>
      <c r="B164" s="40"/>
      <c r="C164" s="228" t="s">
        <v>321</v>
      </c>
      <c r="D164" s="228" t="s">
        <v>171</v>
      </c>
      <c r="E164" s="229" t="s">
        <v>4350</v>
      </c>
      <c r="F164" s="230" t="s">
        <v>4351</v>
      </c>
      <c r="G164" s="231" t="s">
        <v>416</v>
      </c>
      <c r="H164" s="232">
        <v>65</v>
      </c>
      <c r="I164" s="233"/>
      <c r="J164" s="234">
        <f>ROUND(I164*H164,2)</f>
        <v>0</v>
      </c>
      <c r="K164" s="230" t="s">
        <v>4298</v>
      </c>
      <c r="L164" s="45"/>
      <c r="M164" s="235" t="s">
        <v>1</v>
      </c>
      <c r="N164" s="236" t="s">
        <v>42</v>
      </c>
      <c r="O164" s="92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9" t="s">
        <v>189</v>
      </c>
      <c r="AT164" s="239" t="s">
        <v>171</v>
      </c>
      <c r="AU164" s="239" t="s">
        <v>84</v>
      </c>
      <c r="AY164" s="18" t="s">
        <v>168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8" t="s">
        <v>84</v>
      </c>
      <c r="BK164" s="240">
        <f>ROUND(I164*H164,2)</f>
        <v>0</v>
      </c>
      <c r="BL164" s="18" t="s">
        <v>189</v>
      </c>
      <c r="BM164" s="239" t="s">
        <v>814</v>
      </c>
    </row>
    <row r="165" spans="1:65" s="2" customFormat="1" ht="24.15" customHeight="1">
      <c r="A165" s="39"/>
      <c r="B165" s="40"/>
      <c r="C165" s="228" t="s">
        <v>326</v>
      </c>
      <c r="D165" s="228" t="s">
        <v>171</v>
      </c>
      <c r="E165" s="229" t="s">
        <v>4352</v>
      </c>
      <c r="F165" s="230" t="s">
        <v>4353</v>
      </c>
      <c r="G165" s="231" t="s">
        <v>416</v>
      </c>
      <c r="H165" s="232">
        <v>160</v>
      </c>
      <c r="I165" s="233"/>
      <c r="J165" s="234">
        <f>ROUND(I165*H165,2)</f>
        <v>0</v>
      </c>
      <c r="K165" s="230" t="s">
        <v>4298</v>
      </c>
      <c r="L165" s="45"/>
      <c r="M165" s="235" t="s">
        <v>1</v>
      </c>
      <c r="N165" s="236" t="s">
        <v>42</v>
      </c>
      <c r="O165" s="9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189</v>
      </c>
      <c r="AT165" s="239" t="s">
        <v>171</v>
      </c>
      <c r="AU165" s="239" t="s">
        <v>84</v>
      </c>
      <c r="AY165" s="18" t="s">
        <v>168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84</v>
      </c>
      <c r="BK165" s="240">
        <f>ROUND(I165*H165,2)</f>
        <v>0</v>
      </c>
      <c r="BL165" s="18" t="s">
        <v>189</v>
      </c>
      <c r="BM165" s="239" t="s">
        <v>828</v>
      </c>
    </row>
    <row r="166" spans="1:65" s="2" customFormat="1" ht="24.15" customHeight="1">
      <c r="A166" s="39"/>
      <c r="B166" s="40"/>
      <c r="C166" s="228" t="s">
        <v>319</v>
      </c>
      <c r="D166" s="228" t="s">
        <v>171</v>
      </c>
      <c r="E166" s="229" t="s">
        <v>4354</v>
      </c>
      <c r="F166" s="230" t="s">
        <v>4355</v>
      </c>
      <c r="G166" s="231" t="s">
        <v>416</v>
      </c>
      <c r="H166" s="232">
        <v>60</v>
      </c>
      <c r="I166" s="233"/>
      <c r="J166" s="234">
        <f>ROUND(I166*H166,2)</f>
        <v>0</v>
      </c>
      <c r="K166" s="230" t="s">
        <v>4298</v>
      </c>
      <c r="L166" s="45"/>
      <c r="M166" s="235" t="s">
        <v>1</v>
      </c>
      <c r="N166" s="236" t="s">
        <v>42</v>
      </c>
      <c r="O166" s="92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189</v>
      </c>
      <c r="AT166" s="239" t="s">
        <v>171</v>
      </c>
      <c r="AU166" s="239" t="s">
        <v>84</v>
      </c>
      <c r="AY166" s="18" t="s">
        <v>168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84</v>
      </c>
      <c r="BK166" s="240">
        <f>ROUND(I166*H166,2)</f>
        <v>0</v>
      </c>
      <c r="BL166" s="18" t="s">
        <v>189</v>
      </c>
      <c r="BM166" s="239" t="s">
        <v>1451</v>
      </c>
    </row>
    <row r="167" spans="1:65" s="2" customFormat="1" ht="24.15" customHeight="1">
      <c r="A167" s="39"/>
      <c r="B167" s="40"/>
      <c r="C167" s="228" t="s">
        <v>368</v>
      </c>
      <c r="D167" s="228" t="s">
        <v>171</v>
      </c>
      <c r="E167" s="229" t="s">
        <v>4356</v>
      </c>
      <c r="F167" s="230" t="s">
        <v>4357</v>
      </c>
      <c r="G167" s="231" t="s">
        <v>416</v>
      </c>
      <c r="H167" s="232">
        <v>20</v>
      </c>
      <c r="I167" s="233"/>
      <c r="J167" s="234">
        <f>ROUND(I167*H167,2)</f>
        <v>0</v>
      </c>
      <c r="K167" s="230" t="s">
        <v>4298</v>
      </c>
      <c r="L167" s="45"/>
      <c r="M167" s="235" t="s">
        <v>1</v>
      </c>
      <c r="N167" s="236" t="s">
        <v>42</v>
      </c>
      <c r="O167" s="92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189</v>
      </c>
      <c r="AT167" s="239" t="s">
        <v>171</v>
      </c>
      <c r="AU167" s="239" t="s">
        <v>84</v>
      </c>
      <c r="AY167" s="18" t="s">
        <v>168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84</v>
      </c>
      <c r="BK167" s="240">
        <f>ROUND(I167*H167,2)</f>
        <v>0</v>
      </c>
      <c r="BL167" s="18" t="s">
        <v>189</v>
      </c>
      <c r="BM167" s="239" t="s">
        <v>1460</v>
      </c>
    </row>
    <row r="168" spans="1:65" s="2" customFormat="1" ht="24.15" customHeight="1">
      <c r="A168" s="39"/>
      <c r="B168" s="40"/>
      <c r="C168" s="228" t="s">
        <v>395</v>
      </c>
      <c r="D168" s="228" t="s">
        <v>171</v>
      </c>
      <c r="E168" s="229" t="s">
        <v>4358</v>
      </c>
      <c r="F168" s="230" t="s">
        <v>4359</v>
      </c>
      <c r="G168" s="231" t="s">
        <v>416</v>
      </c>
      <c r="H168" s="232">
        <v>15</v>
      </c>
      <c r="I168" s="233"/>
      <c r="J168" s="234">
        <f>ROUND(I168*H168,2)</f>
        <v>0</v>
      </c>
      <c r="K168" s="230" t="s">
        <v>4298</v>
      </c>
      <c r="L168" s="45"/>
      <c r="M168" s="235" t="s">
        <v>1</v>
      </c>
      <c r="N168" s="236" t="s">
        <v>42</v>
      </c>
      <c r="O168" s="92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9" t="s">
        <v>189</v>
      </c>
      <c r="AT168" s="239" t="s">
        <v>171</v>
      </c>
      <c r="AU168" s="239" t="s">
        <v>84</v>
      </c>
      <c r="AY168" s="18" t="s">
        <v>168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8" t="s">
        <v>84</v>
      </c>
      <c r="BK168" s="240">
        <f>ROUND(I168*H168,2)</f>
        <v>0</v>
      </c>
      <c r="BL168" s="18" t="s">
        <v>189</v>
      </c>
      <c r="BM168" s="239" t="s">
        <v>1486</v>
      </c>
    </row>
    <row r="169" spans="1:65" s="2" customFormat="1" ht="21.75" customHeight="1">
      <c r="A169" s="39"/>
      <c r="B169" s="40"/>
      <c r="C169" s="228" t="s">
        <v>400</v>
      </c>
      <c r="D169" s="228" t="s">
        <v>171</v>
      </c>
      <c r="E169" s="229" t="s">
        <v>4360</v>
      </c>
      <c r="F169" s="230" t="s">
        <v>4361</v>
      </c>
      <c r="G169" s="231" t="s">
        <v>416</v>
      </c>
      <c r="H169" s="232">
        <v>355</v>
      </c>
      <c r="I169" s="233"/>
      <c r="J169" s="234">
        <f>ROUND(I169*H169,2)</f>
        <v>0</v>
      </c>
      <c r="K169" s="230" t="s">
        <v>4298</v>
      </c>
      <c r="L169" s="45"/>
      <c r="M169" s="235" t="s">
        <v>1</v>
      </c>
      <c r="N169" s="236" t="s">
        <v>42</v>
      </c>
      <c r="O169" s="92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189</v>
      </c>
      <c r="AT169" s="239" t="s">
        <v>171</v>
      </c>
      <c r="AU169" s="239" t="s">
        <v>84</v>
      </c>
      <c r="AY169" s="18" t="s">
        <v>168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84</v>
      </c>
      <c r="BK169" s="240">
        <f>ROUND(I169*H169,2)</f>
        <v>0</v>
      </c>
      <c r="BL169" s="18" t="s">
        <v>189</v>
      </c>
      <c r="BM169" s="239" t="s">
        <v>1506</v>
      </c>
    </row>
    <row r="170" spans="1:65" s="2" customFormat="1" ht="24.15" customHeight="1">
      <c r="A170" s="39"/>
      <c r="B170" s="40"/>
      <c r="C170" s="228" t="s">
        <v>407</v>
      </c>
      <c r="D170" s="228" t="s">
        <v>171</v>
      </c>
      <c r="E170" s="229" t="s">
        <v>4362</v>
      </c>
      <c r="F170" s="230" t="s">
        <v>4363</v>
      </c>
      <c r="G170" s="231" t="s">
        <v>416</v>
      </c>
      <c r="H170" s="232">
        <v>60</v>
      </c>
      <c r="I170" s="233"/>
      <c r="J170" s="234">
        <f>ROUND(I170*H170,2)</f>
        <v>0</v>
      </c>
      <c r="K170" s="230" t="s">
        <v>4298</v>
      </c>
      <c r="L170" s="45"/>
      <c r="M170" s="235" t="s">
        <v>1</v>
      </c>
      <c r="N170" s="236" t="s">
        <v>42</v>
      </c>
      <c r="O170" s="9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189</v>
      </c>
      <c r="AT170" s="239" t="s">
        <v>171</v>
      </c>
      <c r="AU170" s="239" t="s">
        <v>84</v>
      </c>
      <c r="AY170" s="18" t="s">
        <v>168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84</v>
      </c>
      <c r="BK170" s="240">
        <f>ROUND(I170*H170,2)</f>
        <v>0</v>
      </c>
      <c r="BL170" s="18" t="s">
        <v>189</v>
      </c>
      <c r="BM170" s="239" t="s">
        <v>1514</v>
      </c>
    </row>
    <row r="171" spans="1:65" s="2" customFormat="1" ht="24.15" customHeight="1">
      <c r="A171" s="39"/>
      <c r="B171" s="40"/>
      <c r="C171" s="228" t="s">
        <v>413</v>
      </c>
      <c r="D171" s="228" t="s">
        <v>171</v>
      </c>
      <c r="E171" s="229" t="s">
        <v>4364</v>
      </c>
      <c r="F171" s="230" t="s">
        <v>4365</v>
      </c>
      <c r="G171" s="231" t="s">
        <v>416</v>
      </c>
      <c r="H171" s="232">
        <v>35</v>
      </c>
      <c r="I171" s="233"/>
      <c r="J171" s="234">
        <f>ROUND(I171*H171,2)</f>
        <v>0</v>
      </c>
      <c r="K171" s="230" t="s">
        <v>4298</v>
      </c>
      <c r="L171" s="45"/>
      <c r="M171" s="235" t="s">
        <v>1</v>
      </c>
      <c r="N171" s="236" t="s">
        <v>42</v>
      </c>
      <c r="O171" s="9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9" t="s">
        <v>189</v>
      </c>
      <c r="AT171" s="239" t="s">
        <v>171</v>
      </c>
      <c r="AU171" s="239" t="s">
        <v>84</v>
      </c>
      <c r="AY171" s="18" t="s">
        <v>168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8" t="s">
        <v>84</v>
      </c>
      <c r="BK171" s="240">
        <f>ROUND(I171*H171,2)</f>
        <v>0</v>
      </c>
      <c r="BL171" s="18" t="s">
        <v>189</v>
      </c>
      <c r="BM171" s="239" t="s">
        <v>1530</v>
      </c>
    </row>
    <row r="172" spans="1:65" s="2" customFormat="1" ht="37.8" customHeight="1">
      <c r="A172" s="39"/>
      <c r="B172" s="40"/>
      <c r="C172" s="228" t="s">
        <v>8</v>
      </c>
      <c r="D172" s="228" t="s">
        <v>171</v>
      </c>
      <c r="E172" s="229" t="s">
        <v>4366</v>
      </c>
      <c r="F172" s="230" t="s">
        <v>4367</v>
      </c>
      <c r="G172" s="231" t="s">
        <v>416</v>
      </c>
      <c r="H172" s="232">
        <v>600</v>
      </c>
      <c r="I172" s="233"/>
      <c r="J172" s="234">
        <f>ROUND(I172*H172,2)</f>
        <v>0</v>
      </c>
      <c r="K172" s="230" t="s">
        <v>1</v>
      </c>
      <c r="L172" s="45"/>
      <c r="M172" s="235" t="s">
        <v>1</v>
      </c>
      <c r="N172" s="236" t="s">
        <v>42</v>
      </c>
      <c r="O172" s="9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189</v>
      </c>
      <c r="AT172" s="239" t="s">
        <v>171</v>
      </c>
      <c r="AU172" s="239" t="s">
        <v>84</v>
      </c>
      <c r="AY172" s="18" t="s">
        <v>168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84</v>
      </c>
      <c r="BK172" s="240">
        <f>ROUND(I172*H172,2)</f>
        <v>0</v>
      </c>
      <c r="BL172" s="18" t="s">
        <v>189</v>
      </c>
      <c r="BM172" s="239" t="s">
        <v>1540</v>
      </c>
    </row>
    <row r="173" spans="1:65" s="2" customFormat="1" ht="37.8" customHeight="1">
      <c r="A173" s="39"/>
      <c r="B173" s="40"/>
      <c r="C173" s="228" t="s">
        <v>437</v>
      </c>
      <c r="D173" s="228" t="s">
        <v>171</v>
      </c>
      <c r="E173" s="229" t="s">
        <v>4368</v>
      </c>
      <c r="F173" s="230" t="s">
        <v>4369</v>
      </c>
      <c r="G173" s="231" t="s">
        <v>416</v>
      </c>
      <c r="H173" s="232">
        <v>150</v>
      </c>
      <c r="I173" s="233"/>
      <c r="J173" s="234">
        <f>ROUND(I173*H173,2)</f>
        <v>0</v>
      </c>
      <c r="K173" s="230" t="s">
        <v>1</v>
      </c>
      <c r="L173" s="45"/>
      <c r="M173" s="235" t="s">
        <v>1</v>
      </c>
      <c r="N173" s="236" t="s">
        <v>42</v>
      </c>
      <c r="O173" s="92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9" t="s">
        <v>189</v>
      </c>
      <c r="AT173" s="239" t="s">
        <v>171</v>
      </c>
      <c r="AU173" s="239" t="s">
        <v>84</v>
      </c>
      <c r="AY173" s="18" t="s">
        <v>168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8" t="s">
        <v>84</v>
      </c>
      <c r="BK173" s="240">
        <f>ROUND(I173*H173,2)</f>
        <v>0</v>
      </c>
      <c r="BL173" s="18" t="s">
        <v>189</v>
      </c>
      <c r="BM173" s="239" t="s">
        <v>1268</v>
      </c>
    </row>
    <row r="174" spans="1:65" s="2" customFormat="1" ht="37.8" customHeight="1">
      <c r="A174" s="39"/>
      <c r="B174" s="40"/>
      <c r="C174" s="228" t="s">
        <v>448</v>
      </c>
      <c r="D174" s="228" t="s">
        <v>171</v>
      </c>
      <c r="E174" s="229" t="s">
        <v>4370</v>
      </c>
      <c r="F174" s="230" t="s">
        <v>4371</v>
      </c>
      <c r="G174" s="231" t="s">
        <v>416</v>
      </c>
      <c r="H174" s="232">
        <v>30</v>
      </c>
      <c r="I174" s="233"/>
      <c r="J174" s="234">
        <f>ROUND(I174*H174,2)</f>
        <v>0</v>
      </c>
      <c r="K174" s="230" t="s">
        <v>1</v>
      </c>
      <c r="L174" s="45"/>
      <c r="M174" s="235" t="s">
        <v>1</v>
      </c>
      <c r="N174" s="236" t="s">
        <v>42</v>
      </c>
      <c r="O174" s="92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189</v>
      </c>
      <c r="AT174" s="239" t="s">
        <v>171</v>
      </c>
      <c r="AU174" s="239" t="s">
        <v>84</v>
      </c>
      <c r="AY174" s="18" t="s">
        <v>168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84</v>
      </c>
      <c r="BK174" s="240">
        <f>ROUND(I174*H174,2)</f>
        <v>0</v>
      </c>
      <c r="BL174" s="18" t="s">
        <v>189</v>
      </c>
      <c r="BM174" s="239" t="s">
        <v>1567</v>
      </c>
    </row>
    <row r="175" spans="1:65" s="2" customFormat="1" ht="24.15" customHeight="1">
      <c r="A175" s="39"/>
      <c r="B175" s="40"/>
      <c r="C175" s="228" t="s">
        <v>453</v>
      </c>
      <c r="D175" s="228" t="s">
        <v>171</v>
      </c>
      <c r="E175" s="229" t="s">
        <v>4372</v>
      </c>
      <c r="F175" s="230" t="s">
        <v>4373</v>
      </c>
      <c r="G175" s="231" t="s">
        <v>416</v>
      </c>
      <c r="H175" s="232">
        <v>600</v>
      </c>
      <c r="I175" s="233"/>
      <c r="J175" s="234">
        <f>ROUND(I175*H175,2)</f>
        <v>0</v>
      </c>
      <c r="K175" s="230" t="s">
        <v>1</v>
      </c>
      <c r="L175" s="45"/>
      <c r="M175" s="235" t="s">
        <v>1</v>
      </c>
      <c r="N175" s="236" t="s">
        <v>42</v>
      </c>
      <c r="O175" s="92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9" t="s">
        <v>189</v>
      </c>
      <c r="AT175" s="239" t="s">
        <v>171</v>
      </c>
      <c r="AU175" s="239" t="s">
        <v>84</v>
      </c>
      <c r="AY175" s="18" t="s">
        <v>168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8" t="s">
        <v>84</v>
      </c>
      <c r="BK175" s="240">
        <f>ROUND(I175*H175,2)</f>
        <v>0</v>
      </c>
      <c r="BL175" s="18" t="s">
        <v>189</v>
      </c>
      <c r="BM175" s="239" t="s">
        <v>1577</v>
      </c>
    </row>
    <row r="176" spans="1:65" s="2" customFormat="1" ht="24.15" customHeight="1">
      <c r="A176" s="39"/>
      <c r="B176" s="40"/>
      <c r="C176" s="228" t="s">
        <v>462</v>
      </c>
      <c r="D176" s="228" t="s">
        <v>171</v>
      </c>
      <c r="E176" s="229" t="s">
        <v>4374</v>
      </c>
      <c r="F176" s="230" t="s">
        <v>4375</v>
      </c>
      <c r="G176" s="231" t="s">
        <v>416</v>
      </c>
      <c r="H176" s="232">
        <v>150</v>
      </c>
      <c r="I176" s="233"/>
      <c r="J176" s="234">
        <f>ROUND(I176*H176,2)</f>
        <v>0</v>
      </c>
      <c r="K176" s="230" t="s">
        <v>1</v>
      </c>
      <c r="L176" s="45"/>
      <c r="M176" s="235" t="s">
        <v>1</v>
      </c>
      <c r="N176" s="236" t="s">
        <v>42</v>
      </c>
      <c r="O176" s="92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189</v>
      </c>
      <c r="AT176" s="239" t="s">
        <v>171</v>
      </c>
      <c r="AU176" s="239" t="s">
        <v>84</v>
      </c>
      <c r="AY176" s="18" t="s">
        <v>168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84</v>
      </c>
      <c r="BK176" s="240">
        <f>ROUND(I176*H176,2)</f>
        <v>0</v>
      </c>
      <c r="BL176" s="18" t="s">
        <v>189</v>
      </c>
      <c r="BM176" s="239" t="s">
        <v>1588</v>
      </c>
    </row>
    <row r="177" spans="1:65" s="2" customFormat="1" ht="24.15" customHeight="1">
      <c r="A177" s="39"/>
      <c r="B177" s="40"/>
      <c r="C177" s="228" t="s">
        <v>468</v>
      </c>
      <c r="D177" s="228" t="s">
        <v>171</v>
      </c>
      <c r="E177" s="229" t="s">
        <v>4376</v>
      </c>
      <c r="F177" s="230" t="s">
        <v>4377</v>
      </c>
      <c r="G177" s="231" t="s">
        <v>416</v>
      </c>
      <c r="H177" s="232">
        <v>30</v>
      </c>
      <c r="I177" s="233"/>
      <c r="J177" s="234">
        <f>ROUND(I177*H177,2)</f>
        <v>0</v>
      </c>
      <c r="K177" s="230" t="s">
        <v>1</v>
      </c>
      <c r="L177" s="45"/>
      <c r="M177" s="235" t="s">
        <v>1</v>
      </c>
      <c r="N177" s="236" t="s">
        <v>42</v>
      </c>
      <c r="O177" s="92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9" t="s">
        <v>189</v>
      </c>
      <c r="AT177" s="239" t="s">
        <v>171</v>
      </c>
      <c r="AU177" s="239" t="s">
        <v>84</v>
      </c>
      <c r="AY177" s="18" t="s">
        <v>168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8" t="s">
        <v>84</v>
      </c>
      <c r="BK177" s="240">
        <f>ROUND(I177*H177,2)</f>
        <v>0</v>
      </c>
      <c r="BL177" s="18" t="s">
        <v>189</v>
      </c>
      <c r="BM177" s="239" t="s">
        <v>1600</v>
      </c>
    </row>
    <row r="178" spans="1:65" s="2" customFormat="1" ht="16.5" customHeight="1">
      <c r="A178" s="39"/>
      <c r="B178" s="40"/>
      <c r="C178" s="228" t="s">
        <v>7</v>
      </c>
      <c r="D178" s="228" t="s">
        <v>171</v>
      </c>
      <c r="E178" s="229" t="s">
        <v>4378</v>
      </c>
      <c r="F178" s="230" t="s">
        <v>4379</v>
      </c>
      <c r="G178" s="231" t="s">
        <v>416</v>
      </c>
      <c r="H178" s="232">
        <v>780</v>
      </c>
      <c r="I178" s="233"/>
      <c r="J178" s="234">
        <f>ROUND(I178*H178,2)</f>
        <v>0</v>
      </c>
      <c r="K178" s="230" t="s">
        <v>4298</v>
      </c>
      <c r="L178" s="45"/>
      <c r="M178" s="235" t="s">
        <v>1</v>
      </c>
      <c r="N178" s="236" t="s">
        <v>42</v>
      </c>
      <c r="O178" s="9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189</v>
      </c>
      <c r="AT178" s="239" t="s">
        <v>171</v>
      </c>
      <c r="AU178" s="239" t="s">
        <v>84</v>
      </c>
      <c r="AY178" s="18" t="s">
        <v>168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84</v>
      </c>
      <c r="BK178" s="240">
        <f>ROUND(I178*H178,2)</f>
        <v>0</v>
      </c>
      <c r="BL178" s="18" t="s">
        <v>189</v>
      </c>
      <c r="BM178" s="239" t="s">
        <v>1611</v>
      </c>
    </row>
    <row r="179" spans="1:65" s="2" customFormat="1" ht="24.15" customHeight="1">
      <c r="A179" s="39"/>
      <c r="B179" s="40"/>
      <c r="C179" s="228" t="s">
        <v>484</v>
      </c>
      <c r="D179" s="228" t="s">
        <v>171</v>
      </c>
      <c r="E179" s="229" t="s">
        <v>4380</v>
      </c>
      <c r="F179" s="230" t="s">
        <v>4381</v>
      </c>
      <c r="G179" s="231" t="s">
        <v>798</v>
      </c>
      <c r="H179" s="232">
        <v>6</v>
      </c>
      <c r="I179" s="233"/>
      <c r="J179" s="234">
        <f>ROUND(I179*H179,2)</f>
        <v>0</v>
      </c>
      <c r="K179" s="230" t="s">
        <v>4298</v>
      </c>
      <c r="L179" s="45"/>
      <c r="M179" s="235" t="s">
        <v>1</v>
      </c>
      <c r="N179" s="236" t="s">
        <v>42</v>
      </c>
      <c r="O179" s="92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189</v>
      </c>
      <c r="AT179" s="239" t="s">
        <v>171</v>
      </c>
      <c r="AU179" s="239" t="s">
        <v>84</v>
      </c>
      <c r="AY179" s="18" t="s">
        <v>168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84</v>
      </c>
      <c r="BK179" s="240">
        <f>ROUND(I179*H179,2)</f>
        <v>0</v>
      </c>
      <c r="BL179" s="18" t="s">
        <v>189</v>
      </c>
      <c r="BM179" s="239" t="s">
        <v>1620</v>
      </c>
    </row>
    <row r="180" spans="1:65" s="2" customFormat="1" ht="24.15" customHeight="1">
      <c r="A180" s="39"/>
      <c r="B180" s="40"/>
      <c r="C180" s="228" t="s">
        <v>489</v>
      </c>
      <c r="D180" s="228" t="s">
        <v>171</v>
      </c>
      <c r="E180" s="229" t="s">
        <v>4382</v>
      </c>
      <c r="F180" s="230" t="s">
        <v>4383</v>
      </c>
      <c r="G180" s="231" t="s">
        <v>2104</v>
      </c>
      <c r="H180" s="308"/>
      <c r="I180" s="233"/>
      <c r="J180" s="234">
        <f>ROUND(I180*H180,2)</f>
        <v>0</v>
      </c>
      <c r="K180" s="230" t="s">
        <v>4298</v>
      </c>
      <c r="L180" s="45"/>
      <c r="M180" s="235" t="s">
        <v>1</v>
      </c>
      <c r="N180" s="236" t="s">
        <v>42</v>
      </c>
      <c r="O180" s="9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189</v>
      </c>
      <c r="AT180" s="239" t="s">
        <v>171</v>
      </c>
      <c r="AU180" s="239" t="s">
        <v>84</v>
      </c>
      <c r="AY180" s="18" t="s">
        <v>168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84</v>
      </c>
      <c r="BK180" s="240">
        <f>ROUND(I180*H180,2)</f>
        <v>0</v>
      </c>
      <c r="BL180" s="18" t="s">
        <v>189</v>
      </c>
      <c r="BM180" s="239" t="s">
        <v>1630</v>
      </c>
    </row>
    <row r="181" spans="1:63" s="12" customFormat="1" ht="25.9" customHeight="1">
      <c r="A181" s="12"/>
      <c r="B181" s="212"/>
      <c r="C181" s="213"/>
      <c r="D181" s="214" t="s">
        <v>76</v>
      </c>
      <c r="E181" s="215" t="s">
        <v>3759</v>
      </c>
      <c r="F181" s="215" t="s">
        <v>4384</v>
      </c>
      <c r="G181" s="213"/>
      <c r="H181" s="213"/>
      <c r="I181" s="216"/>
      <c r="J181" s="217">
        <f>BK181</f>
        <v>0</v>
      </c>
      <c r="K181" s="213"/>
      <c r="L181" s="218"/>
      <c r="M181" s="219"/>
      <c r="N181" s="220"/>
      <c r="O181" s="220"/>
      <c r="P181" s="221">
        <f>SUM(P182:P218)</f>
        <v>0</v>
      </c>
      <c r="Q181" s="220"/>
      <c r="R181" s="221">
        <f>SUM(R182:R218)</f>
        <v>0</v>
      </c>
      <c r="S181" s="220"/>
      <c r="T181" s="222">
        <f>SUM(T182:T218)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3" t="s">
        <v>84</v>
      </c>
      <c r="AT181" s="224" t="s">
        <v>76</v>
      </c>
      <c r="AU181" s="224" t="s">
        <v>77</v>
      </c>
      <c r="AY181" s="223" t="s">
        <v>168</v>
      </c>
      <c r="BK181" s="225">
        <f>SUM(BK182:BK218)</f>
        <v>0</v>
      </c>
    </row>
    <row r="182" spans="1:65" s="2" customFormat="1" ht="16.5" customHeight="1">
      <c r="A182" s="39"/>
      <c r="B182" s="40"/>
      <c r="C182" s="228" t="s">
        <v>84</v>
      </c>
      <c r="D182" s="228" t="s">
        <v>171</v>
      </c>
      <c r="E182" s="229" t="s">
        <v>4385</v>
      </c>
      <c r="F182" s="230" t="s">
        <v>4386</v>
      </c>
      <c r="G182" s="231" t="s">
        <v>798</v>
      </c>
      <c r="H182" s="232">
        <v>40</v>
      </c>
      <c r="I182" s="233"/>
      <c r="J182" s="234">
        <f>ROUND(I182*H182,2)</f>
        <v>0</v>
      </c>
      <c r="K182" s="230" t="s">
        <v>1</v>
      </c>
      <c r="L182" s="45"/>
      <c r="M182" s="235" t="s">
        <v>1</v>
      </c>
      <c r="N182" s="236" t="s">
        <v>42</v>
      </c>
      <c r="O182" s="92"/>
      <c r="P182" s="237">
        <f>O182*H182</f>
        <v>0</v>
      </c>
      <c r="Q182" s="237">
        <v>0</v>
      </c>
      <c r="R182" s="237">
        <f>Q182*H182</f>
        <v>0</v>
      </c>
      <c r="S182" s="237">
        <v>0</v>
      </c>
      <c r="T182" s="23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9" t="s">
        <v>189</v>
      </c>
      <c r="AT182" s="239" t="s">
        <v>171</v>
      </c>
      <c r="AU182" s="239" t="s">
        <v>84</v>
      </c>
      <c r="AY182" s="18" t="s">
        <v>168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8" t="s">
        <v>84</v>
      </c>
      <c r="BK182" s="240">
        <f>ROUND(I182*H182,2)</f>
        <v>0</v>
      </c>
      <c r="BL182" s="18" t="s">
        <v>189</v>
      </c>
      <c r="BM182" s="239" t="s">
        <v>1641</v>
      </c>
    </row>
    <row r="183" spans="1:65" s="2" customFormat="1" ht="16.5" customHeight="1">
      <c r="A183" s="39"/>
      <c r="B183" s="40"/>
      <c r="C183" s="228" t="s">
        <v>86</v>
      </c>
      <c r="D183" s="228" t="s">
        <v>171</v>
      </c>
      <c r="E183" s="229" t="s">
        <v>4387</v>
      </c>
      <c r="F183" s="230" t="s">
        <v>4388</v>
      </c>
      <c r="G183" s="231" t="s">
        <v>798</v>
      </c>
      <c r="H183" s="232">
        <v>120</v>
      </c>
      <c r="I183" s="233"/>
      <c r="J183" s="234">
        <f>ROUND(I183*H183,2)</f>
        <v>0</v>
      </c>
      <c r="K183" s="230" t="s">
        <v>1</v>
      </c>
      <c r="L183" s="45"/>
      <c r="M183" s="235" t="s">
        <v>1</v>
      </c>
      <c r="N183" s="236" t="s">
        <v>42</v>
      </c>
      <c r="O183" s="92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9" t="s">
        <v>189</v>
      </c>
      <c r="AT183" s="239" t="s">
        <v>171</v>
      </c>
      <c r="AU183" s="239" t="s">
        <v>84</v>
      </c>
      <c r="AY183" s="18" t="s">
        <v>168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8" t="s">
        <v>84</v>
      </c>
      <c r="BK183" s="240">
        <f>ROUND(I183*H183,2)</f>
        <v>0</v>
      </c>
      <c r="BL183" s="18" t="s">
        <v>189</v>
      </c>
      <c r="BM183" s="239" t="s">
        <v>1652</v>
      </c>
    </row>
    <row r="184" spans="1:65" s="2" customFormat="1" ht="21.75" customHeight="1">
      <c r="A184" s="39"/>
      <c r="B184" s="40"/>
      <c r="C184" s="228" t="s">
        <v>106</v>
      </c>
      <c r="D184" s="228" t="s">
        <v>171</v>
      </c>
      <c r="E184" s="229" t="s">
        <v>4389</v>
      </c>
      <c r="F184" s="230" t="s">
        <v>4390</v>
      </c>
      <c r="G184" s="231" t="s">
        <v>798</v>
      </c>
      <c r="H184" s="232">
        <v>25</v>
      </c>
      <c r="I184" s="233"/>
      <c r="J184" s="234">
        <f>ROUND(I184*H184,2)</f>
        <v>0</v>
      </c>
      <c r="K184" s="230" t="s">
        <v>4298</v>
      </c>
      <c r="L184" s="45"/>
      <c r="M184" s="235" t="s">
        <v>1</v>
      </c>
      <c r="N184" s="236" t="s">
        <v>42</v>
      </c>
      <c r="O184" s="92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189</v>
      </c>
      <c r="AT184" s="239" t="s">
        <v>171</v>
      </c>
      <c r="AU184" s="239" t="s">
        <v>84</v>
      </c>
      <c r="AY184" s="18" t="s">
        <v>168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84</v>
      </c>
      <c r="BK184" s="240">
        <f>ROUND(I184*H184,2)</f>
        <v>0</v>
      </c>
      <c r="BL184" s="18" t="s">
        <v>189</v>
      </c>
      <c r="BM184" s="239" t="s">
        <v>1661</v>
      </c>
    </row>
    <row r="185" spans="1:65" s="2" customFormat="1" ht="21.75" customHeight="1">
      <c r="A185" s="39"/>
      <c r="B185" s="40"/>
      <c r="C185" s="228" t="s">
        <v>189</v>
      </c>
      <c r="D185" s="228" t="s">
        <v>171</v>
      </c>
      <c r="E185" s="229" t="s">
        <v>4391</v>
      </c>
      <c r="F185" s="230" t="s">
        <v>4392</v>
      </c>
      <c r="G185" s="231" t="s">
        <v>798</v>
      </c>
      <c r="H185" s="232">
        <v>106</v>
      </c>
      <c r="I185" s="233"/>
      <c r="J185" s="234">
        <f>ROUND(I185*H185,2)</f>
        <v>0</v>
      </c>
      <c r="K185" s="230" t="s">
        <v>4298</v>
      </c>
      <c r="L185" s="45"/>
      <c r="M185" s="235" t="s">
        <v>1</v>
      </c>
      <c r="N185" s="236" t="s">
        <v>42</v>
      </c>
      <c r="O185" s="92"/>
      <c r="P185" s="237">
        <f>O185*H185</f>
        <v>0</v>
      </c>
      <c r="Q185" s="237">
        <v>0</v>
      </c>
      <c r="R185" s="237">
        <f>Q185*H185</f>
        <v>0</v>
      </c>
      <c r="S185" s="237">
        <v>0</v>
      </c>
      <c r="T185" s="238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9" t="s">
        <v>189</v>
      </c>
      <c r="AT185" s="239" t="s">
        <v>171</v>
      </c>
      <c r="AU185" s="239" t="s">
        <v>84</v>
      </c>
      <c r="AY185" s="18" t="s">
        <v>168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8" t="s">
        <v>84</v>
      </c>
      <c r="BK185" s="240">
        <f>ROUND(I185*H185,2)</f>
        <v>0</v>
      </c>
      <c r="BL185" s="18" t="s">
        <v>189</v>
      </c>
      <c r="BM185" s="239" t="s">
        <v>1679</v>
      </c>
    </row>
    <row r="186" spans="1:65" s="2" customFormat="1" ht="16.5" customHeight="1">
      <c r="A186" s="39"/>
      <c r="B186" s="40"/>
      <c r="C186" s="228" t="s">
        <v>167</v>
      </c>
      <c r="D186" s="228" t="s">
        <v>171</v>
      </c>
      <c r="E186" s="229" t="s">
        <v>4393</v>
      </c>
      <c r="F186" s="230" t="s">
        <v>4394</v>
      </c>
      <c r="G186" s="231" t="s">
        <v>798</v>
      </c>
      <c r="H186" s="232">
        <v>4</v>
      </c>
      <c r="I186" s="233"/>
      <c r="J186" s="234">
        <f>ROUND(I186*H186,2)</f>
        <v>0</v>
      </c>
      <c r="K186" s="230" t="s">
        <v>4298</v>
      </c>
      <c r="L186" s="45"/>
      <c r="M186" s="235" t="s">
        <v>1</v>
      </c>
      <c r="N186" s="236" t="s">
        <v>42</v>
      </c>
      <c r="O186" s="92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9" t="s">
        <v>189</v>
      </c>
      <c r="AT186" s="239" t="s">
        <v>171</v>
      </c>
      <c r="AU186" s="239" t="s">
        <v>84</v>
      </c>
      <c r="AY186" s="18" t="s">
        <v>168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8" t="s">
        <v>84</v>
      </c>
      <c r="BK186" s="240">
        <f>ROUND(I186*H186,2)</f>
        <v>0</v>
      </c>
      <c r="BL186" s="18" t="s">
        <v>189</v>
      </c>
      <c r="BM186" s="239" t="s">
        <v>1690</v>
      </c>
    </row>
    <row r="187" spans="1:65" s="2" customFormat="1" ht="16.5" customHeight="1">
      <c r="A187" s="39"/>
      <c r="B187" s="40"/>
      <c r="C187" s="228" t="s">
        <v>314</v>
      </c>
      <c r="D187" s="228" t="s">
        <v>171</v>
      </c>
      <c r="E187" s="229" t="s">
        <v>4395</v>
      </c>
      <c r="F187" s="230" t="s">
        <v>4396</v>
      </c>
      <c r="G187" s="231" t="s">
        <v>798</v>
      </c>
      <c r="H187" s="232">
        <v>5</v>
      </c>
      <c r="I187" s="233"/>
      <c r="J187" s="234">
        <f>ROUND(I187*H187,2)</f>
        <v>0</v>
      </c>
      <c r="K187" s="230" t="s">
        <v>4298</v>
      </c>
      <c r="L187" s="45"/>
      <c r="M187" s="235" t="s">
        <v>1</v>
      </c>
      <c r="N187" s="236" t="s">
        <v>42</v>
      </c>
      <c r="O187" s="92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9" t="s">
        <v>189</v>
      </c>
      <c r="AT187" s="239" t="s">
        <v>171</v>
      </c>
      <c r="AU187" s="239" t="s">
        <v>84</v>
      </c>
      <c r="AY187" s="18" t="s">
        <v>168</v>
      </c>
      <c r="BE187" s="240">
        <f>IF(N187="základní",J187,0)</f>
        <v>0</v>
      </c>
      <c r="BF187" s="240">
        <f>IF(N187="snížená",J187,0)</f>
        <v>0</v>
      </c>
      <c r="BG187" s="240">
        <f>IF(N187="zákl. přenesená",J187,0)</f>
        <v>0</v>
      </c>
      <c r="BH187" s="240">
        <f>IF(N187="sníž. přenesená",J187,0)</f>
        <v>0</v>
      </c>
      <c r="BI187" s="240">
        <f>IF(N187="nulová",J187,0)</f>
        <v>0</v>
      </c>
      <c r="BJ187" s="18" t="s">
        <v>84</v>
      </c>
      <c r="BK187" s="240">
        <f>ROUND(I187*H187,2)</f>
        <v>0</v>
      </c>
      <c r="BL187" s="18" t="s">
        <v>189</v>
      </c>
      <c r="BM187" s="239" t="s">
        <v>1700</v>
      </c>
    </row>
    <row r="188" spans="1:65" s="2" customFormat="1" ht="16.5" customHeight="1">
      <c r="A188" s="39"/>
      <c r="B188" s="40"/>
      <c r="C188" s="228" t="s">
        <v>321</v>
      </c>
      <c r="D188" s="228" t="s">
        <v>171</v>
      </c>
      <c r="E188" s="229" t="s">
        <v>4397</v>
      </c>
      <c r="F188" s="230" t="s">
        <v>4398</v>
      </c>
      <c r="G188" s="231" t="s">
        <v>798</v>
      </c>
      <c r="H188" s="232">
        <v>1</v>
      </c>
      <c r="I188" s="233"/>
      <c r="J188" s="234">
        <f>ROUND(I188*H188,2)</f>
        <v>0</v>
      </c>
      <c r="K188" s="230" t="s">
        <v>4298</v>
      </c>
      <c r="L188" s="45"/>
      <c r="M188" s="235" t="s">
        <v>1</v>
      </c>
      <c r="N188" s="236" t="s">
        <v>42</v>
      </c>
      <c r="O188" s="92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9" t="s">
        <v>189</v>
      </c>
      <c r="AT188" s="239" t="s">
        <v>171</v>
      </c>
      <c r="AU188" s="239" t="s">
        <v>84</v>
      </c>
      <c r="AY188" s="18" t="s">
        <v>168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8" t="s">
        <v>84</v>
      </c>
      <c r="BK188" s="240">
        <f>ROUND(I188*H188,2)</f>
        <v>0</v>
      </c>
      <c r="BL188" s="18" t="s">
        <v>189</v>
      </c>
      <c r="BM188" s="239" t="s">
        <v>1711</v>
      </c>
    </row>
    <row r="189" spans="1:65" s="2" customFormat="1" ht="16.5" customHeight="1">
      <c r="A189" s="39"/>
      <c r="B189" s="40"/>
      <c r="C189" s="228" t="s">
        <v>326</v>
      </c>
      <c r="D189" s="228" t="s">
        <v>171</v>
      </c>
      <c r="E189" s="229" t="s">
        <v>4399</v>
      </c>
      <c r="F189" s="230" t="s">
        <v>4400</v>
      </c>
      <c r="G189" s="231" t="s">
        <v>798</v>
      </c>
      <c r="H189" s="232">
        <v>1</v>
      </c>
      <c r="I189" s="233"/>
      <c r="J189" s="234">
        <f>ROUND(I189*H189,2)</f>
        <v>0</v>
      </c>
      <c r="K189" s="230" t="s">
        <v>4298</v>
      </c>
      <c r="L189" s="45"/>
      <c r="M189" s="235" t="s">
        <v>1</v>
      </c>
      <c r="N189" s="236" t="s">
        <v>42</v>
      </c>
      <c r="O189" s="92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3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9" t="s">
        <v>189</v>
      </c>
      <c r="AT189" s="239" t="s">
        <v>171</v>
      </c>
      <c r="AU189" s="239" t="s">
        <v>84</v>
      </c>
      <c r="AY189" s="18" t="s">
        <v>168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8" t="s">
        <v>84</v>
      </c>
      <c r="BK189" s="240">
        <f>ROUND(I189*H189,2)</f>
        <v>0</v>
      </c>
      <c r="BL189" s="18" t="s">
        <v>189</v>
      </c>
      <c r="BM189" s="239" t="s">
        <v>1730</v>
      </c>
    </row>
    <row r="190" spans="1:65" s="2" customFormat="1" ht="24.15" customHeight="1">
      <c r="A190" s="39"/>
      <c r="B190" s="40"/>
      <c r="C190" s="228" t="s">
        <v>319</v>
      </c>
      <c r="D190" s="228" t="s">
        <v>171</v>
      </c>
      <c r="E190" s="229" t="s">
        <v>4401</v>
      </c>
      <c r="F190" s="230" t="s">
        <v>4402</v>
      </c>
      <c r="G190" s="231" t="s">
        <v>798</v>
      </c>
      <c r="H190" s="232">
        <v>1</v>
      </c>
      <c r="I190" s="233"/>
      <c r="J190" s="234">
        <f>ROUND(I190*H190,2)</f>
        <v>0</v>
      </c>
      <c r="K190" s="230" t="s">
        <v>4298</v>
      </c>
      <c r="L190" s="45"/>
      <c r="M190" s="235" t="s">
        <v>1</v>
      </c>
      <c r="N190" s="236" t="s">
        <v>42</v>
      </c>
      <c r="O190" s="92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189</v>
      </c>
      <c r="AT190" s="239" t="s">
        <v>171</v>
      </c>
      <c r="AU190" s="239" t="s">
        <v>84</v>
      </c>
      <c r="AY190" s="18" t="s">
        <v>168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84</v>
      </c>
      <c r="BK190" s="240">
        <f>ROUND(I190*H190,2)</f>
        <v>0</v>
      </c>
      <c r="BL190" s="18" t="s">
        <v>189</v>
      </c>
      <c r="BM190" s="239" t="s">
        <v>1739</v>
      </c>
    </row>
    <row r="191" spans="1:65" s="2" customFormat="1" ht="24.15" customHeight="1">
      <c r="A191" s="39"/>
      <c r="B191" s="40"/>
      <c r="C191" s="228" t="s">
        <v>368</v>
      </c>
      <c r="D191" s="228" t="s">
        <v>171</v>
      </c>
      <c r="E191" s="229" t="s">
        <v>4403</v>
      </c>
      <c r="F191" s="230" t="s">
        <v>4404</v>
      </c>
      <c r="G191" s="231" t="s">
        <v>798</v>
      </c>
      <c r="H191" s="232">
        <v>1</v>
      </c>
      <c r="I191" s="233"/>
      <c r="J191" s="234">
        <f>ROUND(I191*H191,2)</f>
        <v>0</v>
      </c>
      <c r="K191" s="230" t="s">
        <v>4298</v>
      </c>
      <c r="L191" s="45"/>
      <c r="M191" s="235" t="s">
        <v>1</v>
      </c>
      <c r="N191" s="236" t="s">
        <v>42</v>
      </c>
      <c r="O191" s="92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9" t="s">
        <v>189</v>
      </c>
      <c r="AT191" s="239" t="s">
        <v>171</v>
      </c>
      <c r="AU191" s="239" t="s">
        <v>84</v>
      </c>
      <c r="AY191" s="18" t="s">
        <v>168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8" t="s">
        <v>84</v>
      </c>
      <c r="BK191" s="240">
        <f>ROUND(I191*H191,2)</f>
        <v>0</v>
      </c>
      <c r="BL191" s="18" t="s">
        <v>189</v>
      </c>
      <c r="BM191" s="239" t="s">
        <v>1748</v>
      </c>
    </row>
    <row r="192" spans="1:65" s="2" customFormat="1" ht="24.15" customHeight="1">
      <c r="A192" s="39"/>
      <c r="B192" s="40"/>
      <c r="C192" s="228" t="s">
        <v>395</v>
      </c>
      <c r="D192" s="228" t="s">
        <v>171</v>
      </c>
      <c r="E192" s="229" t="s">
        <v>4405</v>
      </c>
      <c r="F192" s="230" t="s">
        <v>4406</v>
      </c>
      <c r="G192" s="231" t="s">
        <v>798</v>
      </c>
      <c r="H192" s="232">
        <v>25</v>
      </c>
      <c r="I192" s="233"/>
      <c r="J192" s="234">
        <f>ROUND(I192*H192,2)</f>
        <v>0</v>
      </c>
      <c r="K192" s="230" t="s">
        <v>4298</v>
      </c>
      <c r="L192" s="45"/>
      <c r="M192" s="235" t="s">
        <v>1</v>
      </c>
      <c r="N192" s="236" t="s">
        <v>42</v>
      </c>
      <c r="O192" s="92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9" t="s">
        <v>189</v>
      </c>
      <c r="AT192" s="239" t="s">
        <v>171</v>
      </c>
      <c r="AU192" s="239" t="s">
        <v>84</v>
      </c>
      <c r="AY192" s="18" t="s">
        <v>168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8" t="s">
        <v>84</v>
      </c>
      <c r="BK192" s="240">
        <f>ROUND(I192*H192,2)</f>
        <v>0</v>
      </c>
      <c r="BL192" s="18" t="s">
        <v>189</v>
      </c>
      <c r="BM192" s="239" t="s">
        <v>1766</v>
      </c>
    </row>
    <row r="193" spans="1:65" s="2" customFormat="1" ht="49.05" customHeight="1">
      <c r="A193" s="39"/>
      <c r="B193" s="40"/>
      <c r="C193" s="228" t="s">
        <v>400</v>
      </c>
      <c r="D193" s="228" t="s">
        <v>171</v>
      </c>
      <c r="E193" s="229" t="s">
        <v>4407</v>
      </c>
      <c r="F193" s="230" t="s">
        <v>4408</v>
      </c>
      <c r="G193" s="231" t="s">
        <v>798</v>
      </c>
      <c r="H193" s="232">
        <v>3</v>
      </c>
      <c r="I193" s="233"/>
      <c r="J193" s="234">
        <f>ROUND(I193*H193,2)</f>
        <v>0</v>
      </c>
      <c r="K193" s="230" t="s">
        <v>1</v>
      </c>
      <c r="L193" s="45"/>
      <c r="M193" s="235" t="s">
        <v>1</v>
      </c>
      <c r="N193" s="236" t="s">
        <v>42</v>
      </c>
      <c r="O193" s="92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9" t="s">
        <v>189</v>
      </c>
      <c r="AT193" s="239" t="s">
        <v>171</v>
      </c>
      <c r="AU193" s="239" t="s">
        <v>84</v>
      </c>
      <c r="AY193" s="18" t="s">
        <v>168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8" t="s">
        <v>84</v>
      </c>
      <c r="BK193" s="240">
        <f>ROUND(I193*H193,2)</f>
        <v>0</v>
      </c>
      <c r="BL193" s="18" t="s">
        <v>189</v>
      </c>
      <c r="BM193" s="239" t="s">
        <v>1793</v>
      </c>
    </row>
    <row r="194" spans="1:65" s="2" customFormat="1" ht="49.05" customHeight="1">
      <c r="A194" s="39"/>
      <c r="B194" s="40"/>
      <c r="C194" s="228" t="s">
        <v>407</v>
      </c>
      <c r="D194" s="228" t="s">
        <v>171</v>
      </c>
      <c r="E194" s="229" t="s">
        <v>4409</v>
      </c>
      <c r="F194" s="230" t="s">
        <v>4410</v>
      </c>
      <c r="G194" s="231" t="s">
        <v>798</v>
      </c>
      <c r="H194" s="232">
        <v>4</v>
      </c>
      <c r="I194" s="233"/>
      <c r="J194" s="234">
        <f>ROUND(I194*H194,2)</f>
        <v>0</v>
      </c>
      <c r="K194" s="230" t="s">
        <v>1</v>
      </c>
      <c r="L194" s="45"/>
      <c r="M194" s="235" t="s">
        <v>1</v>
      </c>
      <c r="N194" s="236" t="s">
        <v>42</v>
      </c>
      <c r="O194" s="92"/>
      <c r="P194" s="237">
        <f>O194*H194</f>
        <v>0</v>
      </c>
      <c r="Q194" s="237">
        <v>0</v>
      </c>
      <c r="R194" s="237">
        <f>Q194*H194</f>
        <v>0</v>
      </c>
      <c r="S194" s="237">
        <v>0</v>
      </c>
      <c r="T194" s="23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9" t="s">
        <v>189</v>
      </c>
      <c r="AT194" s="239" t="s">
        <v>171</v>
      </c>
      <c r="AU194" s="239" t="s">
        <v>84</v>
      </c>
      <c r="AY194" s="18" t="s">
        <v>168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8" t="s">
        <v>84</v>
      </c>
      <c r="BK194" s="240">
        <f>ROUND(I194*H194,2)</f>
        <v>0</v>
      </c>
      <c r="BL194" s="18" t="s">
        <v>189</v>
      </c>
      <c r="BM194" s="239" t="s">
        <v>1801</v>
      </c>
    </row>
    <row r="195" spans="1:65" s="2" customFormat="1" ht="49.05" customHeight="1">
      <c r="A195" s="39"/>
      <c r="B195" s="40"/>
      <c r="C195" s="228" t="s">
        <v>413</v>
      </c>
      <c r="D195" s="228" t="s">
        <v>171</v>
      </c>
      <c r="E195" s="229" t="s">
        <v>4411</v>
      </c>
      <c r="F195" s="230" t="s">
        <v>4412</v>
      </c>
      <c r="G195" s="231" t="s">
        <v>798</v>
      </c>
      <c r="H195" s="232">
        <v>1</v>
      </c>
      <c r="I195" s="233"/>
      <c r="J195" s="234">
        <f>ROUND(I195*H195,2)</f>
        <v>0</v>
      </c>
      <c r="K195" s="230" t="s">
        <v>1</v>
      </c>
      <c r="L195" s="45"/>
      <c r="M195" s="235" t="s">
        <v>1</v>
      </c>
      <c r="N195" s="236" t="s">
        <v>42</v>
      </c>
      <c r="O195" s="92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38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9" t="s">
        <v>189</v>
      </c>
      <c r="AT195" s="239" t="s">
        <v>171</v>
      </c>
      <c r="AU195" s="239" t="s">
        <v>84</v>
      </c>
      <c r="AY195" s="18" t="s">
        <v>168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8" t="s">
        <v>84</v>
      </c>
      <c r="BK195" s="240">
        <f>ROUND(I195*H195,2)</f>
        <v>0</v>
      </c>
      <c r="BL195" s="18" t="s">
        <v>189</v>
      </c>
      <c r="BM195" s="239" t="s">
        <v>1818</v>
      </c>
    </row>
    <row r="196" spans="1:65" s="2" customFormat="1" ht="49.05" customHeight="1">
      <c r="A196" s="39"/>
      <c r="B196" s="40"/>
      <c r="C196" s="228" t="s">
        <v>8</v>
      </c>
      <c r="D196" s="228" t="s">
        <v>171</v>
      </c>
      <c r="E196" s="229" t="s">
        <v>4413</v>
      </c>
      <c r="F196" s="230" t="s">
        <v>4414</v>
      </c>
      <c r="G196" s="231" t="s">
        <v>798</v>
      </c>
      <c r="H196" s="232">
        <v>1</v>
      </c>
      <c r="I196" s="233"/>
      <c r="J196" s="234">
        <f>ROUND(I196*H196,2)</f>
        <v>0</v>
      </c>
      <c r="K196" s="230" t="s">
        <v>1</v>
      </c>
      <c r="L196" s="45"/>
      <c r="M196" s="235" t="s">
        <v>1</v>
      </c>
      <c r="N196" s="236" t="s">
        <v>42</v>
      </c>
      <c r="O196" s="92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9" t="s">
        <v>189</v>
      </c>
      <c r="AT196" s="239" t="s">
        <v>171</v>
      </c>
      <c r="AU196" s="239" t="s">
        <v>84</v>
      </c>
      <c r="AY196" s="18" t="s">
        <v>168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8" t="s">
        <v>84</v>
      </c>
      <c r="BK196" s="240">
        <f>ROUND(I196*H196,2)</f>
        <v>0</v>
      </c>
      <c r="BL196" s="18" t="s">
        <v>189</v>
      </c>
      <c r="BM196" s="239" t="s">
        <v>1830</v>
      </c>
    </row>
    <row r="197" spans="1:65" s="2" customFormat="1" ht="49.05" customHeight="1">
      <c r="A197" s="39"/>
      <c r="B197" s="40"/>
      <c r="C197" s="228" t="s">
        <v>437</v>
      </c>
      <c r="D197" s="228" t="s">
        <v>171</v>
      </c>
      <c r="E197" s="229" t="s">
        <v>4415</v>
      </c>
      <c r="F197" s="230" t="s">
        <v>4416</v>
      </c>
      <c r="G197" s="231" t="s">
        <v>798</v>
      </c>
      <c r="H197" s="232">
        <v>1</v>
      </c>
      <c r="I197" s="233"/>
      <c r="J197" s="234">
        <f>ROUND(I197*H197,2)</f>
        <v>0</v>
      </c>
      <c r="K197" s="230" t="s">
        <v>1</v>
      </c>
      <c r="L197" s="45"/>
      <c r="M197" s="235" t="s">
        <v>1</v>
      </c>
      <c r="N197" s="236" t="s">
        <v>42</v>
      </c>
      <c r="O197" s="92"/>
      <c r="P197" s="237">
        <f>O197*H197</f>
        <v>0</v>
      </c>
      <c r="Q197" s="237">
        <v>0</v>
      </c>
      <c r="R197" s="237">
        <f>Q197*H197</f>
        <v>0</v>
      </c>
      <c r="S197" s="237">
        <v>0</v>
      </c>
      <c r="T197" s="238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9" t="s">
        <v>189</v>
      </c>
      <c r="AT197" s="239" t="s">
        <v>171</v>
      </c>
      <c r="AU197" s="239" t="s">
        <v>84</v>
      </c>
      <c r="AY197" s="18" t="s">
        <v>168</v>
      </c>
      <c r="BE197" s="240">
        <f>IF(N197="základní",J197,0)</f>
        <v>0</v>
      </c>
      <c r="BF197" s="240">
        <f>IF(N197="snížená",J197,0)</f>
        <v>0</v>
      </c>
      <c r="BG197" s="240">
        <f>IF(N197="zákl. přenesená",J197,0)</f>
        <v>0</v>
      </c>
      <c r="BH197" s="240">
        <f>IF(N197="sníž. přenesená",J197,0)</f>
        <v>0</v>
      </c>
      <c r="BI197" s="240">
        <f>IF(N197="nulová",J197,0)</f>
        <v>0</v>
      </c>
      <c r="BJ197" s="18" t="s">
        <v>84</v>
      </c>
      <c r="BK197" s="240">
        <f>ROUND(I197*H197,2)</f>
        <v>0</v>
      </c>
      <c r="BL197" s="18" t="s">
        <v>189</v>
      </c>
      <c r="BM197" s="239" t="s">
        <v>1839</v>
      </c>
    </row>
    <row r="198" spans="1:65" s="2" customFormat="1" ht="49.05" customHeight="1">
      <c r="A198" s="39"/>
      <c r="B198" s="40"/>
      <c r="C198" s="228" t="s">
        <v>448</v>
      </c>
      <c r="D198" s="228" t="s">
        <v>171</v>
      </c>
      <c r="E198" s="229" t="s">
        <v>4417</v>
      </c>
      <c r="F198" s="230" t="s">
        <v>4418</v>
      </c>
      <c r="G198" s="231" t="s">
        <v>798</v>
      </c>
      <c r="H198" s="232">
        <v>1</v>
      </c>
      <c r="I198" s="233"/>
      <c r="J198" s="234">
        <f>ROUND(I198*H198,2)</f>
        <v>0</v>
      </c>
      <c r="K198" s="230" t="s">
        <v>1</v>
      </c>
      <c r="L198" s="45"/>
      <c r="M198" s="235" t="s">
        <v>1</v>
      </c>
      <c r="N198" s="236" t="s">
        <v>42</v>
      </c>
      <c r="O198" s="92"/>
      <c r="P198" s="237">
        <f>O198*H198</f>
        <v>0</v>
      </c>
      <c r="Q198" s="237">
        <v>0</v>
      </c>
      <c r="R198" s="237">
        <f>Q198*H198</f>
        <v>0</v>
      </c>
      <c r="S198" s="237">
        <v>0</v>
      </c>
      <c r="T198" s="23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9" t="s">
        <v>189</v>
      </c>
      <c r="AT198" s="239" t="s">
        <v>171</v>
      </c>
      <c r="AU198" s="239" t="s">
        <v>84</v>
      </c>
      <c r="AY198" s="18" t="s">
        <v>168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8" t="s">
        <v>84</v>
      </c>
      <c r="BK198" s="240">
        <f>ROUND(I198*H198,2)</f>
        <v>0</v>
      </c>
      <c r="BL198" s="18" t="s">
        <v>189</v>
      </c>
      <c r="BM198" s="239" t="s">
        <v>1848</v>
      </c>
    </row>
    <row r="199" spans="1:65" s="2" customFormat="1" ht="49.05" customHeight="1">
      <c r="A199" s="39"/>
      <c r="B199" s="40"/>
      <c r="C199" s="228" t="s">
        <v>453</v>
      </c>
      <c r="D199" s="228" t="s">
        <v>171</v>
      </c>
      <c r="E199" s="229" t="s">
        <v>4419</v>
      </c>
      <c r="F199" s="230" t="s">
        <v>4420</v>
      </c>
      <c r="G199" s="231" t="s">
        <v>798</v>
      </c>
      <c r="H199" s="232">
        <v>13</v>
      </c>
      <c r="I199" s="233"/>
      <c r="J199" s="234">
        <f>ROUND(I199*H199,2)</f>
        <v>0</v>
      </c>
      <c r="K199" s="230" t="s">
        <v>1</v>
      </c>
      <c r="L199" s="45"/>
      <c r="M199" s="235" t="s">
        <v>1</v>
      </c>
      <c r="N199" s="236" t="s">
        <v>42</v>
      </c>
      <c r="O199" s="92"/>
      <c r="P199" s="237">
        <f>O199*H199</f>
        <v>0</v>
      </c>
      <c r="Q199" s="237">
        <v>0</v>
      </c>
      <c r="R199" s="237">
        <f>Q199*H199</f>
        <v>0</v>
      </c>
      <c r="S199" s="237">
        <v>0</v>
      </c>
      <c r="T199" s="238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9" t="s">
        <v>189</v>
      </c>
      <c r="AT199" s="239" t="s">
        <v>171</v>
      </c>
      <c r="AU199" s="239" t="s">
        <v>84</v>
      </c>
      <c r="AY199" s="18" t="s">
        <v>168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8" t="s">
        <v>84</v>
      </c>
      <c r="BK199" s="240">
        <f>ROUND(I199*H199,2)</f>
        <v>0</v>
      </c>
      <c r="BL199" s="18" t="s">
        <v>189</v>
      </c>
      <c r="BM199" s="239" t="s">
        <v>1856</v>
      </c>
    </row>
    <row r="200" spans="1:65" s="2" customFormat="1" ht="24.15" customHeight="1">
      <c r="A200" s="39"/>
      <c r="B200" s="40"/>
      <c r="C200" s="228" t="s">
        <v>462</v>
      </c>
      <c r="D200" s="228" t="s">
        <v>171</v>
      </c>
      <c r="E200" s="229" t="s">
        <v>4421</v>
      </c>
      <c r="F200" s="230" t="s">
        <v>4422</v>
      </c>
      <c r="G200" s="231" t="s">
        <v>798</v>
      </c>
      <c r="H200" s="232">
        <v>71</v>
      </c>
      <c r="I200" s="233"/>
      <c r="J200" s="234">
        <f>ROUND(I200*H200,2)</f>
        <v>0</v>
      </c>
      <c r="K200" s="230" t="s">
        <v>4298</v>
      </c>
      <c r="L200" s="45"/>
      <c r="M200" s="235" t="s">
        <v>1</v>
      </c>
      <c r="N200" s="236" t="s">
        <v>42</v>
      </c>
      <c r="O200" s="92"/>
      <c r="P200" s="237">
        <f>O200*H200</f>
        <v>0</v>
      </c>
      <c r="Q200" s="237">
        <v>0</v>
      </c>
      <c r="R200" s="237">
        <f>Q200*H200</f>
        <v>0</v>
      </c>
      <c r="S200" s="237">
        <v>0</v>
      </c>
      <c r="T200" s="238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9" t="s">
        <v>189</v>
      </c>
      <c r="AT200" s="239" t="s">
        <v>171</v>
      </c>
      <c r="AU200" s="239" t="s">
        <v>84</v>
      </c>
      <c r="AY200" s="18" t="s">
        <v>168</v>
      </c>
      <c r="BE200" s="240">
        <f>IF(N200="základní",J200,0)</f>
        <v>0</v>
      </c>
      <c r="BF200" s="240">
        <f>IF(N200="snížená",J200,0)</f>
        <v>0</v>
      </c>
      <c r="BG200" s="240">
        <f>IF(N200="zákl. přenesená",J200,0)</f>
        <v>0</v>
      </c>
      <c r="BH200" s="240">
        <f>IF(N200="sníž. přenesená",J200,0)</f>
        <v>0</v>
      </c>
      <c r="BI200" s="240">
        <f>IF(N200="nulová",J200,0)</f>
        <v>0</v>
      </c>
      <c r="BJ200" s="18" t="s">
        <v>84</v>
      </c>
      <c r="BK200" s="240">
        <f>ROUND(I200*H200,2)</f>
        <v>0</v>
      </c>
      <c r="BL200" s="18" t="s">
        <v>189</v>
      </c>
      <c r="BM200" s="239" t="s">
        <v>1864</v>
      </c>
    </row>
    <row r="201" spans="1:65" s="2" customFormat="1" ht="24.15" customHeight="1">
      <c r="A201" s="39"/>
      <c r="B201" s="40"/>
      <c r="C201" s="228" t="s">
        <v>468</v>
      </c>
      <c r="D201" s="228" t="s">
        <v>171</v>
      </c>
      <c r="E201" s="229" t="s">
        <v>4423</v>
      </c>
      <c r="F201" s="230" t="s">
        <v>4424</v>
      </c>
      <c r="G201" s="231" t="s">
        <v>798</v>
      </c>
      <c r="H201" s="232">
        <v>2</v>
      </c>
      <c r="I201" s="233"/>
      <c r="J201" s="234">
        <f>ROUND(I201*H201,2)</f>
        <v>0</v>
      </c>
      <c r="K201" s="230" t="s">
        <v>4298</v>
      </c>
      <c r="L201" s="45"/>
      <c r="M201" s="235" t="s">
        <v>1</v>
      </c>
      <c r="N201" s="236" t="s">
        <v>42</v>
      </c>
      <c r="O201" s="92"/>
      <c r="P201" s="237">
        <f>O201*H201</f>
        <v>0</v>
      </c>
      <c r="Q201" s="237">
        <v>0</v>
      </c>
      <c r="R201" s="237">
        <f>Q201*H201</f>
        <v>0</v>
      </c>
      <c r="S201" s="237">
        <v>0</v>
      </c>
      <c r="T201" s="238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9" t="s">
        <v>189</v>
      </c>
      <c r="AT201" s="239" t="s">
        <v>171</v>
      </c>
      <c r="AU201" s="239" t="s">
        <v>84</v>
      </c>
      <c r="AY201" s="18" t="s">
        <v>168</v>
      </c>
      <c r="BE201" s="240">
        <f>IF(N201="základní",J201,0)</f>
        <v>0</v>
      </c>
      <c r="BF201" s="240">
        <f>IF(N201="snížená",J201,0)</f>
        <v>0</v>
      </c>
      <c r="BG201" s="240">
        <f>IF(N201="zákl. přenesená",J201,0)</f>
        <v>0</v>
      </c>
      <c r="BH201" s="240">
        <f>IF(N201="sníž. přenesená",J201,0)</f>
        <v>0</v>
      </c>
      <c r="BI201" s="240">
        <f>IF(N201="nulová",J201,0)</f>
        <v>0</v>
      </c>
      <c r="BJ201" s="18" t="s">
        <v>84</v>
      </c>
      <c r="BK201" s="240">
        <f>ROUND(I201*H201,2)</f>
        <v>0</v>
      </c>
      <c r="BL201" s="18" t="s">
        <v>189</v>
      </c>
      <c r="BM201" s="239" t="s">
        <v>1874</v>
      </c>
    </row>
    <row r="202" spans="1:65" s="2" customFormat="1" ht="24.15" customHeight="1">
      <c r="A202" s="39"/>
      <c r="B202" s="40"/>
      <c r="C202" s="228" t="s">
        <v>7</v>
      </c>
      <c r="D202" s="228" t="s">
        <v>171</v>
      </c>
      <c r="E202" s="229" t="s">
        <v>4425</v>
      </c>
      <c r="F202" s="230" t="s">
        <v>4426</v>
      </c>
      <c r="G202" s="231" t="s">
        <v>798</v>
      </c>
      <c r="H202" s="232">
        <v>2</v>
      </c>
      <c r="I202" s="233"/>
      <c r="J202" s="234">
        <f>ROUND(I202*H202,2)</f>
        <v>0</v>
      </c>
      <c r="K202" s="230" t="s">
        <v>4298</v>
      </c>
      <c r="L202" s="45"/>
      <c r="M202" s="235" t="s">
        <v>1</v>
      </c>
      <c r="N202" s="236" t="s">
        <v>42</v>
      </c>
      <c r="O202" s="92"/>
      <c r="P202" s="237">
        <f>O202*H202</f>
        <v>0</v>
      </c>
      <c r="Q202" s="237">
        <v>0</v>
      </c>
      <c r="R202" s="237">
        <f>Q202*H202</f>
        <v>0</v>
      </c>
      <c r="S202" s="237">
        <v>0</v>
      </c>
      <c r="T202" s="238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9" t="s">
        <v>189</v>
      </c>
      <c r="AT202" s="239" t="s">
        <v>171</v>
      </c>
      <c r="AU202" s="239" t="s">
        <v>84</v>
      </c>
      <c r="AY202" s="18" t="s">
        <v>168</v>
      </c>
      <c r="BE202" s="240">
        <f>IF(N202="základní",J202,0)</f>
        <v>0</v>
      </c>
      <c r="BF202" s="240">
        <f>IF(N202="snížená",J202,0)</f>
        <v>0</v>
      </c>
      <c r="BG202" s="240">
        <f>IF(N202="zákl. přenesená",J202,0)</f>
        <v>0</v>
      </c>
      <c r="BH202" s="240">
        <f>IF(N202="sníž. přenesená",J202,0)</f>
        <v>0</v>
      </c>
      <c r="BI202" s="240">
        <f>IF(N202="nulová",J202,0)</f>
        <v>0</v>
      </c>
      <c r="BJ202" s="18" t="s">
        <v>84</v>
      </c>
      <c r="BK202" s="240">
        <f>ROUND(I202*H202,2)</f>
        <v>0</v>
      </c>
      <c r="BL202" s="18" t="s">
        <v>189</v>
      </c>
      <c r="BM202" s="239" t="s">
        <v>1882</v>
      </c>
    </row>
    <row r="203" spans="1:65" s="2" customFormat="1" ht="24.15" customHeight="1">
      <c r="A203" s="39"/>
      <c r="B203" s="40"/>
      <c r="C203" s="228" t="s">
        <v>484</v>
      </c>
      <c r="D203" s="228" t="s">
        <v>171</v>
      </c>
      <c r="E203" s="229" t="s">
        <v>4427</v>
      </c>
      <c r="F203" s="230" t="s">
        <v>4428</v>
      </c>
      <c r="G203" s="231" t="s">
        <v>798</v>
      </c>
      <c r="H203" s="232">
        <v>20</v>
      </c>
      <c r="I203" s="233"/>
      <c r="J203" s="234">
        <f>ROUND(I203*H203,2)</f>
        <v>0</v>
      </c>
      <c r="K203" s="230" t="s">
        <v>4298</v>
      </c>
      <c r="L203" s="45"/>
      <c r="M203" s="235" t="s">
        <v>1</v>
      </c>
      <c r="N203" s="236" t="s">
        <v>42</v>
      </c>
      <c r="O203" s="92"/>
      <c r="P203" s="237">
        <f>O203*H203</f>
        <v>0</v>
      </c>
      <c r="Q203" s="237">
        <v>0</v>
      </c>
      <c r="R203" s="237">
        <f>Q203*H203</f>
        <v>0</v>
      </c>
      <c r="S203" s="237">
        <v>0</v>
      </c>
      <c r="T203" s="238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9" t="s">
        <v>189</v>
      </c>
      <c r="AT203" s="239" t="s">
        <v>171</v>
      </c>
      <c r="AU203" s="239" t="s">
        <v>84</v>
      </c>
      <c r="AY203" s="18" t="s">
        <v>168</v>
      </c>
      <c r="BE203" s="240">
        <f>IF(N203="základní",J203,0)</f>
        <v>0</v>
      </c>
      <c r="BF203" s="240">
        <f>IF(N203="snížená",J203,0)</f>
        <v>0</v>
      </c>
      <c r="BG203" s="240">
        <f>IF(N203="zákl. přenesená",J203,0)</f>
        <v>0</v>
      </c>
      <c r="BH203" s="240">
        <f>IF(N203="sníž. přenesená",J203,0)</f>
        <v>0</v>
      </c>
      <c r="BI203" s="240">
        <f>IF(N203="nulová",J203,0)</f>
        <v>0</v>
      </c>
      <c r="BJ203" s="18" t="s">
        <v>84</v>
      </c>
      <c r="BK203" s="240">
        <f>ROUND(I203*H203,2)</f>
        <v>0</v>
      </c>
      <c r="BL203" s="18" t="s">
        <v>189</v>
      </c>
      <c r="BM203" s="239" t="s">
        <v>1892</v>
      </c>
    </row>
    <row r="204" spans="1:65" s="2" customFormat="1" ht="24.15" customHeight="1">
      <c r="A204" s="39"/>
      <c r="B204" s="40"/>
      <c r="C204" s="228" t="s">
        <v>489</v>
      </c>
      <c r="D204" s="228" t="s">
        <v>171</v>
      </c>
      <c r="E204" s="229" t="s">
        <v>4429</v>
      </c>
      <c r="F204" s="230" t="s">
        <v>4430</v>
      </c>
      <c r="G204" s="231" t="s">
        <v>798</v>
      </c>
      <c r="H204" s="232">
        <v>3</v>
      </c>
      <c r="I204" s="233"/>
      <c r="J204" s="234">
        <f>ROUND(I204*H204,2)</f>
        <v>0</v>
      </c>
      <c r="K204" s="230" t="s">
        <v>4298</v>
      </c>
      <c r="L204" s="45"/>
      <c r="M204" s="235" t="s">
        <v>1</v>
      </c>
      <c r="N204" s="236" t="s">
        <v>42</v>
      </c>
      <c r="O204" s="92"/>
      <c r="P204" s="237">
        <f>O204*H204</f>
        <v>0</v>
      </c>
      <c r="Q204" s="237">
        <v>0</v>
      </c>
      <c r="R204" s="237">
        <f>Q204*H204</f>
        <v>0</v>
      </c>
      <c r="S204" s="237">
        <v>0</v>
      </c>
      <c r="T204" s="23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9" t="s">
        <v>189</v>
      </c>
      <c r="AT204" s="239" t="s">
        <v>171</v>
      </c>
      <c r="AU204" s="239" t="s">
        <v>84</v>
      </c>
      <c r="AY204" s="18" t="s">
        <v>168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8" t="s">
        <v>84</v>
      </c>
      <c r="BK204" s="240">
        <f>ROUND(I204*H204,2)</f>
        <v>0</v>
      </c>
      <c r="BL204" s="18" t="s">
        <v>189</v>
      </c>
      <c r="BM204" s="239" t="s">
        <v>1904</v>
      </c>
    </row>
    <row r="205" spans="1:65" s="2" customFormat="1" ht="24.15" customHeight="1">
      <c r="A205" s="39"/>
      <c r="B205" s="40"/>
      <c r="C205" s="228" t="s">
        <v>495</v>
      </c>
      <c r="D205" s="228" t="s">
        <v>171</v>
      </c>
      <c r="E205" s="229" t="s">
        <v>4431</v>
      </c>
      <c r="F205" s="230" t="s">
        <v>4432</v>
      </c>
      <c r="G205" s="231" t="s">
        <v>798</v>
      </c>
      <c r="H205" s="232">
        <v>1</v>
      </c>
      <c r="I205" s="233"/>
      <c r="J205" s="234">
        <f>ROUND(I205*H205,2)</f>
        <v>0</v>
      </c>
      <c r="K205" s="230" t="s">
        <v>1</v>
      </c>
      <c r="L205" s="45"/>
      <c r="M205" s="235" t="s">
        <v>1</v>
      </c>
      <c r="N205" s="236" t="s">
        <v>42</v>
      </c>
      <c r="O205" s="92"/>
      <c r="P205" s="237">
        <f>O205*H205</f>
        <v>0</v>
      </c>
      <c r="Q205" s="237">
        <v>0</v>
      </c>
      <c r="R205" s="237">
        <f>Q205*H205</f>
        <v>0</v>
      </c>
      <c r="S205" s="237">
        <v>0</v>
      </c>
      <c r="T205" s="238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9" t="s">
        <v>189</v>
      </c>
      <c r="AT205" s="239" t="s">
        <v>171</v>
      </c>
      <c r="AU205" s="239" t="s">
        <v>84</v>
      </c>
      <c r="AY205" s="18" t="s">
        <v>168</v>
      </c>
      <c r="BE205" s="240">
        <f>IF(N205="základní",J205,0)</f>
        <v>0</v>
      </c>
      <c r="BF205" s="240">
        <f>IF(N205="snížená",J205,0)</f>
        <v>0</v>
      </c>
      <c r="BG205" s="240">
        <f>IF(N205="zákl. přenesená",J205,0)</f>
        <v>0</v>
      </c>
      <c r="BH205" s="240">
        <f>IF(N205="sníž. přenesená",J205,0)</f>
        <v>0</v>
      </c>
      <c r="BI205" s="240">
        <f>IF(N205="nulová",J205,0)</f>
        <v>0</v>
      </c>
      <c r="BJ205" s="18" t="s">
        <v>84</v>
      </c>
      <c r="BK205" s="240">
        <f>ROUND(I205*H205,2)</f>
        <v>0</v>
      </c>
      <c r="BL205" s="18" t="s">
        <v>189</v>
      </c>
      <c r="BM205" s="239" t="s">
        <v>1918</v>
      </c>
    </row>
    <row r="206" spans="1:65" s="2" customFormat="1" ht="24.15" customHeight="1">
      <c r="A206" s="39"/>
      <c r="B206" s="40"/>
      <c r="C206" s="228" t="s">
        <v>502</v>
      </c>
      <c r="D206" s="228" t="s">
        <v>171</v>
      </c>
      <c r="E206" s="229" t="s">
        <v>4433</v>
      </c>
      <c r="F206" s="230" t="s">
        <v>4434</v>
      </c>
      <c r="G206" s="231" t="s">
        <v>798</v>
      </c>
      <c r="H206" s="232">
        <v>1</v>
      </c>
      <c r="I206" s="233"/>
      <c r="J206" s="234">
        <f>ROUND(I206*H206,2)</f>
        <v>0</v>
      </c>
      <c r="K206" s="230" t="s">
        <v>4298</v>
      </c>
      <c r="L206" s="45"/>
      <c r="M206" s="235" t="s">
        <v>1</v>
      </c>
      <c r="N206" s="236" t="s">
        <v>42</v>
      </c>
      <c r="O206" s="92"/>
      <c r="P206" s="237">
        <f>O206*H206</f>
        <v>0</v>
      </c>
      <c r="Q206" s="237">
        <v>0</v>
      </c>
      <c r="R206" s="237">
        <f>Q206*H206</f>
        <v>0</v>
      </c>
      <c r="S206" s="237">
        <v>0</v>
      </c>
      <c r="T206" s="23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9" t="s">
        <v>189</v>
      </c>
      <c r="AT206" s="239" t="s">
        <v>171</v>
      </c>
      <c r="AU206" s="239" t="s">
        <v>84</v>
      </c>
      <c r="AY206" s="18" t="s">
        <v>168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8" t="s">
        <v>84</v>
      </c>
      <c r="BK206" s="240">
        <f>ROUND(I206*H206,2)</f>
        <v>0</v>
      </c>
      <c r="BL206" s="18" t="s">
        <v>189</v>
      </c>
      <c r="BM206" s="239" t="s">
        <v>1926</v>
      </c>
    </row>
    <row r="207" spans="1:65" s="2" customFormat="1" ht="24.15" customHeight="1">
      <c r="A207" s="39"/>
      <c r="B207" s="40"/>
      <c r="C207" s="228" t="s">
        <v>512</v>
      </c>
      <c r="D207" s="228" t="s">
        <v>171</v>
      </c>
      <c r="E207" s="229" t="s">
        <v>4435</v>
      </c>
      <c r="F207" s="230" t="s">
        <v>4436</v>
      </c>
      <c r="G207" s="231" t="s">
        <v>798</v>
      </c>
      <c r="H207" s="232">
        <v>6</v>
      </c>
      <c r="I207" s="233"/>
      <c r="J207" s="234">
        <f>ROUND(I207*H207,2)</f>
        <v>0</v>
      </c>
      <c r="K207" s="230" t="s">
        <v>4298</v>
      </c>
      <c r="L207" s="45"/>
      <c r="M207" s="235" t="s">
        <v>1</v>
      </c>
      <c r="N207" s="236" t="s">
        <v>42</v>
      </c>
      <c r="O207" s="92"/>
      <c r="P207" s="237">
        <f>O207*H207</f>
        <v>0</v>
      </c>
      <c r="Q207" s="237">
        <v>0</v>
      </c>
      <c r="R207" s="237">
        <f>Q207*H207</f>
        <v>0</v>
      </c>
      <c r="S207" s="237">
        <v>0</v>
      </c>
      <c r="T207" s="238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9" t="s">
        <v>189</v>
      </c>
      <c r="AT207" s="239" t="s">
        <v>171</v>
      </c>
      <c r="AU207" s="239" t="s">
        <v>84</v>
      </c>
      <c r="AY207" s="18" t="s">
        <v>168</v>
      </c>
      <c r="BE207" s="240">
        <f>IF(N207="základní",J207,0)</f>
        <v>0</v>
      </c>
      <c r="BF207" s="240">
        <f>IF(N207="snížená",J207,0)</f>
        <v>0</v>
      </c>
      <c r="BG207" s="240">
        <f>IF(N207="zákl. přenesená",J207,0)</f>
        <v>0</v>
      </c>
      <c r="BH207" s="240">
        <f>IF(N207="sníž. přenesená",J207,0)</f>
        <v>0</v>
      </c>
      <c r="BI207" s="240">
        <f>IF(N207="nulová",J207,0)</f>
        <v>0</v>
      </c>
      <c r="BJ207" s="18" t="s">
        <v>84</v>
      </c>
      <c r="BK207" s="240">
        <f>ROUND(I207*H207,2)</f>
        <v>0</v>
      </c>
      <c r="BL207" s="18" t="s">
        <v>189</v>
      </c>
      <c r="BM207" s="239" t="s">
        <v>1935</v>
      </c>
    </row>
    <row r="208" spans="1:65" s="2" customFormat="1" ht="24.15" customHeight="1">
      <c r="A208" s="39"/>
      <c r="B208" s="40"/>
      <c r="C208" s="228" t="s">
        <v>522</v>
      </c>
      <c r="D208" s="228" t="s">
        <v>171</v>
      </c>
      <c r="E208" s="229" t="s">
        <v>4437</v>
      </c>
      <c r="F208" s="230" t="s">
        <v>4438</v>
      </c>
      <c r="G208" s="231" t="s">
        <v>798</v>
      </c>
      <c r="H208" s="232">
        <v>11</v>
      </c>
      <c r="I208" s="233"/>
      <c r="J208" s="234">
        <f>ROUND(I208*H208,2)</f>
        <v>0</v>
      </c>
      <c r="K208" s="230" t="s">
        <v>4298</v>
      </c>
      <c r="L208" s="45"/>
      <c r="M208" s="235" t="s">
        <v>1</v>
      </c>
      <c r="N208" s="236" t="s">
        <v>42</v>
      </c>
      <c r="O208" s="92"/>
      <c r="P208" s="237">
        <f>O208*H208</f>
        <v>0</v>
      </c>
      <c r="Q208" s="237">
        <v>0</v>
      </c>
      <c r="R208" s="237">
        <f>Q208*H208</f>
        <v>0</v>
      </c>
      <c r="S208" s="237">
        <v>0</v>
      </c>
      <c r="T208" s="23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9" t="s">
        <v>189</v>
      </c>
      <c r="AT208" s="239" t="s">
        <v>171</v>
      </c>
      <c r="AU208" s="239" t="s">
        <v>84</v>
      </c>
      <c r="AY208" s="18" t="s">
        <v>168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8" t="s">
        <v>84</v>
      </c>
      <c r="BK208" s="240">
        <f>ROUND(I208*H208,2)</f>
        <v>0</v>
      </c>
      <c r="BL208" s="18" t="s">
        <v>189</v>
      </c>
      <c r="BM208" s="239" t="s">
        <v>1945</v>
      </c>
    </row>
    <row r="209" spans="1:65" s="2" customFormat="1" ht="24.15" customHeight="1">
      <c r="A209" s="39"/>
      <c r="B209" s="40"/>
      <c r="C209" s="228" t="s">
        <v>534</v>
      </c>
      <c r="D209" s="228" t="s">
        <v>171</v>
      </c>
      <c r="E209" s="229" t="s">
        <v>4439</v>
      </c>
      <c r="F209" s="230" t="s">
        <v>4440</v>
      </c>
      <c r="G209" s="231" t="s">
        <v>798</v>
      </c>
      <c r="H209" s="232">
        <v>2</v>
      </c>
      <c r="I209" s="233"/>
      <c r="J209" s="234">
        <f>ROUND(I209*H209,2)</f>
        <v>0</v>
      </c>
      <c r="K209" s="230" t="s">
        <v>4298</v>
      </c>
      <c r="L209" s="45"/>
      <c r="M209" s="235" t="s">
        <v>1</v>
      </c>
      <c r="N209" s="236" t="s">
        <v>42</v>
      </c>
      <c r="O209" s="92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189</v>
      </c>
      <c r="AT209" s="239" t="s">
        <v>171</v>
      </c>
      <c r="AU209" s="239" t="s">
        <v>84</v>
      </c>
      <c r="AY209" s="18" t="s">
        <v>168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84</v>
      </c>
      <c r="BK209" s="240">
        <f>ROUND(I209*H209,2)</f>
        <v>0</v>
      </c>
      <c r="BL209" s="18" t="s">
        <v>189</v>
      </c>
      <c r="BM209" s="239" t="s">
        <v>1955</v>
      </c>
    </row>
    <row r="210" spans="1:65" s="2" customFormat="1" ht="24.15" customHeight="1">
      <c r="A210" s="39"/>
      <c r="B210" s="40"/>
      <c r="C210" s="228" t="s">
        <v>540</v>
      </c>
      <c r="D210" s="228" t="s">
        <v>171</v>
      </c>
      <c r="E210" s="229" t="s">
        <v>4441</v>
      </c>
      <c r="F210" s="230" t="s">
        <v>4442</v>
      </c>
      <c r="G210" s="231" t="s">
        <v>798</v>
      </c>
      <c r="H210" s="232">
        <v>4</v>
      </c>
      <c r="I210" s="233"/>
      <c r="J210" s="234">
        <f>ROUND(I210*H210,2)</f>
        <v>0</v>
      </c>
      <c r="K210" s="230" t="s">
        <v>4298</v>
      </c>
      <c r="L210" s="45"/>
      <c r="M210" s="235" t="s">
        <v>1</v>
      </c>
      <c r="N210" s="236" t="s">
        <v>42</v>
      </c>
      <c r="O210" s="92"/>
      <c r="P210" s="237">
        <f>O210*H210</f>
        <v>0</v>
      </c>
      <c r="Q210" s="237">
        <v>0</v>
      </c>
      <c r="R210" s="237">
        <f>Q210*H210</f>
        <v>0</v>
      </c>
      <c r="S210" s="237">
        <v>0</v>
      </c>
      <c r="T210" s="238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9" t="s">
        <v>189</v>
      </c>
      <c r="AT210" s="239" t="s">
        <v>171</v>
      </c>
      <c r="AU210" s="239" t="s">
        <v>84</v>
      </c>
      <c r="AY210" s="18" t="s">
        <v>168</v>
      </c>
      <c r="BE210" s="240">
        <f>IF(N210="základní",J210,0)</f>
        <v>0</v>
      </c>
      <c r="BF210" s="240">
        <f>IF(N210="snížená",J210,0)</f>
        <v>0</v>
      </c>
      <c r="BG210" s="240">
        <f>IF(N210="zákl. přenesená",J210,0)</f>
        <v>0</v>
      </c>
      <c r="BH210" s="240">
        <f>IF(N210="sníž. přenesená",J210,0)</f>
        <v>0</v>
      </c>
      <c r="BI210" s="240">
        <f>IF(N210="nulová",J210,0)</f>
        <v>0</v>
      </c>
      <c r="BJ210" s="18" t="s">
        <v>84</v>
      </c>
      <c r="BK210" s="240">
        <f>ROUND(I210*H210,2)</f>
        <v>0</v>
      </c>
      <c r="BL210" s="18" t="s">
        <v>189</v>
      </c>
      <c r="BM210" s="239" t="s">
        <v>1963</v>
      </c>
    </row>
    <row r="211" spans="1:65" s="2" customFormat="1" ht="24.15" customHeight="1">
      <c r="A211" s="39"/>
      <c r="B211" s="40"/>
      <c r="C211" s="228" t="s">
        <v>567</v>
      </c>
      <c r="D211" s="228" t="s">
        <v>171</v>
      </c>
      <c r="E211" s="229" t="s">
        <v>4443</v>
      </c>
      <c r="F211" s="230" t="s">
        <v>4444</v>
      </c>
      <c r="G211" s="231" t="s">
        <v>798</v>
      </c>
      <c r="H211" s="232">
        <v>4</v>
      </c>
      <c r="I211" s="233"/>
      <c r="J211" s="234">
        <f>ROUND(I211*H211,2)</f>
        <v>0</v>
      </c>
      <c r="K211" s="230" t="s">
        <v>4298</v>
      </c>
      <c r="L211" s="45"/>
      <c r="M211" s="235" t="s">
        <v>1</v>
      </c>
      <c r="N211" s="236" t="s">
        <v>42</v>
      </c>
      <c r="O211" s="92"/>
      <c r="P211" s="237">
        <f>O211*H211</f>
        <v>0</v>
      </c>
      <c r="Q211" s="237">
        <v>0</v>
      </c>
      <c r="R211" s="237">
        <f>Q211*H211</f>
        <v>0</v>
      </c>
      <c r="S211" s="237">
        <v>0</v>
      </c>
      <c r="T211" s="23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9" t="s">
        <v>189</v>
      </c>
      <c r="AT211" s="239" t="s">
        <v>171</v>
      </c>
      <c r="AU211" s="239" t="s">
        <v>84</v>
      </c>
      <c r="AY211" s="18" t="s">
        <v>168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8" t="s">
        <v>84</v>
      </c>
      <c r="BK211" s="240">
        <f>ROUND(I211*H211,2)</f>
        <v>0</v>
      </c>
      <c r="BL211" s="18" t="s">
        <v>189</v>
      </c>
      <c r="BM211" s="239" t="s">
        <v>1971</v>
      </c>
    </row>
    <row r="212" spans="1:65" s="2" customFormat="1" ht="24.15" customHeight="1">
      <c r="A212" s="39"/>
      <c r="B212" s="40"/>
      <c r="C212" s="228" t="s">
        <v>572</v>
      </c>
      <c r="D212" s="228" t="s">
        <v>171</v>
      </c>
      <c r="E212" s="229" t="s">
        <v>4445</v>
      </c>
      <c r="F212" s="230" t="s">
        <v>4446</v>
      </c>
      <c r="G212" s="231" t="s">
        <v>798</v>
      </c>
      <c r="H212" s="232">
        <v>1</v>
      </c>
      <c r="I212" s="233"/>
      <c r="J212" s="234">
        <f>ROUND(I212*H212,2)</f>
        <v>0</v>
      </c>
      <c r="K212" s="230" t="s">
        <v>4298</v>
      </c>
      <c r="L212" s="45"/>
      <c r="M212" s="235" t="s">
        <v>1</v>
      </c>
      <c r="N212" s="236" t="s">
        <v>42</v>
      </c>
      <c r="O212" s="92"/>
      <c r="P212" s="237">
        <f>O212*H212</f>
        <v>0</v>
      </c>
      <c r="Q212" s="237">
        <v>0</v>
      </c>
      <c r="R212" s="237">
        <f>Q212*H212</f>
        <v>0</v>
      </c>
      <c r="S212" s="237">
        <v>0</v>
      </c>
      <c r="T212" s="238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9" t="s">
        <v>189</v>
      </c>
      <c r="AT212" s="239" t="s">
        <v>171</v>
      </c>
      <c r="AU212" s="239" t="s">
        <v>84</v>
      </c>
      <c r="AY212" s="18" t="s">
        <v>168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8" t="s">
        <v>84</v>
      </c>
      <c r="BK212" s="240">
        <f>ROUND(I212*H212,2)</f>
        <v>0</v>
      </c>
      <c r="BL212" s="18" t="s">
        <v>189</v>
      </c>
      <c r="BM212" s="239" t="s">
        <v>1981</v>
      </c>
    </row>
    <row r="213" spans="1:65" s="2" customFormat="1" ht="55.5" customHeight="1">
      <c r="A213" s="39"/>
      <c r="B213" s="40"/>
      <c r="C213" s="228" t="s">
        <v>352</v>
      </c>
      <c r="D213" s="228" t="s">
        <v>171</v>
      </c>
      <c r="E213" s="229" t="s">
        <v>4447</v>
      </c>
      <c r="F213" s="230" t="s">
        <v>4448</v>
      </c>
      <c r="G213" s="231" t="s">
        <v>798</v>
      </c>
      <c r="H213" s="232">
        <v>1</v>
      </c>
      <c r="I213" s="233"/>
      <c r="J213" s="234">
        <f>ROUND(I213*H213,2)</f>
        <v>0</v>
      </c>
      <c r="K213" s="230" t="s">
        <v>1</v>
      </c>
      <c r="L213" s="45"/>
      <c r="M213" s="235" t="s">
        <v>1</v>
      </c>
      <c r="N213" s="236" t="s">
        <v>42</v>
      </c>
      <c r="O213" s="92"/>
      <c r="P213" s="237">
        <f>O213*H213</f>
        <v>0</v>
      </c>
      <c r="Q213" s="237">
        <v>0</v>
      </c>
      <c r="R213" s="237">
        <f>Q213*H213</f>
        <v>0</v>
      </c>
      <c r="S213" s="237">
        <v>0</v>
      </c>
      <c r="T213" s="238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9" t="s">
        <v>189</v>
      </c>
      <c r="AT213" s="239" t="s">
        <v>171</v>
      </c>
      <c r="AU213" s="239" t="s">
        <v>84</v>
      </c>
      <c r="AY213" s="18" t="s">
        <v>168</v>
      </c>
      <c r="BE213" s="240">
        <f>IF(N213="základní",J213,0)</f>
        <v>0</v>
      </c>
      <c r="BF213" s="240">
        <f>IF(N213="snížená",J213,0)</f>
        <v>0</v>
      </c>
      <c r="BG213" s="240">
        <f>IF(N213="zákl. přenesená",J213,0)</f>
        <v>0</v>
      </c>
      <c r="BH213" s="240">
        <f>IF(N213="sníž. přenesená",J213,0)</f>
        <v>0</v>
      </c>
      <c r="BI213" s="240">
        <f>IF(N213="nulová",J213,0)</f>
        <v>0</v>
      </c>
      <c r="BJ213" s="18" t="s">
        <v>84</v>
      </c>
      <c r="BK213" s="240">
        <f>ROUND(I213*H213,2)</f>
        <v>0</v>
      </c>
      <c r="BL213" s="18" t="s">
        <v>189</v>
      </c>
      <c r="BM213" s="239" t="s">
        <v>1985</v>
      </c>
    </row>
    <row r="214" spans="1:65" s="2" customFormat="1" ht="24.15" customHeight="1">
      <c r="A214" s="39"/>
      <c r="B214" s="40"/>
      <c r="C214" s="228" t="s">
        <v>622</v>
      </c>
      <c r="D214" s="228" t="s">
        <v>171</v>
      </c>
      <c r="E214" s="229" t="s">
        <v>4449</v>
      </c>
      <c r="F214" s="230" t="s">
        <v>4450</v>
      </c>
      <c r="G214" s="231" t="s">
        <v>798</v>
      </c>
      <c r="H214" s="232">
        <v>9</v>
      </c>
      <c r="I214" s="233"/>
      <c r="J214" s="234">
        <f>ROUND(I214*H214,2)</f>
        <v>0</v>
      </c>
      <c r="K214" s="230" t="s">
        <v>4298</v>
      </c>
      <c r="L214" s="45"/>
      <c r="M214" s="235" t="s">
        <v>1</v>
      </c>
      <c r="N214" s="236" t="s">
        <v>42</v>
      </c>
      <c r="O214" s="92"/>
      <c r="P214" s="237">
        <f>O214*H214</f>
        <v>0</v>
      </c>
      <c r="Q214" s="237">
        <v>0</v>
      </c>
      <c r="R214" s="237">
        <f>Q214*H214</f>
        <v>0</v>
      </c>
      <c r="S214" s="237">
        <v>0</v>
      </c>
      <c r="T214" s="238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9" t="s">
        <v>189</v>
      </c>
      <c r="AT214" s="239" t="s">
        <v>171</v>
      </c>
      <c r="AU214" s="239" t="s">
        <v>84</v>
      </c>
      <c r="AY214" s="18" t="s">
        <v>168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8" t="s">
        <v>84</v>
      </c>
      <c r="BK214" s="240">
        <f>ROUND(I214*H214,2)</f>
        <v>0</v>
      </c>
      <c r="BL214" s="18" t="s">
        <v>189</v>
      </c>
      <c r="BM214" s="239" t="s">
        <v>1992</v>
      </c>
    </row>
    <row r="215" spans="1:65" s="2" customFormat="1" ht="24.15" customHeight="1">
      <c r="A215" s="39"/>
      <c r="B215" s="40"/>
      <c r="C215" s="228" t="s">
        <v>643</v>
      </c>
      <c r="D215" s="228" t="s">
        <v>171</v>
      </c>
      <c r="E215" s="229" t="s">
        <v>4451</v>
      </c>
      <c r="F215" s="230" t="s">
        <v>4452</v>
      </c>
      <c r="G215" s="231" t="s">
        <v>798</v>
      </c>
      <c r="H215" s="232">
        <v>4</v>
      </c>
      <c r="I215" s="233"/>
      <c r="J215" s="234">
        <f>ROUND(I215*H215,2)</f>
        <v>0</v>
      </c>
      <c r="K215" s="230" t="s">
        <v>4298</v>
      </c>
      <c r="L215" s="45"/>
      <c r="M215" s="235" t="s">
        <v>1</v>
      </c>
      <c r="N215" s="236" t="s">
        <v>42</v>
      </c>
      <c r="O215" s="92"/>
      <c r="P215" s="237">
        <f>O215*H215</f>
        <v>0</v>
      </c>
      <c r="Q215" s="237">
        <v>0</v>
      </c>
      <c r="R215" s="237">
        <f>Q215*H215</f>
        <v>0</v>
      </c>
      <c r="S215" s="237">
        <v>0</v>
      </c>
      <c r="T215" s="238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9" t="s">
        <v>189</v>
      </c>
      <c r="AT215" s="239" t="s">
        <v>171</v>
      </c>
      <c r="AU215" s="239" t="s">
        <v>84</v>
      </c>
      <c r="AY215" s="18" t="s">
        <v>168</v>
      </c>
      <c r="BE215" s="240">
        <f>IF(N215="základní",J215,0)</f>
        <v>0</v>
      </c>
      <c r="BF215" s="240">
        <f>IF(N215="snížená",J215,0)</f>
        <v>0</v>
      </c>
      <c r="BG215" s="240">
        <f>IF(N215="zákl. přenesená",J215,0)</f>
        <v>0</v>
      </c>
      <c r="BH215" s="240">
        <f>IF(N215="sníž. přenesená",J215,0)</f>
        <v>0</v>
      </c>
      <c r="BI215" s="240">
        <f>IF(N215="nulová",J215,0)</f>
        <v>0</v>
      </c>
      <c r="BJ215" s="18" t="s">
        <v>84</v>
      </c>
      <c r="BK215" s="240">
        <f>ROUND(I215*H215,2)</f>
        <v>0</v>
      </c>
      <c r="BL215" s="18" t="s">
        <v>189</v>
      </c>
      <c r="BM215" s="239" t="s">
        <v>2022</v>
      </c>
    </row>
    <row r="216" spans="1:65" s="2" customFormat="1" ht="16.5" customHeight="1">
      <c r="A216" s="39"/>
      <c r="B216" s="40"/>
      <c r="C216" s="228" t="s">
        <v>647</v>
      </c>
      <c r="D216" s="228" t="s">
        <v>171</v>
      </c>
      <c r="E216" s="229" t="s">
        <v>4453</v>
      </c>
      <c r="F216" s="230" t="s">
        <v>4454</v>
      </c>
      <c r="G216" s="231" t="s">
        <v>798</v>
      </c>
      <c r="H216" s="232">
        <v>35</v>
      </c>
      <c r="I216" s="233"/>
      <c r="J216" s="234">
        <f>ROUND(I216*H216,2)</f>
        <v>0</v>
      </c>
      <c r="K216" s="230" t="s">
        <v>4298</v>
      </c>
      <c r="L216" s="45"/>
      <c r="M216" s="235" t="s">
        <v>1</v>
      </c>
      <c r="N216" s="236" t="s">
        <v>42</v>
      </c>
      <c r="O216" s="92"/>
      <c r="P216" s="237">
        <f>O216*H216</f>
        <v>0</v>
      </c>
      <c r="Q216" s="237">
        <v>0</v>
      </c>
      <c r="R216" s="237">
        <f>Q216*H216</f>
        <v>0</v>
      </c>
      <c r="S216" s="237">
        <v>0</v>
      </c>
      <c r="T216" s="238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9" t="s">
        <v>189</v>
      </c>
      <c r="AT216" s="239" t="s">
        <v>171</v>
      </c>
      <c r="AU216" s="239" t="s">
        <v>84</v>
      </c>
      <c r="AY216" s="18" t="s">
        <v>168</v>
      </c>
      <c r="BE216" s="240">
        <f>IF(N216="základní",J216,0)</f>
        <v>0</v>
      </c>
      <c r="BF216" s="240">
        <f>IF(N216="snížená",J216,0)</f>
        <v>0</v>
      </c>
      <c r="BG216" s="240">
        <f>IF(N216="zákl. přenesená",J216,0)</f>
        <v>0</v>
      </c>
      <c r="BH216" s="240">
        <f>IF(N216="sníž. přenesená",J216,0)</f>
        <v>0</v>
      </c>
      <c r="BI216" s="240">
        <f>IF(N216="nulová",J216,0)</f>
        <v>0</v>
      </c>
      <c r="BJ216" s="18" t="s">
        <v>84</v>
      </c>
      <c r="BK216" s="240">
        <f>ROUND(I216*H216,2)</f>
        <v>0</v>
      </c>
      <c r="BL216" s="18" t="s">
        <v>189</v>
      </c>
      <c r="BM216" s="239" t="s">
        <v>2036</v>
      </c>
    </row>
    <row r="217" spans="1:65" s="2" customFormat="1" ht="16.5" customHeight="1">
      <c r="A217" s="39"/>
      <c r="B217" s="40"/>
      <c r="C217" s="228" t="s">
        <v>654</v>
      </c>
      <c r="D217" s="228" t="s">
        <v>171</v>
      </c>
      <c r="E217" s="229" t="s">
        <v>4455</v>
      </c>
      <c r="F217" s="230" t="s">
        <v>4456</v>
      </c>
      <c r="G217" s="231" t="s">
        <v>798</v>
      </c>
      <c r="H217" s="232">
        <v>43</v>
      </c>
      <c r="I217" s="233"/>
      <c r="J217" s="234">
        <f>ROUND(I217*H217,2)</f>
        <v>0</v>
      </c>
      <c r="K217" s="230" t="s">
        <v>4298</v>
      </c>
      <c r="L217" s="45"/>
      <c r="M217" s="235" t="s">
        <v>1</v>
      </c>
      <c r="N217" s="236" t="s">
        <v>42</v>
      </c>
      <c r="O217" s="92"/>
      <c r="P217" s="237">
        <f>O217*H217</f>
        <v>0</v>
      </c>
      <c r="Q217" s="237">
        <v>0</v>
      </c>
      <c r="R217" s="237">
        <f>Q217*H217</f>
        <v>0</v>
      </c>
      <c r="S217" s="237">
        <v>0</v>
      </c>
      <c r="T217" s="23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9" t="s">
        <v>189</v>
      </c>
      <c r="AT217" s="239" t="s">
        <v>171</v>
      </c>
      <c r="AU217" s="239" t="s">
        <v>84</v>
      </c>
      <c r="AY217" s="18" t="s">
        <v>168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8" t="s">
        <v>84</v>
      </c>
      <c r="BK217" s="240">
        <f>ROUND(I217*H217,2)</f>
        <v>0</v>
      </c>
      <c r="BL217" s="18" t="s">
        <v>189</v>
      </c>
      <c r="BM217" s="239" t="s">
        <v>2049</v>
      </c>
    </row>
    <row r="218" spans="1:65" s="2" customFormat="1" ht="24.15" customHeight="1">
      <c r="A218" s="39"/>
      <c r="B218" s="40"/>
      <c r="C218" s="228" t="s">
        <v>658</v>
      </c>
      <c r="D218" s="228" t="s">
        <v>171</v>
      </c>
      <c r="E218" s="229" t="s">
        <v>4457</v>
      </c>
      <c r="F218" s="230" t="s">
        <v>4458</v>
      </c>
      <c r="G218" s="231" t="s">
        <v>2104</v>
      </c>
      <c r="H218" s="308"/>
      <c r="I218" s="233"/>
      <c r="J218" s="234">
        <f>ROUND(I218*H218,2)</f>
        <v>0</v>
      </c>
      <c r="K218" s="230" t="s">
        <v>4298</v>
      </c>
      <c r="L218" s="45"/>
      <c r="M218" s="235" t="s">
        <v>1</v>
      </c>
      <c r="N218" s="236" t="s">
        <v>42</v>
      </c>
      <c r="O218" s="92"/>
      <c r="P218" s="237">
        <f>O218*H218</f>
        <v>0</v>
      </c>
      <c r="Q218" s="237">
        <v>0</v>
      </c>
      <c r="R218" s="237">
        <f>Q218*H218</f>
        <v>0</v>
      </c>
      <c r="S218" s="237">
        <v>0</v>
      </c>
      <c r="T218" s="238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9" t="s">
        <v>189</v>
      </c>
      <c r="AT218" s="239" t="s">
        <v>171</v>
      </c>
      <c r="AU218" s="239" t="s">
        <v>84</v>
      </c>
      <c r="AY218" s="18" t="s">
        <v>168</v>
      </c>
      <c r="BE218" s="240">
        <f>IF(N218="základní",J218,0)</f>
        <v>0</v>
      </c>
      <c r="BF218" s="240">
        <f>IF(N218="snížená",J218,0)</f>
        <v>0</v>
      </c>
      <c r="BG218" s="240">
        <f>IF(N218="zákl. přenesená",J218,0)</f>
        <v>0</v>
      </c>
      <c r="BH218" s="240">
        <f>IF(N218="sníž. přenesená",J218,0)</f>
        <v>0</v>
      </c>
      <c r="BI218" s="240">
        <f>IF(N218="nulová",J218,0)</f>
        <v>0</v>
      </c>
      <c r="BJ218" s="18" t="s">
        <v>84</v>
      </c>
      <c r="BK218" s="240">
        <f>ROUND(I218*H218,2)</f>
        <v>0</v>
      </c>
      <c r="BL218" s="18" t="s">
        <v>189</v>
      </c>
      <c r="BM218" s="239" t="s">
        <v>2059</v>
      </c>
    </row>
    <row r="219" spans="1:63" s="12" customFormat="1" ht="25.9" customHeight="1">
      <c r="A219" s="12"/>
      <c r="B219" s="212"/>
      <c r="C219" s="213"/>
      <c r="D219" s="214" t="s">
        <v>76</v>
      </c>
      <c r="E219" s="215" t="s">
        <v>4459</v>
      </c>
      <c r="F219" s="215" t="s">
        <v>4460</v>
      </c>
      <c r="G219" s="213"/>
      <c r="H219" s="213"/>
      <c r="I219" s="216"/>
      <c r="J219" s="217">
        <f>BK219</f>
        <v>0</v>
      </c>
      <c r="K219" s="213"/>
      <c r="L219" s="218"/>
      <c r="M219" s="219"/>
      <c r="N219" s="220"/>
      <c r="O219" s="220"/>
      <c r="P219" s="221">
        <f>SUM(P220:P251)</f>
        <v>0</v>
      </c>
      <c r="Q219" s="220"/>
      <c r="R219" s="221">
        <f>SUM(R220:R251)</f>
        <v>0</v>
      </c>
      <c r="S219" s="220"/>
      <c r="T219" s="222">
        <f>SUM(T220:T251)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23" t="s">
        <v>84</v>
      </c>
      <c r="AT219" s="224" t="s">
        <v>76</v>
      </c>
      <c r="AU219" s="224" t="s">
        <v>77</v>
      </c>
      <c r="AY219" s="223" t="s">
        <v>168</v>
      </c>
      <c r="BK219" s="225">
        <f>SUM(BK220:BK251)</f>
        <v>0</v>
      </c>
    </row>
    <row r="220" spans="1:65" s="2" customFormat="1" ht="24.15" customHeight="1">
      <c r="A220" s="39"/>
      <c r="B220" s="40"/>
      <c r="C220" s="228" t="s">
        <v>84</v>
      </c>
      <c r="D220" s="228" t="s">
        <v>171</v>
      </c>
      <c r="E220" s="229" t="s">
        <v>4461</v>
      </c>
      <c r="F220" s="230" t="s">
        <v>4462</v>
      </c>
      <c r="G220" s="231" t="s">
        <v>798</v>
      </c>
      <c r="H220" s="232">
        <v>30</v>
      </c>
      <c r="I220" s="233"/>
      <c r="J220" s="234">
        <f>ROUND(I220*H220,2)</f>
        <v>0</v>
      </c>
      <c r="K220" s="230" t="s">
        <v>4298</v>
      </c>
      <c r="L220" s="45"/>
      <c r="M220" s="235" t="s">
        <v>1</v>
      </c>
      <c r="N220" s="236" t="s">
        <v>42</v>
      </c>
      <c r="O220" s="92"/>
      <c r="P220" s="237">
        <f>O220*H220</f>
        <v>0</v>
      </c>
      <c r="Q220" s="237">
        <v>0</v>
      </c>
      <c r="R220" s="237">
        <f>Q220*H220</f>
        <v>0</v>
      </c>
      <c r="S220" s="237">
        <v>0</v>
      </c>
      <c r="T220" s="238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9" t="s">
        <v>189</v>
      </c>
      <c r="AT220" s="239" t="s">
        <v>171</v>
      </c>
      <c r="AU220" s="239" t="s">
        <v>84</v>
      </c>
      <c r="AY220" s="18" t="s">
        <v>168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8" t="s">
        <v>84</v>
      </c>
      <c r="BK220" s="240">
        <f>ROUND(I220*H220,2)</f>
        <v>0</v>
      </c>
      <c r="BL220" s="18" t="s">
        <v>189</v>
      </c>
      <c r="BM220" s="239" t="s">
        <v>2071</v>
      </c>
    </row>
    <row r="221" spans="1:65" s="2" customFormat="1" ht="16.5" customHeight="1">
      <c r="A221" s="39"/>
      <c r="B221" s="40"/>
      <c r="C221" s="228" t="s">
        <v>86</v>
      </c>
      <c r="D221" s="228" t="s">
        <v>171</v>
      </c>
      <c r="E221" s="229" t="s">
        <v>4463</v>
      </c>
      <c r="F221" s="230" t="s">
        <v>4464</v>
      </c>
      <c r="G221" s="231" t="s">
        <v>203</v>
      </c>
      <c r="H221" s="232">
        <v>250</v>
      </c>
      <c r="I221" s="233"/>
      <c r="J221" s="234">
        <f>ROUND(I221*H221,2)</f>
        <v>0</v>
      </c>
      <c r="K221" s="230" t="s">
        <v>4298</v>
      </c>
      <c r="L221" s="45"/>
      <c r="M221" s="235" t="s">
        <v>1</v>
      </c>
      <c r="N221" s="236" t="s">
        <v>42</v>
      </c>
      <c r="O221" s="92"/>
      <c r="P221" s="237">
        <f>O221*H221</f>
        <v>0</v>
      </c>
      <c r="Q221" s="237">
        <v>0</v>
      </c>
      <c r="R221" s="237">
        <f>Q221*H221</f>
        <v>0</v>
      </c>
      <c r="S221" s="237">
        <v>0</v>
      </c>
      <c r="T221" s="238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9" t="s">
        <v>189</v>
      </c>
      <c r="AT221" s="239" t="s">
        <v>171</v>
      </c>
      <c r="AU221" s="239" t="s">
        <v>84</v>
      </c>
      <c r="AY221" s="18" t="s">
        <v>168</v>
      </c>
      <c r="BE221" s="240">
        <f>IF(N221="základní",J221,0)</f>
        <v>0</v>
      </c>
      <c r="BF221" s="240">
        <f>IF(N221="snížená",J221,0)</f>
        <v>0</v>
      </c>
      <c r="BG221" s="240">
        <f>IF(N221="zákl. přenesená",J221,0)</f>
        <v>0</v>
      </c>
      <c r="BH221" s="240">
        <f>IF(N221="sníž. přenesená",J221,0)</f>
        <v>0</v>
      </c>
      <c r="BI221" s="240">
        <f>IF(N221="nulová",J221,0)</f>
        <v>0</v>
      </c>
      <c r="BJ221" s="18" t="s">
        <v>84</v>
      </c>
      <c r="BK221" s="240">
        <f>ROUND(I221*H221,2)</f>
        <v>0</v>
      </c>
      <c r="BL221" s="18" t="s">
        <v>189</v>
      </c>
      <c r="BM221" s="239" t="s">
        <v>2081</v>
      </c>
    </row>
    <row r="222" spans="1:65" s="2" customFormat="1" ht="33" customHeight="1">
      <c r="A222" s="39"/>
      <c r="B222" s="40"/>
      <c r="C222" s="228" t="s">
        <v>106</v>
      </c>
      <c r="D222" s="228" t="s">
        <v>171</v>
      </c>
      <c r="E222" s="229" t="s">
        <v>4465</v>
      </c>
      <c r="F222" s="230" t="s">
        <v>4466</v>
      </c>
      <c r="G222" s="231" t="s">
        <v>311</v>
      </c>
      <c r="H222" s="232">
        <v>1</v>
      </c>
      <c r="I222" s="233"/>
      <c r="J222" s="234">
        <f>ROUND(I222*H222,2)</f>
        <v>0</v>
      </c>
      <c r="K222" s="230" t="s">
        <v>4298</v>
      </c>
      <c r="L222" s="45"/>
      <c r="M222" s="235" t="s">
        <v>1</v>
      </c>
      <c r="N222" s="236" t="s">
        <v>42</v>
      </c>
      <c r="O222" s="92"/>
      <c r="P222" s="237">
        <f>O222*H222</f>
        <v>0</v>
      </c>
      <c r="Q222" s="237">
        <v>0</v>
      </c>
      <c r="R222" s="237">
        <f>Q222*H222</f>
        <v>0</v>
      </c>
      <c r="S222" s="237">
        <v>0</v>
      </c>
      <c r="T222" s="238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9" t="s">
        <v>189</v>
      </c>
      <c r="AT222" s="239" t="s">
        <v>171</v>
      </c>
      <c r="AU222" s="239" t="s">
        <v>84</v>
      </c>
      <c r="AY222" s="18" t="s">
        <v>168</v>
      </c>
      <c r="BE222" s="240">
        <f>IF(N222="základní",J222,0)</f>
        <v>0</v>
      </c>
      <c r="BF222" s="240">
        <f>IF(N222="snížená",J222,0)</f>
        <v>0</v>
      </c>
      <c r="BG222" s="240">
        <f>IF(N222="zákl. přenesená",J222,0)</f>
        <v>0</v>
      </c>
      <c r="BH222" s="240">
        <f>IF(N222="sníž. přenesená",J222,0)</f>
        <v>0</v>
      </c>
      <c r="BI222" s="240">
        <f>IF(N222="nulová",J222,0)</f>
        <v>0</v>
      </c>
      <c r="BJ222" s="18" t="s">
        <v>84</v>
      </c>
      <c r="BK222" s="240">
        <f>ROUND(I222*H222,2)</f>
        <v>0</v>
      </c>
      <c r="BL222" s="18" t="s">
        <v>189</v>
      </c>
      <c r="BM222" s="239" t="s">
        <v>2092</v>
      </c>
    </row>
    <row r="223" spans="1:65" s="2" customFormat="1" ht="49.05" customHeight="1">
      <c r="A223" s="39"/>
      <c r="B223" s="40"/>
      <c r="C223" s="228" t="s">
        <v>189</v>
      </c>
      <c r="D223" s="228" t="s">
        <v>171</v>
      </c>
      <c r="E223" s="229" t="s">
        <v>4467</v>
      </c>
      <c r="F223" s="230" t="s">
        <v>4468</v>
      </c>
      <c r="G223" s="231" t="s">
        <v>798</v>
      </c>
      <c r="H223" s="232">
        <v>3</v>
      </c>
      <c r="I223" s="233"/>
      <c r="J223" s="234">
        <f>ROUND(I223*H223,2)</f>
        <v>0</v>
      </c>
      <c r="K223" s="230" t="s">
        <v>1</v>
      </c>
      <c r="L223" s="45"/>
      <c r="M223" s="235" t="s">
        <v>1</v>
      </c>
      <c r="N223" s="236" t="s">
        <v>42</v>
      </c>
      <c r="O223" s="92"/>
      <c r="P223" s="237">
        <f>O223*H223</f>
        <v>0</v>
      </c>
      <c r="Q223" s="237">
        <v>0</v>
      </c>
      <c r="R223" s="237">
        <f>Q223*H223</f>
        <v>0</v>
      </c>
      <c r="S223" s="237">
        <v>0</v>
      </c>
      <c r="T223" s="23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9" t="s">
        <v>189</v>
      </c>
      <c r="AT223" s="239" t="s">
        <v>171</v>
      </c>
      <c r="AU223" s="239" t="s">
        <v>84</v>
      </c>
      <c r="AY223" s="18" t="s">
        <v>168</v>
      </c>
      <c r="BE223" s="240">
        <f>IF(N223="základní",J223,0)</f>
        <v>0</v>
      </c>
      <c r="BF223" s="240">
        <f>IF(N223="snížená",J223,0)</f>
        <v>0</v>
      </c>
      <c r="BG223" s="240">
        <f>IF(N223="zákl. přenesená",J223,0)</f>
        <v>0</v>
      </c>
      <c r="BH223" s="240">
        <f>IF(N223="sníž. přenesená",J223,0)</f>
        <v>0</v>
      </c>
      <c r="BI223" s="240">
        <f>IF(N223="nulová",J223,0)</f>
        <v>0</v>
      </c>
      <c r="BJ223" s="18" t="s">
        <v>84</v>
      </c>
      <c r="BK223" s="240">
        <f>ROUND(I223*H223,2)</f>
        <v>0</v>
      </c>
      <c r="BL223" s="18" t="s">
        <v>189</v>
      </c>
      <c r="BM223" s="239" t="s">
        <v>2101</v>
      </c>
    </row>
    <row r="224" spans="1:65" s="2" customFormat="1" ht="49.05" customHeight="1">
      <c r="A224" s="39"/>
      <c r="B224" s="40"/>
      <c r="C224" s="228" t="s">
        <v>167</v>
      </c>
      <c r="D224" s="228" t="s">
        <v>171</v>
      </c>
      <c r="E224" s="229" t="s">
        <v>4469</v>
      </c>
      <c r="F224" s="230" t="s">
        <v>4470</v>
      </c>
      <c r="G224" s="231" t="s">
        <v>798</v>
      </c>
      <c r="H224" s="232">
        <v>3</v>
      </c>
      <c r="I224" s="233"/>
      <c r="J224" s="234">
        <f>ROUND(I224*H224,2)</f>
        <v>0</v>
      </c>
      <c r="K224" s="230" t="s">
        <v>1</v>
      </c>
      <c r="L224" s="45"/>
      <c r="M224" s="235" t="s">
        <v>1</v>
      </c>
      <c r="N224" s="236" t="s">
        <v>42</v>
      </c>
      <c r="O224" s="92"/>
      <c r="P224" s="237">
        <f>O224*H224</f>
        <v>0</v>
      </c>
      <c r="Q224" s="237">
        <v>0</v>
      </c>
      <c r="R224" s="237">
        <f>Q224*H224</f>
        <v>0</v>
      </c>
      <c r="S224" s="237">
        <v>0</v>
      </c>
      <c r="T224" s="238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9" t="s">
        <v>189</v>
      </c>
      <c r="AT224" s="239" t="s">
        <v>171</v>
      </c>
      <c r="AU224" s="239" t="s">
        <v>84</v>
      </c>
      <c r="AY224" s="18" t="s">
        <v>168</v>
      </c>
      <c r="BE224" s="240">
        <f>IF(N224="základní",J224,0)</f>
        <v>0</v>
      </c>
      <c r="BF224" s="240">
        <f>IF(N224="snížená",J224,0)</f>
        <v>0</v>
      </c>
      <c r="BG224" s="240">
        <f>IF(N224="zákl. přenesená",J224,0)</f>
        <v>0</v>
      </c>
      <c r="BH224" s="240">
        <f>IF(N224="sníž. přenesená",J224,0)</f>
        <v>0</v>
      </c>
      <c r="BI224" s="240">
        <f>IF(N224="nulová",J224,0)</f>
        <v>0</v>
      </c>
      <c r="BJ224" s="18" t="s">
        <v>84</v>
      </c>
      <c r="BK224" s="240">
        <f>ROUND(I224*H224,2)</f>
        <v>0</v>
      </c>
      <c r="BL224" s="18" t="s">
        <v>189</v>
      </c>
      <c r="BM224" s="239" t="s">
        <v>2112</v>
      </c>
    </row>
    <row r="225" spans="1:65" s="2" customFormat="1" ht="49.05" customHeight="1">
      <c r="A225" s="39"/>
      <c r="B225" s="40"/>
      <c r="C225" s="228" t="s">
        <v>314</v>
      </c>
      <c r="D225" s="228" t="s">
        <v>171</v>
      </c>
      <c r="E225" s="229" t="s">
        <v>4471</v>
      </c>
      <c r="F225" s="230" t="s">
        <v>4472</v>
      </c>
      <c r="G225" s="231" t="s">
        <v>798</v>
      </c>
      <c r="H225" s="232">
        <v>1</v>
      </c>
      <c r="I225" s="233"/>
      <c r="J225" s="234">
        <f>ROUND(I225*H225,2)</f>
        <v>0</v>
      </c>
      <c r="K225" s="230" t="s">
        <v>1</v>
      </c>
      <c r="L225" s="45"/>
      <c r="M225" s="235" t="s">
        <v>1</v>
      </c>
      <c r="N225" s="236" t="s">
        <v>42</v>
      </c>
      <c r="O225" s="92"/>
      <c r="P225" s="237">
        <f>O225*H225</f>
        <v>0</v>
      </c>
      <c r="Q225" s="237">
        <v>0</v>
      </c>
      <c r="R225" s="237">
        <f>Q225*H225</f>
        <v>0</v>
      </c>
      <c r="S225" s="237">
        <v>0</v>
      </c>
      <c r="T225" s="238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9" t="s">
        <v>189</v>
      </c>
      <c r="AT225" s="239" t="s">
        <v>171</v>
      </c>
      <c r="AU225" s="239" t="s">
        <v>84</v>
      </c>
      <c r="AY225" s="18" t="s">
        <v>168</v>
      </c>
      <c r="BE225" s="240">
        <f>IF(N225="základní",J225,0)</f>
        <v>0</v>
      </c>
      <c r="BF225" s="240">
        <f>IF(N225="snížená",J225,0)</f>
        <v>0</v>
      </c>
      <c r="BG225" s="240">
        <f>IF(N225="zákl. přenesená",J225,0)</f>
        <v>0</v>
      </c>
      <c r="BH225" s="240">
        <f>IF(N225="sníž. přenesená",J225,0)</f>
        <v>0</v>
      </c>
      <c r="BI225" s="240">
        <f>IF(N225="nulová",J225,0)</f>
        <v>0</v>
      </c>
      <c r="BJ225" s="18" t="s">
        <v>84</v>
      </c>
      <c r="BK225" s="240">
        <f>ROUND(I225*H225,2)</f>
        <v>0</v>
      </c>
      <c r="BL225" s="18" t="s">
        <v>189</v>
      </c>
      <c r="BM225" s="239" t="s">
        <v>2121</v>
      </c>
    </row>
    <row r="226" spans="1:65" s="2" customFormat="1" ht="49.05" customHeight="1">
      <c r="A226" s="39"/>
      <c r="B226" s="40"/>
      <c r="C226" s="228" t="s">
        <v>321</v>
      </c>
      <c r="D226" s="228" t="s">
        <v>171</v>
      </c>
      <c r="E226" s="229" t="s">
        <v>4473</v>
      </c>
      <c r="F226" s="230" t="s">
        <v>4474</v>
      </c>
      <c r="G226" s="231" t="s">
        <v>798</v>
      </c>
      <c r="H226" s="232">
        <v>1</v>
      </c>
      <c r="I226" s="233"/>
      <c r="J226" s="234">
        <f>ROUND(I226*H226,2)</f>
        <v>0</v>
      </c>
      <c r="K226" s="230" t="s">
        <v>1</v>
      </c>
      <c r="L226" s="45"/>
      <c r="M226" s="235" t="s">
        <v>1</v>
      </c>
      <c r="N226" s="236" t="s">
        <v>42</v>
      </c>
      <c r="O226" s="92"/>
      <c r="P226" s="237">
        <f>O226*H226</f>
        <v>0</v>
      </c>
      <c r="Q226" s="237">
        <v>0</v>
      </c>
      <c r="R226" s="237">
        <f>Q226*H226</f>
        <v>0</v>
      </c>
      <c r="S226" s="237">
        <v>0</v>
      </c>
      <c r="T226" s="238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9" t="s">
        <v>189</v>
      </c>
      <c r="AT226" s="239" t="s">
        <v>171</v>
      </c>
      <c r="AU226" s="239" t="s">
        <v>84</v>
      </c>
      <c r="AY226" s="18" t="s">
        <v>168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8" t="s">
        <v>84</v>
      </c>
      <c r="BK226" s="240">
        <f>ROUND(I226*H226,2)</f>
        <v>0</v>
      </c>
      <c r="BL226" s="18" t="s">
        <v>189</v>
      </c>
      <c r="BM226" s="239" t="s">
        <v>2133</v>
      </c>
    </row>
    <row r="227" spans="1:65" s="2" customFormat="1" ht="49.05" customHeight="1">
      <c r="A227" s="39"/>
      <c r="B227" s="40"/>
      <c r="C227" s="228" t="s">
        <v>326</v>
      </c>
      <c r="D227" s="228" t="s">
        <v>171</v>
      </c>
      <c r="E227" s="229" t="s">
        <v>4475</v>
      </c>
      <c r="F227" s="230" t="s">
        <v>4476</v>
      </c>
      <c r="G227" s="231" t="s">
        <v>798</v>
      </c>
      <c r="H227" s="232">
        <v>1</v>
      </c>
      <c r="I227" s="233"/>
      <c r="J227" s="234">
        <f>ROUND(I227*H227,2)</f>
        <v>0</v>
      </c>
      <c r="K227" s="230" t="s">
        <v>1</v>
      </c>
      <c r="L227" s="45"/>
      <c r="M227" s="235" t="s">
        <v>1</v>
      </c>
      <c r="N227" s="236" t="s">
        <v>42</v>
      </c>
      <c r="O227" s="92"/>
      <c r="P227" s="237">
        <f>O227*H227</f>
        <v>0</v>
      </c>
      <c r="Q227" s="237">
        <v>0</v>
      </c>
      <c r="R227" s="237">
        <f>Q227*H227</f>
        <v>0</v>
      </c>
      <c r="S227" s="237">
        <v>0</v>
      </c>
      <c r="T227" s="238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9" t="s">
        <v>189</v>
      </c>
      <c r="AT227" s="239" t="s">
        <v>171</v>
      </c>
      <c r="AU227" s="239" t="s">
        <v>84</v>
      </c>
      <c r="AY227" s="18" t="s">
        <v>168</v>
      </c>
      <c r="BE227" s="240">
        <f>IF(N227="základní",J227,0)</f>
        <v>0</v>
      </c>
      <c r="BF227" s="240">
        <f>IF(N227="snížená",J227,0)</f>
        <v>0</v>
      </c>
      <c r="BG227" s="240">
        <f>IF(N227="zákl. přenesená",J227,0)</f>
        <v>0</v>
      </c>
      <c r="BH227" s="240">
        <f>IF(N227="sníž. přenesená",J227,0)</f>
        <v>0</v>
      </c>
      <c r="BI227" s="240">
        <f>IF(N227="nulová",J227,0)</f>
        <v>0</v>
      </c>
      <c r="BJ227" s="18" t="s">
        <v>84</v>
      </c>
      <c r="BK227" s="240">
        <f>ROUND(I227*H227,2)</f>
        <v>0</v>
      </c>
      <c r="BL227" s="18" t="s">
        <v>189</v>
      </c>
      <c r="BM227" s="239" t="s">
        <v>2148</v>
      </c>
    </row>
    <row r="228" spans="1:65" s="2" customFormat="1" ht="49.05" customHeight="1">
      <c r="A228" s="39"/>
      <c r="B228" s="40"/>
      <c r="C228" s="228" t="s">
        <v>319</v>
      </c>
      <c r="D228" s="228" t="s">
        <v>171</v>
      </c>
      <c r="E228" s="229" t="s">
        <v>4477</v>
      </c>
      <c r="F228" s="230" t="s">
        <v>4478</v>
      </c>
      <c r="G228" s="231" t="s">
        <v>798</v>
      </c>
      <c r="H228" s="232">
        <v>2</v>
      </c>
      <c r="I228" s="233"/>
      <c r="J228" s="234">
        <f>ROUND(I228*H228,2)</f>
        <v>0</v>
      </c>
      <c r="K228" s="230" t="s">
        <v>1</v>
      </c>
      <c r="L228" s="45"/>
      <c r="M228" s="235" t="s">
        <v>1</v>
      </c>
      <c r="N228" s="236" t="s">
        <v>42</v>
      </c>
      <c r="O228" s="92"/>
      <c r="P228" s="237">
        <f>O228*H228</f>
        <v>0</v>
      </c>
      <c r="Q228" s="237">
        <v>0</v>
      </c>
      <c r="R228" s="237">
        <f>Q228*H228</f>
        <v>0</v>
      </c>
      <c r="S228" s="237">
        <v>0</v>
      </c>
      <c r="T228" s="23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9" t="s">
        <v>189</v>
      </c>
      <c r="AT228" s="239" t="s">
        <v>171</v>
      </c>
      <c r="AU228" s="239" t="s">
        <v>84</v>
      </c>
      <c r="AY228" s="18" t="s">
        <v>168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8" t="s">
        <v>84</v>
      </c>
      <c r="BK228" s="240">
        <f>ROUND(I228*H228,2)</f>
        <v>0</v>
      </c>
      <c r="BL228" s="18" t="s">
        <v>189</v>
      </c>
      <c r="BM228" s="239" t="s">
        <v>2156</v>
      </c>
    </row>
    <row r="229" spans="1:65" s="2" customFormat="1" ht="49.05" customHeight="1">
      <c r="A229" s="39"/>
      <c r="B229" s="40"/>
      <c r="C229" s="228" t="s">
        <v>368</v>
      </c>
      <c r="D229" s="228" t="s">
        <v>171</v>
      </c>
      <c r="E229" s="229" t="s">
        <v>4479</v>
      </c>
      <c r="F229" s="230" t="s">
        <v>4480</v>
      </c>
      <c r="G229" s="231" t="s">
        <v>798</v>
      </c>
      <c r="H229" s="232">
        <v>3</v>
      </c>
      <c r="I229" s="233"/>
      <c r="J229" s="234">
        <f>ROUND(I229*H229,2)</f>
        <v>0</v>
      </c>
      <c r="K229" s="230" t="s">
        <v>1</v>
      </c>
      <c r="L229" s="45"/>
      <c r="M229" s="235" t="s">
        <v>1</v>
      </c>
      <c r="N229" s="236" t="s">
        <v>42</v>
      </c>
      <c r="O229" s="92"/>
      <c r="P229" s="237">
        <f>O229*H229</f>
        <v>0</v>
      </c>
      <c r="Q229" s="237">
        <v>0</v>
      </c>
      <c r="R229" s="237">
        <f>Q229*H229</f>
        <v>0</v>
      </c>
      <c r="S229" s="237">
        <v>0</v>
      </c>
      <c r="T229" s="238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9" t="s">
        <v>189</v>
      </c>
      <c r="AT229" s="239" t="s">
        <v>171</v>
      </c>
      <c r="AU229" s="239" t="s">
        <v>84</v>
      </c>
      <c r="AY229" s="18" t="s">
        <v>168</v>
      </c>
      <c r="BE229" s="240">
        <f>IF(N229="základní",J229,0)</f>
        <v>0</v>
      </c>
      <c r="BF229" s="240">
        <f>IF(N229="snížená",J229,0)</f>
        <v>0</v>
      </c>
      <c r="BG229" s="240">
        <f>IF(N229="zákl. přenesená",J229,0)</f>
        <v>0</v>
      </c>
      <c r="BH229" s="240">
        <f>IF(N229="sníž. přenesená",J229,0)</f>
        <v>0</v>
      </c>
      <c r="BI229" s="240">
        <f>IF(N229="nulová",J229,0)</f>
        <v>0</v>
      </c>
      <c r="BJ229" s="18" t="s">
        <v>84</v>
      </c>
      <c r="BK229" s="240">
        <f>ROUND(I229*H229,2)</f>
        <v>0</v>
      </c>
      <c r="BL229" s="18" t="s">
        <v>189</v>
      </c>
      <c r="BM229" s="239" t="s">
        <v>2166</v>
      </c>
    </row>
    <row r="230" spans="1:65" s="2" customFormat="1" ht="49.05" customHeight="1">
      <c r="A230" s="39"/>
      <c r="B230" s="40"/>
      <c r="C230" s="228" t="s">
        <v>395</v>
      </c>
      <c r="D230" s="228" t="s">
        <v>171</v>
      </c>
      <c r="E230" s="229" t="s">
        <v>4481</v>
      </c>
      <c r="F230" s="230" t="s">
        <v>4482</v>
      </c>
      <c r="G230" s="231" t="s">
        <v>798</v>
      </c>
      <c r="H230" s="232">
        <v>4</v>
      </c>
      <c r="I230" s="233"/>
      <c r="J230" s="234">
        <f>ROUND(I230*H230,2)</f>
        <v>0</v>
      </c>
      <c r="K230" s="230" t="s">
        <v>1</v>
      </c>
      <c r="L230" s="45"/>
      <c r="M230" s="235" t="s">
        <v>1</v>
      </c>
      <c r="N230" s="236" t="s">
        <v>42</v>
      </c>
      <c r="O230" s="92"/>
      <c r="P230" s="237">
        <f>O230*H230</f>
        <v>0</v>
      </c>
      <c r="Q230" s="237">
        <v>0</v>
      </c>
      <c r="R230" s="237">
        <f>Q230*H230</f>
        <v>0</v>
      </c>
      <c r="S230" s="237">
        <v>0</v>
      </c>
      <c r="T230" s="23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9" t="s">
        <v>189</v>
      </c>
      <c r="AT230" s="239" t="s">
        <v>171</v>
      </c>
      <c r="AU230" s="239" t="s">
        <v>84</v>
      </c>
      <c r="AY230" s="18" t="s">
        <v>168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8" t="s">
        <v>84</v>
      </c>
      <c r="BK230" s="240">
        <f>ROUND(I230*H230,2)</f>
        <v>0</v>
      </c>
      <c r="BL230" s="18" t="s">
        <v>189</v>
      </c>
      <c r="BM230" s="239" t="s">
        <v>2178</v>
      </c>
    </row>
    <row r="231" spans="1:65" s="2" customFormat="1" ht="49.05" customHeight="1">
      <c r="A231" s="39"/>
      <c r="B231" s="40"/>
      <c r="C231" s="228" t="s">
        <v>400</v>
      </c>
      <c r="D231" s="228" t="s">
        <v>171</v>
      </c>
      <c r="E231" s="229" t="s">
        <v>4483</v>
      </c>
      <c r="F231" s="230" t="s">
        <v>4484</v>
      </c>
      <c r="G231" s="231" t="s">
        <v>798</v>
      </c>
      <c r="H231" s="232">
        <v>2</v>
      </c>
      <c r="I231" s="233"/>
      <c r="J231" s="234">
        <f>ROUND(I231*H231,2)</f>
        <v>0</v>
      </c>
      <c r="K231" s="230" t="s">
        <v>1</v>
      </c>
      <c r="L231" s="45"/>
      <c r="M231" s="235" t="s">
        <v>1</v>
      </c>
      <c r="N231" s="236" t="s">
        <v>42</v>
      </c>
      <c r="O231" s="92"/>
      <c r="P231" s="237">
        <f>O231*H231</f>
        <v>0</v>
      </c>
      <c r="Q231" s="237">
        <v>0</v>
      </c>
      <c r="R231" s="237">
        <f>Q231*H231</f>
        <v>0</v>
      </c>
      <c r="S231" s="237">
        <v>0</v>
      </c>
      <c r="T231" s="238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9" t="s">
        <v>189</v>
      </c>
      <c r="AT231" s="239" t="s">
        <v>171</v>
      </c>
      <c r="AU231" s="239" t="s">
        <v>84</v>
      </c>
      <c r="AY231" s="18" t="s">
        <v>168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8" t="s">
        <v>84</v>
      </c>
      <c r="BK231" s="240">
        <f>ROUND(I231*H231,2)</f>
        <v>0</v>
      </c>
      <c r="BL231" s="18" t="s">
        <v>189</v>
      </c>
      <c r="BM231" s="239" t="s">
        <v>2189</v>
      </c>
    </row>
    <row r="232" spans="1:65" s="2" customFormat="1" ht="49.05" customHeight="1">
      <c r="A232" s="39"/>
      <c r="B232" s="40"/>
      <c r="C232" s="228" t="s">
        <v>407</v>
      </c>
      <c r="D232" s="228" t="s">
        <v>171</v>
      </c>
      <c r="E232" s="229" t="s">
        <v>4485</v>
      </c>
      <c r="F232" s="230" t="s">
        <v>4486</v>
      </c>
      <c r="G232" s="231" t="s">
        <v>798</v>
      </c>
      <c r="H232" s="232">
        <v>2</v>
      </c>
      <c r="I232" s="233"/>
      <c r="J232" s="234">
        <f>ROUND(I232*H232,2)</f>
        <v>0</v>
      </c>
      <c r="K232" s="230" t="s">
        <v>1</v>
      </c>
      <c r="L232" s="45"/>
      <c r="M232" s="235" t="s">
        <v>1</v>
      </c>
      <c r="N232" s="236" t="s">
        <v>42</v>
      </c>
      <c r="O232" s="92"/>
      <c r="P232" s="237">
        <f>O232*H232</f>
        <v>0</v>
      </c>
      <c r="Q232" s="237">
        <v>0</v>
      </c>
      <c r="R232" s="237">
        <f>Q232*H232</f>
        <v>0</v>
      </c>
      <c r="S232" s="237">
        <v>0</v>
      </c>
      <c r="T232" s="23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9" t="s">
        <v>189</v>
      </c>
      <c r="AT232" s="239" t="s">
        <v>171</v>
      </c>
      <c r="AU232" s="239" t="s">
        <v>84</v>
      </c>
      <c r="AY232" s="18" t="s">
        <v>168</v>
      </c>
      <c r="BE232" s="240">
        <f>IF(N232="základní",J232,0)</f>
        <v>0</v>
      </c>
      <c r="BF232" s="240">
        <f>IF(N232="snížená",J232,0)</f>
        <v>0</v>
      </c>
      <c r="BG232" s="240">
        <f>IF(N232="zákl. přenesená",J232,0)</f>
        <v>0</v>
      </c>
      <c r="BH232" s="240">
        <f>IF(N232="sníž. přenesená",J232,0)</f>
        <v>0</v>
      </c>
      <c r="BI232" s="240">
        <f>IF(N232="nulová",J232,0)</f>
        <v>0</v>
      </c>
      <c r="BJ232" s="18" t="s">
        <v>84</v>
      </c>
      <c r="BK232" s="240">
        <f>ROUND(I232*H232,2)</f>
        <v>0</v>
      </c>
      <c r="BL232" s="18" t="s">
        <v>189</v>
      </c>
      <c r="BM232" s="239" t="s">
        <v>2199</v>
      </c>
    </row>
    <row r="233" spans="1:65" s="2" customFormat="1" ht="49.05" customHeight="1">
      <c r="A233" s="39"/>
      <c r="B233" s="40"/>
      <c r="C233" s="228" t="s">
        <v>413</v>
      </c>
      <c r="D233" s="228" t="s">
        <v>171</v>
      </c>
      <c r="E233" s="229" t="s">
        <v>4487</v>
      </c>
      <c r="F233" s="230" t="s">
        <v>4488</v>
      </c>
      <c r="G233" s="231" t="s">
        <v>798</v>
      </c>
      <c r="H233" s="232">
        <v>5</v>
      </c>
      <c r="I233" s="233"/>
      <c r="J233" s="234">
        <f>ROUND(I233*H233,2)</f>
        <v>0</v>
      </c>
      <c r="K233" s="230" t="s">
        <v>1</v>
      </c>
      <c r="L233" s="45"/>
      <c r="M233" s="235" t="s">
        <v>1</v>
      </c>
      <c r="N233" s="236" t="s">
        <v>42</v>
      </c>
      <c r="O233" s="92"/>
      <c r="P233" s="237">
        <f>O233*H233</f>
        <v>0</v>
      </c>
      <c r="Q233" s="237">
        <v>0</v>
      </c>
      <c r="R233" s="237">
        <f>Q233*H233</f>
        <v>0</v>
      </c>
      <c r="S233" s="237">
        <v>0</v>
      </c>
      <c r="T233" s="238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9" t="s">
        <v>189</v>
      </c>
      <c r="AT233" s="239" t="s">
        <v>171</v>
      </c>
      <c r="AU233" s="239" t="s">
        <v>84</v>
      </c>
      <c r="AY233" s="18" t="s">
        <v>168</v>
      </c>
      <c r="BE233" s="240">
        <f>IF(N233="základní",J233,0)</f>
        <v>0</v>
      </c>
      <c r="BF233" s="240">
        <f>IF(N233="snížená",J233,0)</f>
        <v>0</v>
      </c>
      <c r="BG233" s="240">
        <f>IF(N233="zákl. přenesená",J233,0)</f>
        <v>0</v>
      </c>
      <c r="BH233" s="240">
        <f>IF(N233="sníž. přenesená",J233,0)</f>
        <v>0</v>
      </c>
      <c r="BI233" s="240">
        <f>IF(N233="nulová",J233,0)</f>
        <v>0</v>
      </c>
      <c r="BJ233" s="18" t="s">
        <v>84</v>
      </c>
      <c r="BK233" s="240">
        <f>ROUND(I233*H233,2)</f>
        <v>0</v>
      </c>
      <c r="BL233" s="18" t="s">
        <v>189</v>
      </c>
      <c r="BM233" s="239" t="s">
        <v>2209</v>
      </c>
    </row>
    <row r="234" spans="1:65" s="2" customFormat="1" ht="49.05" customHeight="1">
      <c r="A234" s="39"/>
      <c r="B234" s="40"/>
      <c r="C234" s="228" t="s">
        <v>8</v>
      </c>
      <c r="D234" s="228" t="s">
        <v>171</v>
      </c>
      <c r="E234" s="229" t="s">
        <v>4489</v>
      </c>
      <c r="F234" s="230" t="s">
        <v>4490</v>
      </c>
      <c r="G234" s="231" t="s">
        <v>798</v>
      </c>
      <c r="H234" s="232">
        <v>8</v>
      </c>
      <c r="I234" s="233"/>
      <c r="J234" s="234">
        <f>ROUND(I234*H234,2)</f>
        <v>0</v>
      </c>
      <c r="K234" s="230" t="s">
        <v>1</v>
      </c>
      <c r="L234" s="45"/>
      <c r="M234" s="235" t="s">
        <v>1</v>
      </c>
      <c r="N234" s="236" t="s">
        <v>42</v>
      </c>
      <c r="O234" s="92"/>
      <c r="P234" s="237">
        <f>O234*H234</f>
        <v>0</v>
      </c>
      <c r="Q234" s="237">
        <v>0</v>
      </c>
      <c r="R234" s="237">
        <f>Q234*H234</f>
        <v>0</v>
      </c>
      <c r="S234" s="237">
        <v>0</v>
      </c>
      <c r="T234" s="238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9" t="s">
        <v>189</v>
      </c>
      <c r="AT234" s="239" t="s">
        <v>171</v>
      </c>
      <c r="AU234" s="239" t="s">
        <v>84</v>
      </c>
      <c r="AY234" s="18" t="s">
        <v>168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8" t="s">
        <v>84</v>
      </c>
      <c r="BK234" s="240">
        <f>ROUND(I234*H234,2)</f>
        <v>0</v>
      </c>
      <c r="BL234" s="18" t="s">
        <v>189</v>
      </c>
      <c r="BM234" s="239" t="s">
        <v>2218</v>
      </c>
    </row>
    <row r="235" spans="1:65" s="2" customFormat="1" ht="49.05" customHeight="1">
      <c r="A235" s="39"/>
      <c r="B235" s="40"/>
      <c r="C235" s="228" t="s">
        <v>437</v>
      </c>
      <c r="D235" s="228" t="s">
        <v>171</v>
      </c>
      <c r="E235" s="229" t="s">
        <v>4491</v>
      </c>
      <c r="F235" s="230" t="s">
        <v>4492</v>
      </c>
      <c r="G235" s="231" t="s">
        <v>798</v>
      </c>
      <c r="H235" s="232">
        <v>1</v>
      </c>
      <c r="I235" s="233"/>
      <c r="J235" s="234">
        <f>ROUND(I235*H235,2)</f>
        <v>0</v>
      </c>
      <c r="K235" s="230" t="s">
        <v>1</v>
      </c>
      <c r="L235" s="45"/>
      <c r="M235" s="235" t="s">
        <v>1</v>
      </c>
      <c r="N235" s="236" t="s">
        <v>42</v>
      </c>
      <c r="O235" s="92"/>
      <c r="P235" s="237">
        <f>O235*H235</f>
        <v>0</v>
      </c>
      <c r="Q235" s="237">
        <v>0</v>
      </c>
      <c r="R235" s="237">
        <f>Q235*H235</f>
        <v>0</v>
      </c>
      <c r="S235" s="237">
        <v>0</v>
      </c>
      <c r="T235" s="238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9" t="s">
        <v>189</v>
      </c>
      <c r="AT235" s="239" t="s">
        <v>171</v>
      </c>
      <c r="AU235" s="239" t="s">
        <v>84</v>
      </c>
      <c r="AY235" s="18" t="s">
        <v>168</v>
      </c>
      <c r="BE235" s="240">
        <f>IF(N235="základní",J235,0)</f>
        <v>0</v>
      </c>
      <c r="BF235" s="240">
        <f>IF(N235="snížená",J235,0)</f>
        <v>0</v>
      </c>
      <c r="BG235" s="240">
        <f>IF(N235="zákl. přenesená",J235,0)</f>
        <v>0</v>
      </c>
      <c r="BH235" s="240">
        <f>IF(N235="sníž. přenesená",J235,0)</f>
        <v>0</v>
      </c>
      <c r="BI235" s="240">
        <f>IF(N235="nulová",J235,0)</f>
        <v>0</v>
      </c>
      <c r="BJ235" s="18" t="s">
        <v>84</v>
      </c>
      <c r="BK235" s="240">
        <f>ROUND(I235*H235,2)</f>
        <v>0</v>
      </c>
      <c r="BL235" s="18" t="s">
        <v>189</v>
      </c>
      <c r="BM235" s="239" t="s">
        <v>2228</v>
      </c>
    </row>
    <row r="236" spans="1:65" s="2" customFormat="1" ht="49.05" customHeight="1">
      <c r="A236" s="39"/>
      <c r="B236" s="40"/>
      <c r="C236" s="228" t="s">
        <v>448</v>
      </c>
      <c r="D236" s="228" t="s">
        <v>171</v>
      </c>
      <c r="E236" s="229" t="s">
        <v>4493</v>
      </c>
      <c r="F236" s="230" t="s">
        <v>4494</v>
      </c>
      <c r="G236" s="231" t="s">
        <v>798</v>
      </c>
      <c r="H236" s="232">
        <v>8</v>
      </c>
      <c r="I236" s="233"/>
      <c r="J236" s="234">
        <f>ROUND(I236*H236,2)</f>
        <v>0</v>
      </c>
      <c r="K236" s="230" t="s">
        <v>1</v>
      </c>
      <c r="L236" s="45"/>
      <c r="M236" s="235" t="s">
        <v>1</v>
      </c>
      <c r="N236" s="236" t="s">
        <v>42</v>
      </c>
      <c r="O236" s="92"/>
      <c r="P236" s="237">
        <f>O236*H236</f>
        <v>0</v>
      </c>
      <c r="Q236" s="237">
        <v>0</v>
      </c>
      <c r="R236" s="237">
        <f>Q236*H236</f>
        <v>0</v>
      </c>
      <c r="S236" s="237">
        <v>0</v>
      </c>
      <c r="T236" s="238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9" t="s">
        <v>189</v>
      </c>
      <c r="AT236" s="239" t="s">
        <v>171</v>
      </c>
      <c r="AU236" s="239" t="s">
        <v>84</v>
      </c>
      <c r="AY236" s="18" t="s">
        <v>168</v>
      </c>
      <c r="BE236" s="240">
        <f>IF(N236="základní",J236,0)</f>
        <v>0</v>
      </c>
      <c r="BF236" s="240">
        <f>IF(N236="snížená",J236,0)</f>
        <v>0</v>
      </c>
      <c r="BG236" s="240">
        <f>IF(N236="zákl. přenesená",J236,0)</f>
        <v>0</v>
      </c>
      <c r="BH236" s="240">
        <f>IF(N236="sníž. přenesená",J236,0)</f>
        <v>0</v>
      </c>
      <c r="BI236" s="240">
        <f>IF(N236="nulová",J236,0)</f>
        <v>0</v>
      </c>
      <c r="BJ236" s="18" t="s">
        <v>84</v>
      </c>
      <c r="BK236" s="240">
        <f>ROUND(I236*H236,2)</f>
        <v>0</v>
      </c>
      <c r="BL236" s="18" t="s">
        <v>189</v>
      </c>
      <c r="BM236" s="239" t="s">
        <v>2237</v>
      </c>
    </row>
    <row r="237" spans="1:65" s="2" customFormat="1" ht="49.05" customHeight="1">
      <c r="A237" s="39"/>
      <c r="B237" s="40"/>
      <c r="C237" s="228" t="s">
        <v>453</v>
      </c>
      <c r="D237" s="228" t="s">
        <v>171</v>
      </c>
      <c r="E237" s="229" t="s">
        <v>4495</v>
      </c>
      <c r="F237" s="230" t="s">
        <v>4496</v>
      </c>
      <c r="G237" s="231" t="s">
        <v>798</v>
      </c>
      <c r="H237" s="232">
        <v>6</v>
      </c>
      <c r="I237" s="233"/>
      <c r="J237" s="234">
        <f>ROUND(I237*H237,2)</f>
        <v>0</v>
      </c>
      <c r="K237" s="230" t="s">
        <v>1</v>
      </c>
      <c r="L237" s="45"/>
      <c r="M237" s="235" t="s">
        <v>1</v>
      </c>
      <c r="N237" s="236" t="s">
        <v>42</v>
      </c>
      <c r="O237" s="92"/>
      <c r="P237" s="237">
        <f>O237*H237</f>
        <v>0</v>
      </c>
      <c r="Q237" s="237">
        <v>0</v>
      </c>
      <c r="R237" s="237">
        <f>Q237*H237</f>
        <v>0</v>
      </c>
      <c r="S237" s="237">
        <v>0</v>
      </c>
      <c r="T237" s="238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9" t="s">
        <v>189</v>
      </c>
      <c r="AT237" s="239" t="s">
        <v>171</v>
      </c>
      <c r="AU237" s="239" t="s">
        <v>84</v>
      </c>
      <c r="AY237" s="18" t="s">
        <v>168</v>
      </c>
      <c r="BE237" s="240">
        <f>IF(N237="základní",J237,0)</f>
        <v>0</v>
      </c>
      <c r="BF237" s="240">
        <f>IF(N237="snížená",J237,0)</f>
        <v>0</v>
      </c>
      <c r="BG237" s="240">
        <f>IF(N237="zákl. přenesená",J237,0)</f>
        <v>0</v>
      </c>
      <c r="BH237" s="240">
        <f>IF(N237="sníž. přenesená",J237,0)</f>
        <v>0</v>
      </c>
      <c r="BI237" s="240">
        <f>IF(N237="nulová",J237,0)</f>
        <v>0</v>
      </c>
      <c r="BJ237" s="18" t="s">
        <v>84</v>
      </c>
      <c r="BK237" s="240">
        <f>ROUND(I237*H237,2)</f>
        <v>0</v>
      </c>
      <c r="BL237" s="18" t="s">
        <v>189</v>
      </c>
      <c r="BM237" s="239" t="s">
        <v>2246</v>
      </c>
    </row>
    <row r="238" spans="1:65" s="2" customFormat="1" ht="49.05" customHeight="1">
      <c r="A238" s="39"/>
      <c r="B238" s="40"/>
      <c r="C238" s="228" t="s">
        <v>462</v>
      </c>
      <c r="D238" s="228" t="s">
        <v>171</v>
      </c>
      <c r="E238" s="229" t="s">
        <v>4497</v>
      </c>
      <c r="F238" s="230" t="s">
        <v>4498</v>
      </c>
      <c r="G238" s="231" t="s">
        <v>798</v>
      </c>
      <c r="H238" s="232">
        <v>3</v>
      </c>
      <c r="I238" s="233"/>
      <c r="J238" s="234">
        <f>ROUND(I238*H238,2)</f>
        <v>0</v>
      </c>
      <c r="K238" s="230" t="s">
        <v>1</v>
      </c>
      <c r="L238" s="45"/>
      <c r="M238" s="235" t="s">
        <v>1</v>
      </c>
      <c r="N238" s="236" t="s">
        <v>42</v>
      </c>
      <c r="O238" s="92"/>
      <c r="P238" s="237">
        <f>O238*H238</f>
        <v>0</v>
      </c>
      <c r="Q238" s="237">
        <v>0</v>
      </c>
      <c r="R238" s="237">
        <f>Q238*H238</f>
        <v>0</v>
      </c>
      <c r="S238" s="237">
        <v>0</v>
      </c>
      <c r="T238" s="238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9" t="s">
        <v>189</v>
      </c>
      <c r="AT238" s="239" t="s">
        <v>171</v>
      </c>
      <c r="AU238" s="239" t="s">
        <v>84</v>
      </c>
      <c r="AY238" s="18" t="s">
        <v>168</v>
      </c>
      <c r="BE238" s="240">
        <f>IF(N238="základní",J238,0)</f>
        <v>0</v>
      </c>
      <c r="BF238" s="240">
        <f>IF(N238="snížená",J238,0)</f>
        <v>0</v>
      </c>
      <c r="BG238" s="240">
        <f>IF(N238="zákl. přenesená",J238,0)</f>
        <v>0</v>
      </c>
      <c r="BH238" s="240">
        <f>IF(N238="sníž. přenesená",J238,0)</f>
        <v>0</v>
      </c>
      <c r="BI238" s="240">
        <f>IF(N238="nulová",J238,0)</f>
        <v>0</v>
      </c>
      <c r="BJ238" s="18" t="s">
        <v>84</v>
      </c>
      <c r="BK238" s="240">
        <f>ROUND(I238*H238,2)</f>
        <v>0</v>
      </c>
      <c r="BL238" s="18" t="s">
        <v>189</v>
      </c>
      <c r="BM238" s="239" t="s">
        <v>2255</v>
      </c>
    </row>
    <row r="239" spans="1:65" s="2" customFormat="1" ht="49.05" customHeight="1">
      <c r="A239" s="39"/>
      <c r="B239" s="40"/>
      <c r="C239" s="228" t="s">
        <v>468</v>
      </c>
      <c r="D239" s="228" t="s">
        <v>171</v>
      </c>
      <c r="E239" s="229" t="s">
        <v>4499</v>
      </c>
      <c r="F239" s="230" t="s">
        <v>4500</v>
      </c>
      <c r="G239" s="231" t="s">
        <v>798</v>
      </c>
      <c r="H239" s="232">
        <v>2</v>
      </c>
      <c r="I239" s="233"/>
      <c r="J239" s="234">
        <f>ROUND(I239*H239,2)</f>
        <v>0</v>
      </c>
      <c r="K239" s="230" t="s">
        <v>1</v>
      </c>
      <c r="L239" s="45"/>
      <c r="M239" s="235" t="s">
        <v>1</v>
      </c>
      <c r="N239" s="236" t="s">
        <v>42</v>
      </c>
      <c r="O239" s="92"/>
      <c r="P239" s="237">
        <f>O239*H239</f>
        <v>0</v>
      </c>
      <c r="Q239" s="237">
        <v>0</v>
      </c>
      <c r="R239" s="237">
        <f>Q239*H239</f>
        <v>0</v>
      </c>
      <c r="S239" s="237">
        <v>0</v>
      </c>
      <c r="T239" s="238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9" t="s">
        <v>189</v>
      </c>
      <c r="AT239" s="239" t="s">
        <v>171</v>
      </c>
      <c r="AU239" s="239" t="s">
        <v>84</v>
      </c>
      <c r="AY239" s="18" t="s">
        <v>168</v>
      </c>
      <c r="BE239" s="240">
        <f>IF(N239="základní",J239,0)</f>
        <v>0</v>
      </c>
      <c r="BF239" s="240">
        <f>IF(N239="snížená",J239,0)</f>
        <v>0</v>
      </c>
      <c r="BG239" s="240">
        <f>IF(N239="zákl. přenesená",J239,0)</f>
        <v>0</v>
      </c>
      <c r="BH239" s="240">
        <f>IF(N239="sníž. přenesená",J239,0)</f>
        <v>0</v>
      </c>
      <c r="BI239" s="240">
        <f>IF(N239="nulová",J239,0)</f>
        <v>0</v>
      </c>
      <c r="BJ239" s="18" t="s">
        <v>84</v>
      </c>
      <c r="BK239" s="240">
        <f>ROUND(I239*H239,2)</f>
        <v>0</v>
      </c>
      <c r="BL239" s="18" t="s">
        <v>189</v>
      </c>
      <c r="BM239" s="239" t="s">
        <v>2267</v>
      </c>
    </row>
    <row r="240" spans="1:65" s="2" customFormat="1" ht="49.05" customHeight="1">
      <c r="A240" s="39"/>
      <c r="B240" s="40"/>
      <c r="C240" s="228" t="s">
        <v>7</v>
      </c>
      <c r="D240" s="228" t="s">
        <v>171</v>
      </c>
      <c r="E240" s="229" t="s">
        <v>4501</v>
      </c>
      <c r="F240" s="230" t="s">
        <v>4502</v>
      </c>
      <c r="G240" s="231" t="s">
        <v>798</v>
      </c>
      <c r="H240" s="232">
        <v>2</v>
      </c>
      <c r="I240" s="233"/>
      <c r="J240" s="234">
        <f>ROUND(I240*H240,2)</f>
        <v>0</v>
      </c>
      <c r="K240" s="230" t="s">
        <v>1</v>
      </c>
      <c r="L240" s="45"/>
      <c r="M240" s="235" t="s">
        <v>1</v>
      </c>
      <c r="N240" s="236" t="s">
        <v>42</v>
      </c>
      <c r="O240" s="92"/>
      <c r="P240" s="237">
        <f>O240*H240</f>
        <v>0</v>
      </c>
      <c r="Q240" s="237">
        <v>0</v>
      </c>
      <c r="R240" s="237">
        <f>Q240*H240</f>
        <v>0</v>
      </c>
      <c r="S240" s="237">
        <v>0</v>
      </c>
      <c r="T240" s="238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9" t="s">
        <v>189</v>
      </c>
      <c r="AT240" s="239" t="s">
        <v>171</v>
      </c>
      <c r="AU240" s="239" t="s">
        <v>84</v>
      </c>
      <c r="AY240" s="18" t="s">
        <v>168</v>
      </c>
      <c r="BE240" s="240">
        <f>IF(N240="základní",J240,0)</f>
        <v>0</v>
      </c>
      <c r="BF240" s="240">
        <f>IF(N240="snížená",J240,0)</f>
        <v>0</v>
      </c>
      <c r="BG240" s="240">
        <f>IF(N240="zákl. přenesená",J240,0)</f>
        <v>0</v>
      </c>
      <c r="BH240" s="240">
        <f>IF(N240="sníž. přenesená",J240,0)</f>
        <v>0</v>
      </c>
      <c r="BI240" s="240">
        <f>IF(N240="nulová",J240,0)</f>
        <v>0</v>
      </c>
      <c r="BJ240" s="18" t="s">
        <v>84</v>
      </c>
      <c r="BK240" s="240">
        <f>ROUND(I240*H240,2)</f>
        <v>0</v>
      </c>
      <c r="BL240" s="18" t="s">
        <v>189</v>
      </c>
      <c r="BM240" s="239" t="s">
        <v>2280</v>
      </c>
    </row>
    <row r="241" spans="1:65" s="2" customFormat="1" ht="49.05" customHeight="1">
      <c r="A241" s="39"/>
      <c r="B241" s="40"/>
      <c r="C241" s="228" t="s">
        <v>484</v>
      </c>
      <c r="D241" s="228" t="s">
        <v>171</v>
      </c>
      <c r="E241" s="229" t="s">
        <v>4503</v>
      </c>
      <c r="F241" s="230" t="s">
        <v>4504</v>
      </c>
      <c r="G241" s="231" t="s">
        <v>798</v>
      </c>
      <c r="H241" s="232">
        <v>4</v>
      </c>
      <c r="I241" s="233"/>
      <c r="J241" s="234">
        <f>ROUND(I241*H241,2)</f>
        <v>0</v>
      </c>
      <c r="K241" s="230" t="s">
        <v>1</v>
      </c>
      <c r="L241" s="45"/>
      <c r="M241" s="235" t="s">
        <v>1</v>
      </c>
      <c r="N241" s="236" t="s">
        <v>42</v>
      </c>
      <c r="O241" s="92"/>
      <c r="P241" s="237">
        <f>O241*H241</f>
        <v>0</v>
      </c>
      <c r="Q241" s="237">
        <v>0</v>
      </c>
      <c r="R241" s="237">
        <f>Q241*H241</f>
        <v>0</v>
      </c>
      <c r="S241" s="237">
        <v>0</v>
      </c>
      <c r="T241" s="238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9" t="s">
        <v>189</v>
      </c>
      <c r="AT241" s="239" t="s">
        <v>171</v>
      </c>
      <c r="AU241" s="239" t="s">
        <v>84</v>
      </c>
      <c r="AY241" s="18" t="s">
        <v>168</v>
      </c>
      <c r="BE241" s="240">
        <f>IF(N241="základní",J241,0)</f>
        <v>0</v>
      </c>
      <c r="BF241" s="240">
        <f>IF(N241="snížená",J241,0)</f>
        <v>0</v>
      </c>
      <c r="BG241" s="240">
        <f>IF(N241="zákl. přenesená",J241,0)</f>
        <v>0</v>
      </c>
      <c r="BH241" s="240">
        <f>IF(N241="sníž. přenesená",J241,0)</f>
        <v>0</v>
      </c>
      <c r="BI241" s="240">
        <f>IF(N241="nulová",J241,0)</f>
        <v>0</v>
      </c>
      <c r="BJ241" s="18" t="s">
        <v>84</v>
      </c>
      <c r="BK241" s="240">
        <f>ROUND(I241*H241,2)</f>
        <v>0</v>
      </c>
      <c r="BL241" s="18" t="s">
        <v>189</v>
      </c>
      <c r="BM241" s="239" t="s">
        <v>2290</v>
      </c>
    </row>
    <row r="242" spans="1:65" s="2" customFormat="1" ht="49.05" customHeight="1">
      <c r="A242" s="39"/>
      <c r="B242" s="40"/>
      <c r="C242" s="228" t="s">
        <v>489</v>
      </c>
      <c r="D242" s="228" t="s">
        <v>171</v>
      </c>
      <c r="E242" s="229" t="s">
        <v>4505</v>
      </c>
      <c r="F242" s="230" t="s">
        <v>4506</v>
      </c>
      <c r="G242" s="231" t="s">
        <v>798</v>
      </c>
      <c r="H242" s="232">
        <v>5</v>
      </c>
      <c r="I242" s="233"/>
      <c r="J242" s="234">
        <f>ROUND(I242*H242,2)</f>
        <v>0</v>
      </c>
      <c r="K242" s="230" t="s">
        <v>1</v>
      </c>
      <c r="L242" s="45"/>
      <c r="M242" s="235" t="s">
        <v>1</v>
      </c>
      <c r="N242" s="236" t="s">
        <v>42</v>
      </c>
      <c r="O242" s="92"/>
      <c r="P242" s="237">
        <f>O242*H242</f>
        <v>0</v>
      </c>
      <c r="Q242" s="237">
        <v>0</v>
      </c>
      <c r="R242" s="237">
        <f>Q242*H242</f>
        <v>0</v>
      </c>
      <c r="S242" s="237">
        <v>0</v>
      </c>
      <c r="T242" s="238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9" t="s">
        <v>189</v>
      </c>
      <c r="AT242" s="239" t="s">
        <v>171</v>
      </c>
      <c r="AU242" s="239" t="s">
        <v>84</v>
      </c>
      <c r="AY242" s="18" t="s">
        <v>168</v>
      </c>
      <c r="BE242" s="240">
        <f>IF(N242="základní",J242,0)</f>
        <v>0</v>
      </c>
      <c r="BF242" s="240">
        <f>IF(N242="snížená",J242,0)</f>
        <v>0</v>
      </c>
      <c r="BG242" s="240">
        <f>IF(N242="zákl. přenesená",J242,0)</f>
        <v>0</v>
      </c>
      <c r="BH242" s="240">
        <f>IF(N242="sníž. přenesená",J242,0)</f>
        <v>0</v>
      </c>
      <c r="BI242" s="240">
        <f>IF(N242="nulová",J242,0)</f>
        <v>0</v>
      </c>
      <c r="BJ242" s="18" t="s">
        <v>84</v>
      </c>
      <c r="BK242" s="240">
        <f>ROUND(I242*H242,2)</f>
        <v>0</v>
      </c>
      <c r="BL242" s="18" t="s">
        <v>189</v>
      </c>
      <c r="BM242" s="239" t="s">
        <v>2301</v>
      </c>
    </row>
    <row r="243" spans="1:65" s="2" customFormat="1" ht="49.05" customHeight="1">
      <c r="A243" s="39"/>
      <c r="B243" s="40"/>
      <c r="C243" s="228" t="s">
        <v>495</v>
      </c>
      <c r="D243" s="228" t="s">
        <v>171</v>
      </c>
      <c r="E243" s="229" t="s">
        <v>4507</v>
      </c>
      <c r="F243" s="230" t="s">
        <v>4508</v>
      </c>
      <c r="G243" s="231" t="s">
        <v>798</v>
      </c>
      <c r="H243" s="232">
        <v>2</v>
      </c>
      <c r="I243" s="233"/>
      <c r="J243" s="234">
        <f>ROUND(I243*H243,2)</f>
        <v>0</v>
      </c>
      <c r="K243" s="230" t="s">
        <v>1</v>
      </c>
      <c r="L243" s="45"/>
      <c r="M243" s="235" t="s">
        <v>1</v>
      </c>
      <c r="N243" s="236" t="s">
        <v>42</v>
      </c>
      <c r="O243" s="92"/>
      <c r="P243" s="237">
        <f>O243*H243</f>
        <v>0</v>
      </c>
      <c r="Q243" s="237">
        <v>0</v>
      </c>
      <c r="R243" s="237">
        <f>Q243*H243</f>
        <v>0</v>
      </c>
      <c r="S243" s="237">
        <v>0</v>
      </c>
      <c r="T243" s="238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9" t="s">
        <v>189</v>
      </c>
      <c r="AT243" s="239" t="s">
        <v>171</v>
      </c>
      <c r="AU243" s="239" t="s">
        <v>84</v>
      </c>
      <c r="AY243" s="18" t="s">
        <v>168</v>
      </c>
      <c r="BE243" s="240">
        <f>IF(N243="základní",J243,0)</f>
        <v>0</v>
      </c>
      <c r="BF243" s="240">
        <f>IF(N243="snížená",J243,0)</f>
        <v>0</v>
      </c>
      <c r="BG243" s="240">
        <f>IF(N243="zákl. přenesená",J243,0)</f>
        <v>0</v>
      </c>
      <c r="BH243" s="240">
        <f>IF(N243="sníž. přenesená",J243,0)</f>
        <v>0</v>
      </c>
      <c r="BI243" s="240">
        <f>IF(N243="nulová",J243,0)</f>
        <v>0</v>
      </c>
      <c r="BJ243" s="18" t="s">
        <v>84</v>
      </c>
      <c r="BK243" s="240">
        <f>ROUND(I243*H243,2)</f>
        <v>0</v>
      </c>
      <c r="BL243" s="18" t="s">
        <v>189</v>
      </c>
      <c r="BM243" s="239" t="s">
        <v>2310</v>
      </c>
    </row>
    <row r="244" spans="1:65" s="2" customFormat="1" ht="49.05" customHeight="1">
      <c r="A244" s="39"/>
      <c r="B244" s="40"/>
      <c r="C244" s="228" t="s">
        <v>502</v>
      </c>
      <c r="D244" s="228" t="s">
        <v>171</v>
      </c>
      <c r="E244" s="229" t="s">
        <v>4509</v>
      </c>
      <c r="F244" s="230" t="s">
        <v>4510</v>
      </c>
      <c r="G244" s="231" t="s">
        <v>798</v>
      </c>
      <c r="H244" s="232">
        <v>1</v>
      </c>
      <c r="I244" s="233"/>
      <c r="J244" s="234">
        <f>ROUND(I244*H244,2)</f>
        <v>0</v>
      </c>
      <c r="K244" s="230" t="s">
        <v>1</v>
      </c>
      <c r="L244" s="45"/>
      <c r="M244" s="235" t="s">
        <v>1</v>
      </c>
      <c r="N244" s="236" t="s">
        <v>42</v>
      </c>
      <c r="O244" s="92"/>
      <c r="P244" s="237">
        <f>O244*H244</f>
        <v>0</v>
      </c>
      <c r="Q244" s="237">
        <v>0</v>
      </c>
      <c r="R244" s="237">
        <f>Q244*H244</f>
        <v>0</v>
      </c>
      <c r="S244" s="237">
        <v>0</v>
      </c>
      <c r="T244" s="238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9" t="s">
        <v>189</v>
      </c>
      <c r="AT244" s="239" t="s">
        <v>171</v>
      </c>
      <c r="AU244" s="239" t="s">
        <v>84</v>
      </c>
      <c r="AY244" s="18" t="s">
        <v>168</v>
      </c>
      <c r="BE244" s="240">
        <f>IF(N244="základní",J244,0)</f>
        <v>0</v>
      </c>
      <c r="BF244" s="240">
        <f>IF(N244="snížená",J244,0)</f>
        <v>0</v>
      </c>
      <c r="BG244" s="240">
        <f>IF(N244="zákl. přenesená",J244,0)</f>
        <v>0</v>
      </c>
      <c r="BH244" s="240">
        <f>IF(N244="sníž. přenesená",J244,0)</f>
        <v>0</v>
      </c>
      <c r="BI244" s="240">
        <f>IF(N244="nulová",J244,0)</f>
        <v>0</v>
      </c>
      <c r="BJ244" s="18" t="s">
        <v>84</v>
      </c>
      <c r="BK244" s="240">
        <f>ROUND(I244*H244,2)</f>
        <v>0</v>
      </c>
      <c r="BL244" s="18" t="s">
        <v>189</v>
      </c>
      <c r="BM244" s="239" t="s">
        <v>2319</v>
      </c>
    </row>
    <row r="245" spans="1:65" s="2" customFormat="1" ht="49.05" customHeight="1">
      <c r="A245" s="39"/>
      <c r="B245" s="40"/>
      <c r="C245" s="228" t="s">
        <v>512</v>
      </c>
      <c r="D245" s="228" t="s">
        <v>171</v>
      </c>
      <c r="E245" s="229" t="s">
        <v>4511</v>
      </c>
      <c r="F245" s="230" t="s">
        <v>4512</v>
      </c>
      <c r="G245" s="231" t="s">
        <v>798</v>
      </c>
      <c r="H245" s="232">
        <v>2</v>
      </c>
      <c r="I245" s="233"/>
      <c r="J245" s="234">
        <f>ROUND(I245*H245,2)</f>
        <v>0</v>
      </c>
      <c r="K245" s="230" t="s">
        <v>1</v>
      </c>
      <c r="L245" s="45"/>
      <c r="M245" s="235" t="s">
        <v>1</v>
      </c>
      <c r="N245" s="236" t="s">
        <v>42</v>
      </c>
      <c r="O245" s="92"/>
      <c r="P245" s="237">
        <f>O245*H245</f>
        <v>0</v>
      </c>
      <c r="Q245" s="237">
        <v>0</v>
      </c>
      <c r="R245" s="237">
        <f>Q245*H245</f>
        <v>0</v>
      </c>
      <c r="S245" s="237">
        <v>0</v>
      </c>
      <c r="T245" s="238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9" t="s">
        <v>189</v>
      </c>
      <c r="AT245" s="239" t="s">
        <v>171</v>
      </c>
      <c r="AU245" s="239" t="s">
        <v>84</v>
      </c>
      <c r="AY245" s="18" t="s">
        <v>168</v>
      </c>
      <c r="BE245" s="240">
        <f>IF(N245="základní",J245,0)</f>
        <v>0</v>
      </c>
      <c r="BF245" s="240">
        <f>IF(N245="snížená",J245,0)</f>
        <v>0</v>
      </c>
      <c r="BG245" s="240">
        <f>IF(N245="zákl. přenesená",J245,0)</f>
        <v>0</v>
      </c>
      <c r="BH245" s="240">
        <f>IF(N245="sníž. přenesená",J245,0)</f>
        <v>0</v>
      </c>
      <c r="BI245" s="240">
        <f>IF(N245="nulová",J245,0)</f>
        <v>0</v>
      </c>
      <c r="BJ245" s="18" t="s">
        <v>84</v>
      </c>
      <c r="BK245" s="240">
        <f>ROUND(I245*H245,2)</f>
        <v>0</v>
      </c>
      <c r="BL245" s="18" t="s">
        <v>189</v>
      </c>
      <c r="BM245" s="239" t="s">
        <v>2335</v>
      </c>
    </row>
    <row r="246" spans="1:65" s="2" customFormat="1" ht="37.8" customHeight="1">
      <c r="A246" s="39"/>
      <c r="B246" s="40"/>
      <c r="C246" s="228" t="s">
        <v>522</v>
      </c>
      <c r="D246" s="228" t="s">
        <v>171</v>
      </c>
      <c r="E246" s="229" t="s">
        <v>4513</v>
      </c>
      <c r="F246" s="230" t="s">
        <v>4514</v>
      </c>
      <c r="G246" s="231" t="s">
        <v>798</v>
      </c>
      <c r="H246" s="232">
        <v>1</v>
      </c>
      <c r="I246" s="233"/>
      <c r="J246" s="234">
        <f>ROUND(I246*H246,2)</f>
        <v>0</v>
      </c>
      <c r="K246" s="230" t="s">
        <v>1</v>
      </c>
      <c r="L246" s="45"/>
      <c r="M246" s="235" t="s">
        <v>1</v>
      </c>
      <c r="N246" s="236" t="s">
        <v>42</v>
      </c>
      <c r="O246" s="92"/>
      <c r="P246" s="237">
        <f>O246*H246</f>
        <v>0</v>
      </c>
      <c r="Q246" s="237">
        <v>0</v>
      </c>
      <c r="R246" s="237">
        <f>Q246*H246</f>
        <v>0</v>
      </c>
      <c r="S246" s="237">
        <v>0</v>
      </c>
      <c r="T246" s="238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9" t="s">
        <v>189</v>
      </c>
      <c r="AT246" s="239" t="s">
        <v>171</v>
      </c>
      <c r="AU246" s="239" t="s">
        <v>84</v>
      </c>
      <c r="AY246" s="18" t="s">
        <v>168</v>
      </c>
      <c r="BE246" s="240">
        <f>IF(N246="základní",J246,0)</f>
        <v>0</v>
      </c>
      <c r="BF246" s="240">
        <f>IF(N246="snížená",J246,0)</f>
        <v>0</v>
      </c>
      <c r="BG246" s="240">
        <f>IF(N246="zákl. přenesená",J246,0)</f>
        <v>0</v>
      </c>
      <c r="BH246" s="240">
        <f>IF(N246="sníž. přenesená",J246,0)</f>
        <v>0</v>
      </c>
      <c r="BI246" s="240">
        <f>IF(N246="nulová",J246,0)</f>
        <v>0</v>
      </c>
      <c r="BJ246" s="18" t="s">
        <v>84</v>
      </c>
      <c r="BK246" s="240">
        <f>ROUND(I246*H246,2)</f>
        <v>0</v>
      </c>
      <c r="BL246" s="18" t="s">
        <v>189</v>
      </c>
      <c r="BM246" s="239" t="s">
        <v>2347</v>
      </c>
    </row>
    <row r="247" spans="1:65" s="2" customFormat="1" ht="37.8" customHeight="1">
      <c r="A247" s="39"/>
      <c r="B247" s="40"/>
      <c r="C247" s="228" t="s">
        <v>534</v>
      </c>
      <c r="D247" s="228" t="s">
        <v>171</v>
      </c>
      <c r="E247" s="229" t="s">
        <v>4515</v>
      </c>
      <c r="F247" s="230" t="s">
        <v>4516</v>
      </c>
      <c r="G247" s="231" t="s">
        <v>798</v>
      </c>
      <c r="H247" s="232">
        <v>1</v>
      </c>
      <c r="I247" s="233"/>
      <c r="J247" s="234">
        <f>ROUND(I247*H247,2)</f>
        <v>0</v>
      </c>
      <c r="K247" s="230" t="s">
        <v>1</v>
      </c>
      <c r="L247" s="45"/>
      <c r="M247" s="235" t="s">
        <v>1</v>
      </c>
      <c r="N247" s="236" t="s">
        <v>42</v>
      </c>
      <c r="O247" s="92"/>
      <c r="P247" s="237">
        <f>O247*H247</f>
        <v>0</v>
      </c>
      <c r="Q247" s="237">
        <v>0</v>
      </c>
      <c r="R247" s="237">
        <f>Q247*H247</f>
        <v>0</v>
      </c>
      <c r="S247" s="237">
        <v>0</v>
      </c>
      <c r="T247" s="238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9" t="s">
        <v>189</v>
      </c>
      <c r="AT247" s="239" t="s">
        <v>171</v>
      </c>
      <c r="AU247" s="239" t="s">
        <v>84</v>
      </c>
      <c r="AY247" s="18" t="s">
        <v>168</v>
      </c>
      <c r="BE247" s="240">
        <f>IF(N247="základní",J247,0)</f>
        <v>0</v>
      </c>
      <c r="BF247" s="240">
        <f>IF(N247="snížená",J247,0)</f>
        <v>0</v>
      </c>
      <c r="BG247" s="240">
        <f>IF(N247="zákl. přenesená",J247,0)</f>
        <v>0</v>
      </c>
      <c r="BH247" s="240">
        <f>IF(N247="sníž. přenesená",J247,0)</f>
        <v>0</v>
      </c>
      <c r="BI247" s="240">
        <f>IF(N247="nulová",J247,0)</f>
        <v>0</v>
      </c>
      <c r="BJ247" s="18" t="s">
        <v>84</v>
      </c>
      <c r="BK247" s="240">
        <f>ROUND(I247*H247,2)</f>
        <v>0</v>
      </c>
      <c r="BL247" s="18" t="s">
        <v>189</v>
      </c>
      <c r="BM247" s="239" t="s">
        <v>2363</v>
      </c>
    </row>
    <row r="248" spans="1:65" s="2" customFormat="1" ht="24.15" customHeight="1">
      <c r="A248" s="39"/>
      <c r="B248" s="40"/>
      <c r="C248" s="228" t="s">
        <v>540</v>
      </c>
      <c r="D248" s="228" t="s">
        <v>171</v>
      </c>
      <c r="E248" s="229" t="s">
        <v>4517</v>
      </c>
      <c r="F248" s="230" t="s">
        <v>4518</v>
      </c>
      <c r="G248" s="231" t="s">
        <v>798</v>
      </c>
      <c r="H248" s="232">
        <v>21</v>
      </c>
      <c r="I248" s="233"/>
      <c r="J248" s="234">
        <f>ROUND(I248*H248,2)</f>
        <v>0</v>
      </c>
      <c r="K248" s="230" t="s">
        <v>4298</v>
      </c>
      <c r="L248" s="45"/>
      <c r="M248" s="235" t="s">
        <v>1</v>
      </c>
      <c r="N248" s="236" t="s">
        <v>42</v>
      </c>
      <c r="O248" s="92"/>
      <c r="P248" s="237">
        <f>O248*H248</f>
        <v>0</v>
      </c>
      <c r="Q248" s="237">
        <v>0</v>
      </c>
      <c r="R248" s="237">
        <f>Q248*H248</f>
        <v>0</v>
      </c>
      <c r="S248" s="237">
        <v>0</v>
      </c>
      <c r="T248" s="238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9" t="s">
        <v>189</v>
      </c>
      <c r="AT248" s="239" t="s">
        <v>171</v>
      </c>
      <c r="AU248" s="239" t="s">
        <v>84</v>
      </c>
      <c r="AY248" s="18" t="s">
        <v>168</v>
      </c>
      <c r="BE248" s="240">
        <f>IF(N248="základní",J248,0)</f>
        <v>0</v>
      </c>
      <c r="BF248" s="240">
        <f>IF(N248="snížená",J248,0)</f>
        <v>0</v>
      </c>
      <c r="BG248" s="240">
        <f>IF(N248="zákl. přenesená",J248,0)</f>
        <v>0</v>
      </c>
      <c r="BH248" s="240">
        <f>IF(N248="sníž. přenesená",J248,0)</f>
        <v>0</v>
      </c>
      <c r="BI248" s="240">
        <f>IF(N248="nulová",J248,0)</f>
        <v>0</v>
      </c>
      <c r="BJ248" s="18" t="s">
        <v>84</v>
      </c>
      <c r="BK248" s="240">
        <f>ROUND(I248*H248,2)</f>
        <v>0</v>
      </c>
      <c r="BL248" s="18" t="s">
        <v>189</v>
      </c>
      <c r="BM248" s="239" t="s">
        <v>2375</v>
      </c>
    </row>
    <row r="249" spans="1:65" s="2" customFormat="1" ht="24.15" customHeight="1">
      <c r="A249" s="39"/>
      <c r="B249" s="40"/>
      <c r="C249" s="228" t="s">
        <v>567</v>
      </c>
      <c r="D249" s="228" t="s">
        <v>171</v>
      </c>
      <c r="E249" s="229" t="s">
        <v>4519</v>
      </c>
      <c r="F249" s="230" t="s">
        <v>4520</v>
      </c>
      <c r="G249" s="231" t="s">
        <v>798</v>
      </c>
      <c r="H249" s="232">
        <v>41</v>
      </c>
      <c r="I249" s="233"/>
      <c r="J249" s="234">
        <f>ROUND(I249*H249,2)</f>
        <v>0</v>
      </c>
      <c r="K249" s="230" t="s">
        <v>4298</v>
      </c>
      <c r="L249" s="45"/>
      <c r="M249" s="235" t="s">
        <v>1</v>
      </c>
      <c r="N249" s="236" t="s">
        <v>42</v>
      </c>
      <c r="O249" s="92"/>
      <c r="P249" s="237">
        <f>O249*H249</f>
        <v>0</v>
      </c>
      <c r="Q249" s="237">
        <v>0</v>
      </c>
      <c r="R249" s="237">
        <f>Q249*H249</f>
        <v>0</v>
      </c>
      <c r="S249" s="237">
        <v>0</v>
      </c>
      <c r="T249" s="238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9" t="s">
        <v>189</v>
      </c>
      <c r="AT249" s="239" t="s">
        <v>171</v>
      </c>
      <c r="AU249" s="239" t="s">
        <v>84</v>
      </c>
      <c r="AY249" s="18" t="s">
        <v>168</v>
      </c>
      <c r="BE249" s="240">
        <f>IF(N249="základní",J249,0)</f>
        <v>0</v>
      </c>
      <c r="BF249" s="240">
        <f>IF(N249="snížená",J249,0)</f>
        <v>0</v>
      </c>
      <c r="BG249" s="240">
        <f>IF(N249="zákl. přenesená",J249,0)</f>
        <v>0</v>
      </c>
      <c r="BH249" s="240">
        <f>IF(N249="sníž. přenesená",J249,0)</f>
        <v>0</v>
      </c>
      <c r="BI249" s="240">
        <f>IF(N249="nulová",J249,0)</f>
        <v>0</v>
      </c>
      <c r="BJ249" s="18" t="s">
        <v>84</v>
      </c>
      <c r="BK249" s="240">
        <f>ROUND(I249*H249,2)</f>
        <v>0</v>
      </c>
      <c r="BL249" s="18" t="s">
        <v>189</v>
      </c>
      <c r="BM249" s="239" t="s">
        <v>2387</v>
      </c>
    </row>
    <row r="250" spans="1:65" s="2" customFormat="1" ht="24.15" customHeight="1">
      <c r="A250" s="39"/>
      <c r="B250" s="40"/>
      <c r="C250" s="228" t="s">
        <v>572</v>
      </c>
      <c r="D250" s="228" t="s">
        <v>171</v>
      </c>
      <c r="E250" s="229" t="s">
        <v>4521</v>
      </c>
      <c r="F250" s="230" t="s">
        <v>4522</v>
      </c>
      <c r="G250" s="231" t="s">
        <v>798</v>
      </c>
      <c r="H250" s="232">
        <v>11</v>
      </c>
      <c r="I250" s="233"/>
      <c r="J250" s="234">
        <f>ROUND(I250*H250,2)</f>
        <v>0</v>
      </c>
      <c r="K250" s="230" t="s">
        <v>4298</v>
      </c>
      <c r="L250" s="45"/>
      <c r="M250" s="235" t="s">
        <v>1</v>
      </c>
      <c r="N250" s="236" t="s">
        <v>42</v>
      </c>
      <c r="O250" s="92"/>
      <c r="P250" s="237">
        <f>O250*H250</f>
        <v>0</v>
      </c>
      <c r="Q250" s="237">
        <v>0</v>
      </c>
      <c r="R250" s="237">
        <f>Q250*H250</f>
        <v>0</v>
      </c>
      <c r="S250" s="237">
        <v>0</v>
      </c>
      <c r="T250" s="238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9" t="s">
        <v>189</v>
      </c>
      <c r="AT250" s="239" t="s">
        <v>171</v>
      </c>
      <c r="AU250" s="239" t="s">
        <v>84</v>
      </c>
      <c r="AY250" s="18" t="s">
        <v>168</v>
      </c>
      <c r="BE250" s="240">
        <f>IF(N250="základní",J250,0)</f>
        <v>0</v>
      </c>
      <c r="BF250" s="240">
        <f>IF(N250="snížená",J250,0)</f>
        <v>0</v>
      </c>
      <c r="BG250" s="240">
        <f>IF(N250="zákl. přenesená",J250,0)</f>
        <v>0</v>
      </c>
      <c r="BH250" s="240">
        <f>IF(N250="sníž. přenesená",J250,0)</f>
        <v>0</v>
      </c>
      <c r="BI250" s="240">
        <f>IF(N250="nulová",J250,0)</f>
        <v>0</v>
      </c>
      <c r="BJ250" s="18" t="s">
        <v>84</v>
      </c>
      <c r="BK250" s="240">
        <f>ROUND(I250*H250,2)</f>
        <v>0</v>
      </c>
      <c r="BL250" s="18" t="s">
        <v>189</v>
      </c>
      <c r="BM250" s="239" t="s">
        <v>2397</v>
      </c>
    </row>
    <row r="251" spans="1:65" s="2" customFormat="1" ht="24.15" customHeight="1">
      <c r="A251" s="39"/>
      <c r="B251" s="40"/>
      <c r="C251" s="228" t="s">
        <v>352</v>
      </c>
      <c r="D251" s="228" t="s">
        <v>171</v>
      </c>
      <c r="E251" s="229" t="s">
        <v>4523</v>
      </c>
      <c r="F251" s="230" t="s">
        <v>4524</v>
      </c>
      <c r="G251" s="231" t="s">
        <v>2104</v>
      </c>
      <c r="H251" s="308"/>
      <c r="I251" s="233"/>
      <c r="J251" s="234">
        <f>ROUND(I251*H251,2)</f>
        <v>0</v>
      </c>
      <c r="K251" s="230" t="s">
        <v>4298</v>
      </c>
      <c r="L251" s="45"/>
      <c r="M251" s="235" t="s">
        <v>1</v>
      </c>
      <c r="N251" s="236" t="s">
        <v>42</v>
      </c>
      <c r="O251" s="92"/>
      <c r="P251" s="237">
        <f>O251*H251</f>
        <v>0</v>
      </c>
      <c r="Q251" s="237">
        <v>0</v>
      </c>
      <c r="R251" s="237">
        <f>Q251*H251</f>
        <v>0</v>
      </c>
      <c r="S251" s="237">
        <v>0</v>
      </c>
      <c r="T251" s="238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9" t="s">
        <v>189</v>
      </c>
      <c r="AT251" s="239" t="s">
        <v>171</v>
      </c>
      <c r="AU251" s="239" t="s">
        <v>84</v>
      </c>
      <c r="AY251" s="18" t="s">
        <v>168</v>
      </c>
      <c r="BE251" s="240">
        <f>IF(N251="základní",J251,0)</f>
        <v>0</v>
      </c>
      <c r="BF251" s="240">
        <f>IF(N251="snížená",J251,0)</f>
        <v>0</v>
      </c>
      <c r="BG251" s="240">
        <f>IF(N251="zákl. přenesená",J251,0)</f>
        <v>0</v>
      </c>
      <c r="BH251" s="240">
        <f>IF(N251="sníž. přenesená",J251,0)</f>
        <v>0</v>
      </c>
      <c r="BI251" s="240">
        <f>IF(N251="nulová",J251,0)</f>
        <v>0</v>
      </c>
      <c r="BJ251" s="18" t="s">
        <v>84</v>
      </c>
      <c r="BK251" s="240">
        <f>ROUND(I251*H251,2)</f>
        <v>0</v>
      </c>
      <c r="BL251" s="18" t="s">
        <v>189</v>
      </c>
      <c r="BM251" s="239" t="s">
        <v>2406</v>
      </c>
    </row>
    <row r="252" spans="1:63" s="12" customFormat="1" ht="25.9" customHeight="1">
      <c r="A252" s="12"/>
      <c r="B252" s="212"/>
      <c r="C252" s="213"/>
      <c r="D252" s="214" t="s">
        <v>76</v>
      </c>
      <c r="E252" s="215" t="s">
        <v>4525</v>
      </c>
      <c r="F252" s="215" t="s">
        <v>4526</v>
      </c>
      <c r="G252" s="213"/>
      <c r="H252" s="213"/>
      <c r="I252" s="216"/>
      <c r="J252" s="217">
        <f>BK252</f>
        <v>0</v>
      </c>
      <c r="K252" s="213"/>
      <c r="L252" s="218"/>
      <c r="M252" s="219"/>
      <c r="N252" s="220"/>
      <c r="O252" s="220"/>
      <c r="P252" s="221">
        <f>SUM(P253:P256)</f>
        <v>0</v>
      </c>
      <c r="Q252" s="220"/>
      <c r="R252" s="221">
        <f>SUM(R253:R256)</f>
        <v>0</v>
      </c>
      <c r="S252" s="220"/>
      <c r="T252" s="222">
        <f>SUM(T253:T256)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23" t="s">
        <v>84</v>
      </c>
      <c r="AT252" s="224" t="s">
        <v>76</v>
      </c>
      <c r="AU252" s="224" t="s">
        <v>77</v>
      </c>
      <c r="AY252" s="223" t="s">
        <v>168</v>
      </c>
      <c r="BK252" s="225">
        <f>SUM(BK253:BK256)</f>
        <v>0</v>
      </c>
    </row>
    <row r="253" spans="1:65" s="2" customFormat="1" ht="24.15" customHeight="1">
      <c r="A253" s="39"/>
      <c r="B253" s="40"/>
      <c r="C253" s="228" t="s">
        <v>84</v>
      </c>
      <c r="D253" s="228" t="s">
        <v>171</v>
      </c>
      <c r="E253" s="229" t="s">
        <v>4527</v>
      </c>
      <c r="F253" s="230" t="s">
        <v>4528</v>
      </c>
      <c r="G253" s="231" t="s">
        <v>416</v>
      </c>
      <c r="H253" s="232">
        <v>0</v>
      </c>
      <c r="I253" s="233"/>
      <c r="J253" s="234">
        <f>ROUND(I253*H253,2)</f>
        <v>0</v>
      </c>
      <c r="K253" s="230" t="s">
        <v>4298</v>
      </c>
      <c r="L253" s="45"/>
      <c r="M253" s="235" t="s">
        <v>1</v>
      </c>
      <c r="N253" s="236" t="s">
        <v>42</v>
      </c>
      <c r="O253" s="92"/>
      <c r="P253" s="237">
        <f>O253*H253</f>
        <v>0</v>
      </c>
      <c r="Q253" s="237">
        <v>0</v>
      </c>
      <c r="R253" s="237">
        <f>Q253*H253</f>
        <v>0</v>
      </c>
      <c r="S253" s="237">
        <v>0</v>
      </c>
      <c r="T253" s="238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9" t="s">
        <v>189</v>
      </c>
      <c r="AT253" s="239" t="s">
        <v>171</v>
      </c>
      <c r="AU253" s="239" t="s">
        <v>84</v>
      </c>
      <c r="AY253" s="18" t="s">
        <v>168</v>
      </c>
      <c r="BE253" s="240">
        <f>IF(N253="základní",J253,0)</f>
        <v>0</v>
      </c>
      <c r="BF253" s="240">
        <f>IF(N253="snížená",J253,0)</f>
        <v>0</v>
      </c>
      <c r="BG253" s="240">
        <f>IF(N253="zákl. přenesená",J253,0)</f>
        <v>0</v>
      </c>
      <c r="BH253" s="240">
        <f>IF(N253="sníž. přenesená",J253,0)</f>
        <v>0</v>
      </c>
      <c r="BI253" s="240">
        <f>IF(N253="nulová",J253,0)</f>
        <v>0</v>
      </c>
      <c r="BJ253" s="18" t="s">
        <v>84</v>
      </c>
      <c r="BK253" s="240">
        <f>ROUND(I253*H253,2)</f>
        <v>0</v>
      </c>
      <c r="BL253" s="18" t="s">
        <v>189</v>
      </c>
      <c r="BM253" s="239" t="s">
        <v>2416</v>
      </c>
    </row>
    <row r="254" spans="1:65" s="2" customFormat="1" ht="24.15" customHeight="1">
      <c r="A254" s="39"/>
      <c r="B254" s="40"/>
      <c r="C254" s="228" t="s">
        <v>86</v>
      </c>
      <c r="D254" s="228" t="s">
        <v>171</v>
      </c>
      <c r="E254" s="229" t="s">
        <v>4529</v>
      </c>
      <c r="F254" s="230" t="s">
        <v>4530</v>
      </c>
      <c r="G254" s="231" t="s">
        <v>416</v>
      </c>
      <c r="H254" s="232">
        <v>0</v>
      </c>
      <c r="I254" s="233"/>
      <c r="J254" s="234">
        <f>ROUND(I254*H254,2)</f>
        <v>0</v>
      </c>
      <c r="K254" s="230" t="s">
        <v>4298</v>
      </c>
      <c r="L254" s="45"/>
      <c r="M254" s="235" t="s">
        <v>1</v>
      </c>
      <c r="N254" s="236" t="s">
        <v>42</v>
      </c>
      <c r="O254" s="92"/>
      <c r="P254" s="237">
        <f>O254*H254</f>
        <v>0</v>
      </c>
      <c r="Q254" s="237">
        <v>0</v>
      </c>
      <c r="R254" s="237">
        <f>Q254*H254</f>
        <v>0</v>
      </c>
      <c r="S254" s="237">
        <v>0</v>
      </c>
      <c r="T254" s="238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9" t="s">
        <v>189</v>
      </c>
      <c r="AT254" s="239" t="s">
        <v>171</v>
      </c>
      <c r="AU254" s="239" t="s">
        <v>84</v>
      </c>
      <c r="AY254" s="18" t="s">
        <v>168</v>
      </c>
      <c r="BE254" s="240">
        <f>IF(N254="základní",J254,0)</f>
        <v>0</v>
      </c>
      <c r="BF254" s="240">
        <f>IF(N254="snížená",J254,0)</f>
        <v>0</v>
      </c>
      <c r="BG254" s="240">
        <f>IF(N254="zákl. přenesená",J254,0)</f>
        <v>0</v>
      </c>
      <c r="BH254" s="240">
        <f>IF(N254="sníž. přenesená",J254,0)</f>
        <v>0</v>
      </c>
      <c r="BI254" s="240">
        <f>IF(N254="nulová",J254,0)</f>
        <v>0</v>
      </c>
      <c r="BJ254" s="18" t="s">
        <v>84</v>
      </c>
      <c r="BK254" s="240">
        <f>ROUND(I254*H254,2)</f>
        <v>0</v>
      </c>
      <c r="BL254" s="18" t="s">
        <v>189</v>
      </c>
      <c r="BM254" s="239" t="s">
        <v>2425</v>
      </c>
    </row>
    <row r="255" spans="1:65" s="2" customFormat="1" ht="24.15" customHeight="1">
      <c r="A255" s="39"/>
      <c r="B255" s="40"/>
      <c r="C255" s="228" t="s">
        <v>106</v>
      </c>
      <c r="D255" s="228" t="s">
        <v>171</v>
      </c>
      <c r="E255" s="229" t="s">
        <v>4531</v>
      </c>
      <c r="F255" s="230" t="s">
        <v>4532</v>
      </c>
      <c r="G255" s="231" t="s">
        <v>416</v>
      </c>
      <c r="H255" s="232">
        <v>0</v>
      </c>
      <c r="I255" s="233"/>
      <c r="J255" s="234">
        <f>ROUND(I255*H255,2)</f>
        <v>0</v>
      </c>
      <c r="K255" s="230" t="s">
        <v>4298</v>
      </c>
      <c r="L255" s="45"/>
      <c r="M255" s="235" t="s">
        <v>1</v>
      </c>
      <c r="N255" s="236" t="s">
        <v>42</v>
      </c>
      <c r="O255" s="92"/>
      <c r="P255" s="237">
        <f>O255*H255</f>
        <v>0</v>
      </c>
      <c r="Q255" s="237">
        <v>0</v>
      </c>
      <c r="R255" s="237">
        <f>Q255*H255</f>
        <v>0</v>
      </c>
      <c r="S255" s="237">
        <v>0</v>
      </c>
      <c r="T255" s="238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9" t="s">
        <v>189</v>
      </c>
      <c r="AT255" s="239" t="s">
        <v>171</v>
      </c>
      <c r="AU255" s="239" t="s">
        <v>84</v>
      </c>
      <c r="AY255" s="18" t="s">
        <v>168</v>
      </c>
      <c r="BE255" s="240">
        <f>IF(N255="základní",J255,0)</f>
        <v>0</v>
      </c>
      <c r="BF255" s="240">
        <f>IF(N255="snížená",J255,0)</f>
        <v>0</v>
      </c>
      <c r="BG255" s="240">
        <f>IF(N255="zákl. přenesená",J255,0)</f>
        <v>0</v>
      </c>
      <c r="BH255" s="240">
        <f>IF(N255="sníž. přenesená",J255,0)</f>
        <v>0</v>
      </c>
      <c r="BI255" s="240">
        <f>IF(N255="nulová",J255,0)</f>
        <v>0</v>
      </c>
      <c r="BJ255" s="18" t="s">
        <v>84</v>
      </c>
      <c r="BK255" s="240">
        <f>ROUND(I255*H255,2)</f>
        <v>0</v>
      </c>
      <c r="BL255" s="18" t="s">
        <v>189</v>
      </c>
      <c r="BM255" s="239" t="s">
        <v>2437</v>
      </c>
    </row>
    <row r="256" spans="1:65" s="2" customFormat="1" ht="24.15" customHeight="1">
      <c r="A256" s="39"/>
      <c r="B256" s="40"/>
      <c r="C256" s="228" t="s">
        <v>189</v>
      </c>
      <c r="D256" s="228" t="s">
        <v>171</v>
      </c>
      <c r="E256" s="229" t="s">
        <v>4533</v>
      </c>
      <c r="F256" s="230" t="s">
        <v>4534</v>
      </c>
      <c r="G256" s="231" t="s">
        <v>416</v>
      </c>
      <c r="H256" s="232">
        <v>0</v>
      </c>
      <c r="I256" s="233"/>
      <c r="J256" s="234">
        <f>ROUND(I256*H256,2)</f>
        <v>0</v>
      </c>
      <c r="K256" s="230" t="s">
        <v>4298</v>
      </c>
      <c r="L256" s="45"/>
      <c r="M256" s="235" t="s">
        <v>1</v>
      </c>
      <c r="N256" s="236" t="s">
        <v>42</v>
      </c>
      <c r="O256" s="92"/>
      <c r="P256" s="237">
        <f>O256*H256</f>
        <v>0</v>
      </c>
      <c r="Q256" s="237">
        <v>0</v>
      </c>
      <c r="R256" s="237">
        <f>Q256*H256</f>
        <v>0</v>
      </c>
      <c r="S256" s="237">
        <v>0</v>
      </c>
      <c r="T256" s="238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9" t="s">
        <v>189</v>
      </c>
      <c r="AT256" s="239" t="s">
        <v>171</v>
      </c>
      <c r="AU256" s="239" t="s">
        <v>84</v>
      </c>
      <c r="AY256" s="18" t="s">
        <v>168</v>
      </c>
      <c r="BE256" s="240">
        <f>IF(N256="základní",J256,0)</f>
        <v>0</v>
      </c>
      <c r="BF256" s="240">
        <f>IF(N256="snížená",J256,0)</f>
        <v>0</v>
      </c>
      <c r="BG256" s="240">
        <f>IF(N256="zákl. přenesená",J256,0)</f>
        <v>0</v>
      </c>
      <c r="BH256" s="240">
        <f>IF(N256="sníž. přenesená",J256,0)</f>
        <v>0</v>
      </c>
      <c r="BI256" s="240">
        <f>IF(N256="nulová",J256,0)</f>
        <v>0</v>
      </c>
      <c r="BJ256" s="18" t="s">
        <v>84</v>
      </c>
      <c r="BK256" s="240">
        <f>ROUND(I256*H256,2)</f>
        <v>0</v>
      </c>
      <c r="BL256" s="18" t="s">
        <v>189</v>
      </c>
      <c r="BM256" s="239" t="s">
        <v>2447</v>
      </c>
    </row>
    <row r="257" spans="1:63" s="12" customFormat="1" ht="25.9" customHeight="1">
      <c r="A257" s="12"/>
      <c r="B257" s="212"/>
      <c r="C257" s="213"/>
      <c r="D257" s="214" t="s">
        <v>76</v>
      </c>
      <c r="E257" s="215" t="s">
        <v>4535</v>
      </c>
      <c r="F257" s="215" t="s">
        <v>4536</v>
      </c>
      <c r="G257" s="213"/>
      <c r="H257" s="213"/>
      <c r="I257" s="216"/>
      <c r="J257" s="217">
        <f>BK257</f>
        <v>0</v>
      </c>
      <c r="K257" s="213"/>
      <c r="L257" s="218"/>
      <c r="M257" s="219"/>
      <c r="N257" s="220"/>
      <c r="O257" s="220"/>
      <c r="P257" s="221">
        <f>SUM(P258:P259)</f>
        <v>0</v>
      </c>
      <c r="Q257" s="220"/>
      <c r="R257" s="221">
        <f>SUM(R258:R259)</f>
        <v>0</v>
      </c>
      <c r="S257" s="220"/>
      <c r="T257" s="222">
        <f>SUM(T258:T259)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23" t="s">
        <v>84</v>
      </c>
      <c r="AT257" s="224" t="s">
        <v>76</v>
      </c>
      <c r="AU257" s="224" t="s">
        <v>77</v>
      </c>
      <c r="AY257" s="223" t="s">
        <v>168</v>
      </c>
      <c r="BK257" s="225">
        <f>SUM(BK258:BK259)</f>
        <v>0</v>
      </c>
    </row>
    <row r="258" spans="1:65" s="2" customFormat="1" ht="16.5" customHeight="1">
      <c r="A258" s="39"/>
      <c r="B258" s="40"/>
      <c r="C258" s="228" t="s">
        <v>84</v>
      </c>
      <c r="D258" s="228" t="s">
        <v>171</v>
      </c>
      <c r="E258" s="229" t="s">
        <v>4537</v>
      </c>
      <c r="F258" s="230" t="s">
        <v>4538</v>
      </c>
      <c r="G258" s="231" t="s">
        <v>798</v>
      </c>
      <c r="H258" s="232">
        <v>20</v>
      </c>
      <c r="I258" s="233"/>
      <c r="J258" s="234">
        <f>ROUND(I258*H258,2)</f>
        <v>0</v>
      </c>
      <c r="K258" s="230" t="s">
        <v>1</v>
      </c>
      <c r="L258" s="45"/>
      <c r="M258" s="235" t="s">
        <v>1</v>
      </c>
      <c r="N258" s="236" t="s">
        <v>42</v>
      </c>
      <c r="O258" s="92"/>
      <c r="P258" s="237">
        <f>O258*H258</f>
        <v>0</v>
      </c>
      <c r="Q258" s="237">
        <v>0</v>
      </c>
      <c r="R258" s="237">
        <f>Q258*H258</f>
        <v>0</v>
      </c>
      <c r="S258" s="237">
        <v>0</v>
      </c>
      <c r="T258" s="238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9" t="s">
        <v>189</v>
      </c>
      <c r="AT258" s="239" t="s">
        <v>171</v>
      </c>
      <c r="AU258" s="239" t="s">
        <v>84</v>
      </c>
      <c r="AY258" s="18" t="s">
        <v>168</v>
      </c>
      <c r="BE258" s="240">
        <f>IF(N258="základní",J258,0)</f>
        <v>0</v>
      </c>
      <c r="BF258" s="240">
        <f>IF(N258="snížená",J258,0)</f>
        <v>0</v>
      </c>
      <c r="BG258" s="240">
        <f>IF(N258="zákl. přenesená",J258,0)</f>
        <v>0</v>
      </c>
      <c r="BH258" s="240">
        <f>IF(N258="sníž. přenesená",J258,0)</f>
        <v>0</v>
      </c>
      <c r="BI258" s="240">
        <f>IF(N258="nulová",J258,0)</f>
        <v>0</v>
      </c>
      <c r="BJ258" s="18" t="s">
        <v>84</v>
      </c>
      <c r="BK258" s="240">
        <f>ROUND(I258*H258,2)</f>
        <v>0</v>
      </c>
      <c r="BL258" s="18" t="s">
        <v>189</v>
      </c>
      <c r="BM258" s="239" t="s">
        <v>2458</v>
      </c>
    </row>
    <row r="259" spans="1:65" s="2" customFormat="1" ht="16.5" customHeight="1">
      <c r="A259" s="39"/>
      <c r="B259" s="40"/>
      <c r="C259" s="228" t="s">
        <v>86</v>
      </c>
      <c r="D259" s="228" t="s">
        <v>171</v>
      </c>
      <c r="E259" s="229" t="s">
        <v>4539</v>
      </c>
      <c r="F259" s="230" t="s">
        <v>4540</v>
      </c>
      <c r="G259" s="231" t="s">
        <v>4541</v>
      </c>
      <c r="H259" s="232">
        <v>48</v>
      </c>
      <c r="I259" s="233"/>
      <c r="J259" s="234">
        <f>ROUND(I259*H259,2)</f>
        <v>0</v>
      </c>
      <c r="K259" s="230" t="s">
        <v>1</v>
      </c>
      <c r="L259" s="45"/>
      <c r="M259" s="235" t="s">
        <v>1</v>
      </c>
      <c r="N259" s="236" t="s">
        <v>42</v>
      </c>
      <c r="O259" s="92"/>
      <c r="P259" s="237">
        <f>O259*H259</f>
        <v>0</v>
      </c>
      <c r="Q259" s="237">
        <v>0</v>
      </c>
      <c r="R259" s="237">
        <f>Q259*H259</f>
        <v>0</v>
      </c>
      <c r="S259" s="237">
        <v>0</v>
      </c>
      <c r="T259" s="238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9" t="s">
        <v>189</v>
      </c>
      <c r="AT259" s="239" t="s">
        <v>171</v>
      </c>
      <c r="AU259" s="239" t="s">
        <v>84</v>
      </c>
      <c r="AY259" s="18" t="s">
        <v>168</v>
      </c>
      <c r="BE259" s="240">
        <f>IF(N259="základní",J259,0)</f>
        <v>0</v>
      </c>
      <c r="BF259" s="240">
        <f>IF(N259="snížená",J259,0)</f>
        <v>0</v>
      </c>
      <c r="BG259" s="240">
        <f>IF(N259="zákl. přenesená",J259,0)</f>
        <v>0</v>
      </c>
      <c r="BH259" s="240">
        <f>IF(N259="sníž. přenesená",J259,0)</f>
        <v>0</v>
      </c>
      <c r="BI259" s="240">
        <f>IF(N259="nulová",J259,0)</f>
        <v>0</v>
      </c>
      <c r="BJ259" s="18" t="s">
        <v>84</v>
      </c>
      <c r="BK259" s="240">
        <f>ROUND(I259*H259,2)</f>
        <v>0</v>
      </c>
      <c r="BL259" s="18" t="s">
        <v>189</v>
      </c>
      <c r="BM259" s="239" t="s">
        <v>2468</v>
      </c>
    </row>
    <row r="260" spans="1:63" s="12" customFormat="1" ht="25.9" customHeight="1">
      <c r="A260" s="12"/>
      <c r="B260" s="212"/>
      <c r="C260" s="213"/>
      <c r="D260" s="214" t="s">
        <v>76</v>
      </c>
      <c r="E260" s="215" t="s">
        <v>4542</v>
      </c>
      <c r="F260" s="215" t="s">
        <v>4543</v>
      </c>
      <c r="G260" s="213"/>
      <c r="H260" s="213"/>
      <c r="I260" s="216"/>
      <c r="J260" s="217">
        <f>BK260</f>
        <v>0</v>
      </c>
      <c r="K260" s="213"/>
      <c r="L260" s="218"/>
      <c r="M260" s="219"/>
      <c r="N260" s="220"/>
      <c r="O260" s="220"/>
      <c r="P260" s="221">
        <f>SUM(P261:P267)</f>
        <v>0</v>
      </c>
      <c r="Q260" s="220"/>
      <c r="R260" s="221">
        <f>SUM(R261:R267)</f>
        <v>0</v>
      </c>
      <c r="S260" s="220"/>
      <c r="T260" s="222">
        <f>SUM(T261:T267)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23" t="s">
        <v>84</v>
      </c>
      <c r="AT260" s="224" t="s">
        <v>76</v>
      </c>
      <c r="AU260" s="224" t="s">
        <v>77</v>
      </c>
      <c r="AY260" s="223" t="s">
        <v>168</v>
      </c>
      <c r="BK260" s="225">
        <f>SUM(BK261:BK267)</f>
        <v>0</v>
      </c>
    </row>
    <row r="261" spans="1:65" s="2" customFormat="1" ht="33" customHeight="1">
      <c r="A261" s="39"/>
      <c r="B261" s="40"/>
      <c r="C261" s="228" t="s">
        <v>84</v>
      </c>
      <c r="D261" s="228" t="s">
        <v>171</v>
      </c>
      <c r="E261" s="229" t="s">
        <v>4544</v>
      </c>
      <c r="F261" s="230" t="s">
        <v>4545</v>
      </c>
      <c r="G261" s="231" t="s">
        <v>289</v>
      </c>
      <c r="H261" s="232">
        <v>15.9</v>
      </c>
      <c r="I261" s="233"/>
      <c r="J261" s="234">
        <f>ROUND(I261*H261,2)</f>
        <v>0</v>
      </c>
      <c r="K261" s="230" t="s">
        <v>4546</v>
      </c>
      <c r="L261" s="45"/>
      <c r="M261" s="235" t="s">
        <v>1</v>
      </c>
      <c r="N261" s="236" t="s">
        <v>42</v>
      </c>
      <c r="O261" s="92"/>
      <c r="P261" s="237">
        <f>O261*H261</f>
        <v>0</v>
      </c>
      <c r="Q261" s="237">
        <v>0</v>
      </c>
      <c r="R261" s="237">
        <f>Q261*H261</f>
        <v>0</v>
      </c>
      <c r="S261" s="237">
        <v>0</v>
      </c>
      <c r="T261" s="238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9" t="s">
        <v>189</v>
      </c>
      <c r="AT261" s="239" t="s">
        <v>171</v>
      </c>
      <c r="AU261" s="239" t="s">
        <v>84</v>
      </c>
      <c r="AY261" s="18" t="s">
        <v>168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8" t="s">
        <v>84</v>
      </c>
      <c r="BK261" s="240">
        <f>ROUND(I261*H261,2)</f>
        <v>0</v>
      </c>
      <c r="BL261" s="18" t="s">
        <v>189</v>
      </c>
      <c r="BM261" s="239" t="s">
        <v>2478</v>
      </c>
    </row>
    <row r="262" spans="1:65" s="2" customFormat="1" ht="37.8" customHeight="1">
      <c r="A262" s="39"/>
      <c r="B262" s="40"/>
      <c r="C262" s="228" t="s">
        <v>86</v>
      </c>
      <c r="D262" s="228" t="s">
        <v>171</v>
      </c>
      <c r="E262" s="229" t="s">
        <v>305</v>
      </c>
      <c r="F262" s="230" t="s">
        <v>306</v>
      </c>
      <c r="G262" s="231" t="s">
        <v>289</v>
      </c>
      <c r="H262" s="232">
        <v>5.3</v>
      </c>
      <c r="I262" s="233"/>
      <c r="J262" s="234">
        <f>ROUND(I262*H262,2)</f>
        <v>0</v>
      </c>
      <c r="K262" s="230" t="s">
        <v>4546</v>
      </c>
      <c r="L262" s="45"/>
      <c r="M262" s="235" t="s">
        <v>1</v>
      </c>
      <c r="N262" s="236" t="s">
        <v>42</v>
      </c>
      <c r="O262" s="92"/>
      <c r="P262" s="237">
        <f>O262*H262</f>
        <v>0</v>
      </c>
      <c r="Q262" s="237">
        <v>0</v>
      </c>
      <c r="R262" s="237">
        <f>Q262*H262</f>
        <v>0</v>
      </c>
      <c r="S262" s="237">
        <v>0</v>
      </c>
      <c r="T262" s="238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9" t="s">
        <v>189</v>
      </c>
      <c r="AT262" s="239" t="s">
        <v>171</v>
      </c>
      <c r="AU262" s="239" t="s">
        <v>84</v>
      </c>
      <c r="AY262" s="18" t="s">
        <v>168</v>
      </c>
      <c r="BE262" s="240">
        <f>IF(N262="základní",J262,0)</f>
        <v>0</v>
      </c>
      <c r="BF262" s="240">
        <f>IF(N262="snížená",J262,0)</f>
        <v>0</v>
      </c>
      <c r="BG262" s="240">
        <f>IF(N262="zákl. přenesená",J262,0)</f>
        <v>0</v>
      </c>
      <c r="BH262" s="240">
        <f>IF(N262="sníž. přenesená",J262,0)</f>
        <v>0</v>
      </c>
      <c r="BI262" s="240">
        <f>IF(N262="nulová",J262,0)</f>
        <v>0</v>
      </c>
      <c r="BJ262" s="18" t="s">
        <v>84</v>
      </c>
      <c r="BK262" s="240">
        <f>ROUND(I262*H262,2)</f>
        <v>0</v>
      </c>
      <c r="BL262" s="18" t="s">
        <v>189</v>
      </c>
      <c r="BM262" s="239" t="s">
        <v>2487</v>
      </c>
    </row>
    <row r="263" spans="1:65" s="2" customFormat="1" ht="24.15" customHeight="1">
      <c r="A263" s="39"/>
      <c r="B263" s="40"/>
      <c r="C263" s="228" t="s">
        <v>106</v>
      </c>
      <c r="D263" s="228" t="s">
        <v>171</v>
      </c>
      <c r="E263" s="229" t="s">
        <v>4547</v>
      </c>
      <c r="F263" s="230" t="s">
        <v>4548</v>
      </c>
      <c r="G263" s="231" t="s">
        <v>289</v>
      </c>
      <c r="H263" s="232">
        <v>5.3</v>
      </c>
      <c r="I263" s="233"/>
      <c r="J263" s="234">
        <f>ROUND(I263*H263,2)</f>
        <v>0</v>
      </c>
      <c r="K263" s="230" t="s">
        <v>4546</v>
      </c>
      <c r="L263" s="45"/>
      <c r="M263" s="235" t="s">
        <v>1</v>
      </c>
      <c r="N263" s="236" t="s">
        <v>42</v>
      </c>
      <c r="O263" s="92"/>
      <c r="P263" s="237">
        <f>O263*H263</f>
        <v>0</v>
      </c>
      <c r="Q263" s="237">
        <v>0</v>
      </c>
      <c r="R263" s="237">
        <f>Q263*H263</f>
        <v>0</v>
      </c>
      <c r="S263" s="237">
        <v>0</v>
      </c>
      <c r="T263" s="238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9" t="s">
        <v>189</v>
      </c>
      <c r="AT263" s="239" t="s">
        <v>171</v>
      </c>
      <c r="AU263" s="239" t="s">
        <v>84</v>
      </c>
      <c r="AY263" s="18" t="s">
        <v>168</v>
      </c>
      <c r="BE263" s="240">
        <f>IF(N263="základní",J263,0)</f>
        <v>0</v>
      </c>
      <c r="BF263" s="240">
        <f>IF(N263="snížená",J263,0)</f>
        <v>0</v>
      </c>
      <c r="BG263" s="240">
        <f>IF(N263="zákl. přenesená",J263,0)</f>
        <v>0</v>
      </c>
      <c r="BH263" s="240">
        <f>IF(N263="sníž. přenesená",J263,0)</f>
        <v>0</v>
      </c>
      <c r="BI263" s="240">
        <f>IF(N263="nulová",J263,0)</f>
        <v>0</v>
      </c>
      <c r="BJ263" s="18" t="s">
        <v>84</v>
      </c>
      <c r="BK263" s="240">
        <f>ROUND(I263*H263,2)</f>
        <v>0</v>
      </c>
      <c r="BL263" s="18" t="s">
        <v>189</v>
      </c>
      <c r="BM263" s="239" t="s">
        <v>2496</v>
      </c>
    </row>
    <row r="264" spans="1:65" s="2" customFormat="1" ht="16.5" customHeight="1">
      <c r="A264" s="39"/>
      <c r="B264" s="40"/>
      <c r="C264" s="228" t="s">
        <v>189</v>
      </c>
      <c r="D264" s="228" t="s">
        <v>171</v>
      </c>
      <c r="E264" s="229" t="s">
        <v>315</v>
      </c>
      <c r="F264" s="230" t="s">
        <v>316</v>
      </c>
      <c r="G264" s="231" t="s">
        <v>289</v>
      </c>
      <c r="H264" s="232">
        <v>5.3</v>
      </c>
      <c r="I264" s="233"/>
      <c r="J264" s="234">
        <f>ROUND(I264*H264,2)</f>
        <v>0</v>
      </c>
      <c r="K264" s="230" t="s">
        <v>4546</v>
      </c>
      <c r="L264" s="45"/>
      <c r="M264" s="235" t="s">
        <v>1</v>
      </c>
      <c r="N264" s="236" t="s">
        <v>42</v>
      </c>
      <c r="O264" s="92"/>
      <c r="P264" s="237">
        <f>O264*H264</f>
        <v>0</v>
      </c>
      <c r="Q264" s="237">
        <v>0</v>
      </c>
      <c r="R264" s="237">
        <f>Q264*H264</f>
        <v>0</v>
      </c>
      <c r="S264" s="237">
        <v>0</v>
      </c>
      <c r="T264" s="23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9" t="s">
        <v>189</v>
      </c>
      <c r="AT264" s="239" t="s">
        <v>171</v>
      </c>
      <c r="AU264" s="239" t="s">
        <v>84</v>
      </c>
      <c r="AY264" s="18" t="s">
        <v>168</v>
      </c>
      <c r="BE264" s="240">
        <f>IF(N264="základní",J264,0)</f>
        <v>0</v>
      </c>
      <c r="BF264" s="240">
        <f>IF(N264="snížená",J264,0)</f>
        <v>0</v>
      </c>
      <c r="BG264" s="240">
        <f>IF(N264="zákl. přenesená",J264,0)</f>
        <v>0</v>
      </c>
      <c r="BH264" s="240">
        <f>IF(N264="sníž. přenesená",J264,0)</f>
        <v>0</v>
      </c>
      <c r="BI264" s="240">
        <f>IF(N264="nulová",J264,0)</f>
        <v>0</v>
      </c>
      <c r="BJ264" s="18" t="s">
        <v>84</v>
      </c>
      <c r="BK264" s="240">
        <f>ROUND(I264*H264,2)</f>
        <v>0</v>
      </c>
      <c r="BL264" s="18" t="s">
        <v>189</v>
      </c>
      <c r="BM264" s="239" t="s">
        <v>2505</v>
      </c>
    </row>
    <row r="265" spans="1:65" s="2" customFormat="1" ht="24.15" customHeight="1">
      <c r="A265" s="39"/>
      <c r="B265" s="40"/>
      <c r="C265" s="228" t="s">
        <v>167</v>
      </c>
      <c r="D265" s="228" t="s">
        <v>171</v>
      </c>
      <c r="E265" s="229" t="s">
        <v>309</v>
      </c>
      <c r="F265" s="230" t="s">
        <v>310</v>
      </c>
      <c r="G265" s="231" t="s">
        <v>311</v>
      </c>
      <c r="H265" s="232">
        <v>8.5</v>
      </c>
      <c r="I265" s="233"/>
      <c r="J265" s="234">
        <f>ROUND(I265*H265,2)</f>
        <v>0</v>
      </c>
      <c r="K265" s="230" t="s">
        <v>4546</v>
      </c>
      <c r="L265" s="45"/>
      <c r="M265" s="235" t="s">
        <v>1</v>
      </c>
      <c r="N265" s="236" t="s">
        <v>42</v>
      </c>
      <c r="O265" s="92"/>
      <c r="P265" s="237">
        <f>O265*H265</f>
        <v>0</v>
      </c>
      <c r="Q265" s="237">
        <v>0</v>
      </c>
      <c r="R265" s="237">
        <f>Q265*H265</f>
        <v>0</v>
      </c>
      <c r="S265" s="237">
        <v>0</v>
      </c>
      <c r="T265" s="238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9" t="s">
        <v>189</v>
      </c>
      <c r="AT265" s="239" t="s">
        <v>171</v>
      </c>
      <c r="AU265" s="239" t="s">
        <v>84</v>
      </c>
      <c r="AY265" s="18" t="s">
        <v>168</v>
      </c>
      <c r="BE265" s="240">
        <f>IF(N265="základní",J265,0)</f>
        <v>0</v>
      </c>
      <c r="BF265" s="240">
        <f>IF(N265="snížená",J265,0)</f>
        <v>0</v>
      </c>
      <c r="BG265" s="240">
        <f>IF(N265="zákl. přenesená",J265,0)</f>
        <v>0</v>
      </c>
      <c r="BH265" s="240">
        <f>IF(N265="sníž. přenesená",J265,0)</f>
        <v>0</v>
      </c>
      <c r="BI265" s="240">
        <f>IF(N265="nulová",J265,0)</f>
        <v>0</v>
      </c>
      <c r="BJ265" s="18" t="s">
        <v>84</v>
      </c>
      <c r="BK265" s="240">
        <f>ROUND(I265*H265,2)</f>
        <v>0</v>
      </c>
      <c r="BL265" s="18" t="s">
        <v>189</v>
      </c>
      <c r="BM265" s="239" t="s">
        <v>2513</v>
      </c>
    </row>
    <row r="266" spans="1:65" s="2" customFormat="1" ht="24.15" customHeight="1">
      <c r="A266" s="39"/>
      <c r="B266" s="40"/>
      <c r="C266" s="228" t="s">
        <v>314</v>
      </c>
      <c r="D266" s="228" t="s">
        <v>171</v>
      </c>
      <c r="E266" s="229" t="s">
        <v>1032</v>
      </c>
      <c r="F266" s="230" t="s">
        <v>1033</v>
      </c>
      <c r="G266" s="231" t="s">
        <v>289</v>
      </c>
      <c r="H266" s="232">
        <v>10.6</v>
      </c>
      <c r="I266" s="233"/>
      <c r="J266" s="234">
        <f>ROUND(I266*H266,2)</f>
        <v>0</v>
      </c>
      <c r="K266" s="230" t="s">
        <v>4546</v>
      </c>
      <c r="L266" s="45"/>
      <c r="M266" s="235" t="s">
        <v>1</v>
      </c>
      <c r="N266" s="236" t="s">
        <v>42</v>
      </c>
      <c r="O266" s="92"/>
      <c r="P266" s="237">
        <f>O266*H266</f>
        <v>0</v>
      </c>
      <c r="Q266" s="237">
        <v>0</v>
      </c>
      <c r="R266" s="237">
        <f>Q266*H266</f>
        <v>0</v>
      </c>
      <c r="S266" s="237">
        <v>0</v>
      </c>
      <c r="T266" s="238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9" t="s">
        <v>189</v>
      </c>
      <c r="AT266" s="239" t="s">
        <v>171</v>
      </c>
      <c r="AU266" s="239" t="s">
        <v>84</v>
      </c>
      <c r="AY266" s="18" t="s">
        <v>168</v>
      </c>
      <c r="BE266" s="240">
        <f>IF(N266="základní",J266,0)</f>
        <v>0</v>
      </c>
      <c r="BF266" s="240">
        <f>IF(N266="snížená",J266,0)</f>
        <v>0</v>
      </c>
      <c r="BG266" s="240">
        <f>IF(N266="zákl. přenesená",J266,0)</f>
        <v>0</v>
      </c>
      <c r="BH266" s="240">
        <f>IF(N266="sníž. přenesená",J266,0)</f>
        <v>0</v>
      </c>
      <c r="BI266" s="240">
        <f>IF(N266="nulová",J266,0)</f>
        <v>0</v>
      </c>
      <c r="BJ266" s="18" t="s">
        <v>84</v>
      </c>
      <c r="BK266" s="240">
        <f>ROUND(I266*H266,2)</f>
        <v>0</v>
      </c>
      <c r="BL266" s="18" t="s">
        <v>189</v>
      </c>
      <c r="BM266" s="239" t="s">
        <v>2521</v>
      </c>
    </row>
    <row r="267" spans="1:65" s="2" customFormat="1" ht="24.15" customHeight="1">
      <c r="A267" s="39"/>
      <c r="B267" s="40"/>
      <c r="C267" s="228" t="s">
        <v>321</v>
      </c>
      <c r="D267" s="228" t="s">
        <v>171</v>
      </c>
      <c r="E267" s="229" t="s">
        <v>4549</v>
      </c>
      <c r="F267" s="230" t="s">
        <v>4550</v>
      </c>
      <c r="G267" s="231" t="s">
        <v>289</v>
      </c>
      <c r="H267" s="232">
        <v>3.4</v>
      </c>
      <c r="I267" s="233"/>
      <c r="J267" s="234">
        <f>ROUND(I267*H267,2)</f>
        <v>0</v>
      </c>
      <c r="K267" s="230" t="s">
        <v>4546</v>
      </c>
      <c r="L267" s="45"/>
      <c r="M267" s="235" t="s">
        <v>1</v>
      </c>
      <c r="N267" s="236" t="s">
        <v>42</v>
      </c>
      <c r="O267" s="92"/>
      <c r="P267" s="237">
        <f>O267*H267</f>
        <v>0</v>
      </c>
      <c r="Q267" s="237">
        <v>0</v>
      </c>
      <c r="R267" s="237">
        <f>Q267*H267</f>
        <v>0</v>
      </c>
      <c r="S267" s="237">
        <v>0</v>
      </c>
      <c r="T267" s="238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9" t="s">
        <v>189</v>
      </c>
      <c r="AT267" s="239" t="s">
        <v>171</v>
      </c>
      <c r="AU267" s="239" t="s">
        <v>84</v>
      </c>
      <c r="AY267" s="18" t="s">
        <v>168</v>
      </c>
      <c r="BE267" s="240">
        <f>IF(N267="základní",J267,0)</f>
        <v>0</v>
      </c>
      <c r="BF267" s="240">
        <f>IF(N267="snížená",J267,0)</f>
        <v>0</v>
      </c>
      <c r="BG267" s="240">
        <f>IF(N267="zákl. přenesená",J267,0)</f>
        <v>0</v>
      </c>
      <c r="BH267" s="240">
        <f>IF(N267="sníž. přenesená",J267,0)</f>
        <v>0</v>
      </c>
      <c r="BI267" s="240">
        <f>IF(N267="nulová",J267,0)</f>
        <v>0</v>
      </c>
      <c r="BJ267" s="18" t="s">
        <v>84</v>
      </c>
      <c r="BK267" s="240">
        <f>ROUND(I267*H267,2)</f>
        <v>0</v>
      </c>
      <c r="BL267" s="18" t="s">
        <v>189</v>
      </c>
      <c r="BM267" s="239" t="s">
        <v>2530</v>
      </c>
    </row>
    <row r="268" spans="1:63" s="12" customFormat="1" ht="25.9" customHeight="1">
      <c r="A268" s="12"/>
      <c r="B268" s="212"/>
      <c r="C268" s="213"/>
      <c r="D268" s="214" t="s">
        <v>76</v>
      </c>
      <c r="E268" s="215" t="s">
        <v>4551</v>
      </c>
      <c r="F268" s="215" t="s">
        <v>4552</v>
      </c>
      <c r="G268" s="213"/>
      <c r="H268" s="213"/>
      <c r="I268" s="216"/>
      <c r="J268" s="217">
        <f>BK268</f>
        <v>0</v>
      </c>
      <c r="K268" s="213"/>
      <c r="L268" s="218"/>
      <c r="M268" s="219"/>
      <c r="N268" s="220"/>
      <c r="O268" s="220"/>
      <c r="P268" s="221">
        <f>SUM(P269:P272)</f>
        <v>0</v>
      </c>
      <c r="Q268" s="220"/>
      <c r="R268" s="221">
        <f>SUM(R269:R272)</f>
        <v>0</v>
      </c>
      <c r="S268" s="220"/>
      <c r="T268" s="222">
        <f>SUM(T269:T272)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23" t="s">
        <v>84</v>
      </c>
      <c r="AT268" s="224" t="s">
        <v>76</v>
      </c>
      <c r="AU268" s="224" t="s">
        <v>77</v>
      </c>
      <c r="AY268" s="223" t="s">
        <v>168</v>
      </c>
      <c r="BK268" s="225">
        <f>SUM(BK269:BK272)</f>
        <v>0</v>
      </c>
    </row>
    <row r="269" spans="1:65" s="2" customFormat="1" ht="21.75" customHeight="1">
      <c r="A269" s="39"/>
      <c r="B269" s="40"/>
      <c r="C269" s="228" t="s">
        <v>84</v>
      </c>
      <c r="D269" s="228" t="s">
        <v>171</v>
      </c>
      <c r="E269" s="229" t="s">
        <v>4553</v>
      </c>
      <c r="F269" s="230" t="s">
        <v>4554</v>
      </c>
      <c r="G269" s="231" t="s">
        <v>289</v>
      </c>
      <c r="H269" s="232">
        <v>1.92</v>
      </c>
      <c r="I269" s="233"/>
      <c r="J269" s="234">
        <f>ROUND(I269*H269,2)</f>
        <v>0</v>
      </c>
      <c r="K269" s="230" t="s">
        <v>4546</v>
      </c>
      <c r="L269" s="45"/>
      <c r="M269" s="235" t="s">
        <v>1</v>
      </c>
      <c r="N269" s="236" t="s">
        <v>42</v>
      </c>
      <c r="O269" s="92"/>
      <c r="P269" s="237">
        <f>O269*H269</f>
        <v>0</v>
      </c>
      <c r="Q269" s="237">
        <v>0</v>
      </c>
      <c r="R269" s="237">
        <f>Q269*H269</f>
        <v>0</v>
      </c>
      <c r="S269" s="237">
        <v>0</v>
      </c>
      <c r="T269" s="238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9" t="s">
        <v>189</v>
      </c>
      <c r="AT269" s="239" t="s">
        <v>171</v>
      </c>
      <c r="AU269" s="239" t="s">
        <v>84</v>
      </c>
      <c r="AY269" s="18" t="s">
        <v>168</v>
      </c>
      <c r="BE269" s="240">
        <f>IF(N269="základní",J269,0)</f>
        <v>0</v>
      </c>
      <c r="BF269" s="240">
        <f>IF(N269="snížená",J269,0)</f>
        <v>0</v>
      </c>
      <c r="BG269" s="240">
        <f>IF(N269="zákl. přenesená",J269,0)</f>
        <v>0</v>
      </c>
      <c r="BH269" s="240">
        <f>IF(N269="sníž. přenesená",J269,0)</f>
        <v>0</v>
      </c>
      <c r="BI269" s="240">
        <f>IF(N269="nulová",J269,0)</f>
        <v>0</v>
      </c>
      <c r="BJ269" s="18" t="s">
        <v>84</v>
      </c>
      <c r="BK269" s="240">
        <f>ROUND(I269*H269,2)</f>
        <v>0</v>
      </c>
      <c r="BL269" s="18" t="s">
        <v>189</v>
      </c>
      <c r="BM269" s="239" t="s">
        <v>2539</v>
      </c>
    </row>
    <row r="270" spans="1:65" s="2" customFormat="1" ht="16.5" customHeight="1">
      <c r="A270" s="39"/>
      <c r="B270" s="40"/>
      <c r="C270" s="228" t="s">
        <v>86</v>
      </c>
      <c r="D270" s="228" t="s">
        <v>171</v>
      </c>
      <c r="E270" s="229" t="s">
        <v>4555</v>
      </c>
      <c r="F270" s="230" t="s">
        <v>4556</v>
      </c>
      <c r="G270" s="231" t="s">
        <v>311</v>
      </c>
      <c r="H270" s="232">
        <v>6.12</v>
      </c>
      <c r="I270" s="233"/>
      <c r="J270" s="234">
        <f>ROUND(I270*H270,2)</f>
        <v>0</v>
      </c>
      <c r="K270" s="230" t="s">
        <v>4546</v>
      </c>
      <c r="L270" s="45"/>
      <c r="M270" s="235" t="s">
        <v>1</v>
      </c>
      <c r="N270" s="236" t="s">
        <v>42</v>
      </c>
      <c r="O270" s="92"/>
      <c r="P270" s="237">
        <f>O270*H270</f>
        <v>0</v>
      </c>
      <c r="Q270" s="237">
        <v>0</v>
      </c>
      <c r="R270" s="237">
        <f>Q270*H270</f>
        <v>0</v>
      </c>
      <c r="S270" s="237">
        <v>0</v>
      </c>
      <c r="T270" s="238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9" t="s">
        <v>189</v>
      </c>
      <c r="AT270" s="239" t="s">
        <v>171</v>
      </c>
      <c r="AU270" s="239" t="s">
        <v>84</v>
      </c>
      <c r="AY270" s="18" t="s">
        <v>168</v>
      </c>
      <c r="BE270" s="240">
        <f>IF(N270="základní",J270,0)</f>
        <v>0</v>
      </c>
      <c r="BF270" s="240">
        <f>IF(N270="snížená",J270,0)</f>
        <v>0</v>
      </c>
      <c r="BG270" s="240">
        <f>IF(N270="zákl. přenesená",J270,0)</f>
        <v>0</v>
      </c>
      <c r="BH270" s="240">
        <f>IF(N270="sníž. přenesená",J270,0)</f>
        <v>0</v>
      </c>
      <c r="BI270" s="240">
        <f>IF(N270="nulová",J270,0)</f>
        <v>0</v>
      </c>
      <c r="BJ270" s="18" t="s">
        <v>84</v>
      </c>
      <c r="BK270" s="240">
        <f>ROUND(I270*H270,2)</f>
        <v>0</v>
      </c>
      <c r="BL270" s="18" t="s">
        <v>189</v>
      </c>
      <c r="BM270" s="239" t="s">
        <v>2547</v>
      </c>
    </row>
    <row r="271" spans="1:65" s="2" customFormat="1" ht="33" customHeight="1">
      <c r="A271" s="39"/>
      <c r="B271" s="40"/>
      <c r="C271" s="228" t="s">
        <v>106</v>
      </c>
      <c r="D271" s="228" t="s">
        <v>171</v>
      </c>
      <c r="E271" s="229" t="s">
        <v>4557</v>
      </c>
      <c r="F271" s="230" t="s">
        <v>4558</v>
      </c>
      <c r="G271" s="231" t="s">
        <v>416</v>
      </c>
      <c r="H271" s="232">
        <v>3</v>
      </c>
      <c r="I271" s="233"/>
      <c r="J271" s="234">
        <f>ROUND(I271*H271,2)</f>
        <v>0</v>
      </c>
      <c r="K271" s="230" t="s">
        <v>4546</v>
      </c>
      <c r="L271" s="45"/>
      <c r="M271" s="235" t="s">
        <v>1</v>
      </c>
      <c r="N271" s="236" t="s">
        <v>42</v>
      </c>
      <c r="O271" s="92"/>
      <c r="P271" s="237">
        <f>O271*H271</f>
        <v>0</v>
      </c>
      <c r="Q271" s="237">
        <v>0</v>
      </c>
      <c r="R271" s="237">
        <f>Q271*H271</f>
        <v>0</v>
      </c>
      <c r="S271" s="237">
        <v>0</v>
      </c>
      <c r="T271" s="238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9" t="s">
        <v>189</v>
      </c>
      <c r="AT271" s="239" t="s">
        <v>171</v>
      </c>
      <c r="AU271" s="239" t="s">
        <v>84</v>
      </c>
      <c r="AY271" s="18" t="s">
        <v>168</v>
      </c>
      <c r="BE271" s="240">
        <f>IF(N271="základní",J271,0)</f>
        <v>0</v>
      </c>
      <c r="BF271" s="240">
        <f>IF(N271="snížená",J271,0)</f>
        <v>0</v>
      </c>
      <c r="BG271" s="240">
        <f>IF(N271="zákl. přenesená",J271,0)</f>
        <v>0</v>
      </c>
      <c r="BH271" s="240">
        <f>IF(N271="sníž. přenesená",J271,0)</f>
        <v>0</v>
      </c>
      <c r="BI271" s="240">
        <f>IF(N271="nulová",J271,0)</f>
        <v>0</v>
      </c>
      <c r="BJ271" s="18" t="s">
        <v>84</v>
      </c>
      <c r="BK271" s="240">
        <f>ROUND(I271*H271,2)</f>
        <v>0</v>
      </c>
      <c r="BL271" s="18" t="s">
        <v>189</v>
      </c>
      <c r="BM271" s="239" t="s">
        <v>2555</v>
      </c>
    </row>
    <row r="272" spans="1:65" s="2" customFormat="1" ht="62.7" customHeight="1">
      <c r="A272" s="39"/>
      <c r="B272" s="40"/>
      <c r="C272" s="228" t="s">
        <v>189</v>
      </c>
      <c r="D272" s="228" t="s">
        <v>171</v>
      </c>
      <c r="E272" s="229" t="s">
        <v>4559</v>
      </c>
      <c r="F272" s="230" t="s">
        <v>4560</v>
      </c>
      <c r="G272" s="231" t="s">
        <v>416</v>
      </c>
      <c r="H272" s="232">
        <v>24</v>
      </c>
      <c r="I272" s="233"/>
      <c r="J272" s="234">
        <f>ROUND(I272*H272,2)</f>
        <v>0</v>
      </c>
      <c r="K272" s="230" t="s">
        <v>1</v>
      </c>
      <c r="L272" s="45"/>
      <c r="M272" s="235" t="s">
        <v>1</v>
      </c>
      <c r="N272" s="236" t="s">
        <v>42</v>
      </c>
      <c r="O272" s="92"/>
      <c r="P272" s="237">
        <f>O272*H272</f>
        <v>0</v>
      </c>
      <c r="Q272" s="237">
        <v>0</v>
      </c>
      <c r="R272" s="237">
        <f>Q272*H272</f>
        <v>0</v>
      </c>
      <c r="S272" s="237">
        <v>0</v>
      </c>
      <c r="T272" s="238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9" t="s">
        <v>189</v>
      </c>
      <c r="AT272" s="239" t="s">
        <v>171</v>
      </c>
      <c r="AU272" s="239" t="s">
        <v>84</v>
      </c>
      <c r="AY272" s="18" t="s">
        <v>168</v>
      </c>
      <c r="BE272" s="240">
        <f>IF(N272="základní",J272,0)</f>
        <v>0</v>
      </c>
      <c r="BF272" s="240">
        <f>IF(N272="snížená",J272,0)</f>
        <v>0</v>
      </c>
      <c r="BG272" s="240">
        <f>IF(N272="zákl. přenesená",J272,0)</f>
        <v>0</v>
      </c>
      <c r="BH272" s="240">
        <f>IF(N272="sníž. přenesená",J272,0)</f>
        <v>0</v>
      </c>
      <c r="BI272" s="240">
        <f>IF(N272="nulová",J272,0)</f>
        <v>0</v>
      </c>
      <c r="BJ272" s="18" t="s">
        <v>84</v>
      </c>
      <c r="BK272" s="240">
        <f>ROUND(I272*H272,2)</f>
        <v>0</v>
      </c>
      <c r="BL272" s="18" t="s">
        <v>189</v>
      </c>
      <c r="BM272" s="239" t="s">
        <v>2563</v>
      </c>
    </row>
    <row r="273" spans="1:63" s="12" customFormat="1" ht="25.9" customHeight="1">
      <c r="A273" s="12"/>
      <c r="B273" s="212"/>
      <c r="C273" s="213"/>
      <c r="D273" s="214" t="s">
        <v>76</v>
      </c>
      <c r="E273" s="215" t="s">
        <v>4561</v>
      </c>
      <c r="F273" s="215" t="s">
        <v>4562</v>
      </c>
      <c r="G273" s="213"/>
      <c r="H273" s="213"/>
      <c r="I273" s="216"/>
      <c r="J273" s="217">
        <f>BK273</f>
        <v>0</v>
      </c>
      <c r="K273" s="213"/>
      <c r="L273" s="218"/>
      <c r="M273" s="219"/>
      <c r="N273" s="220"/>
      <c r="O273" s="220"/>
      <c r="P273" s="221">
        <f>P274</f>
        <v>0</v>
      </c>
      <c r="Q273" s="220"/>
      <c r="R273" s="221">
        <f>R274</f>
        <v>0</v>
      </c>
      <c r="S273" s="220"/>
      <c r="T273" s="222">
        <f>T274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23" t="s">
        <v>84</v>
      </c>
      <c r="AT273" s="224" t="s">
        <v>76</v>
      </c>
      <c r="AU273" s="224" t="s">
        <v>77</v>
      </c>
      <c r="AY273" s="223" t="s">
        <v>168</v>
      </c>
      <c r="BK273" s="225">
        <f>BK274</f>
        <v>0</v>
      </c>
    </row>
    <row r="274" spans="1:65" s="2" customFormat="1" ht="24.15" customHeight="1">
      <c r="A274" s="39"/>
      <c r="B274" s="40"/>
      <c r="C274" s="228" t="s">
        <v>84</v>
      </c>
      <c r="D274" s="228" t="s">
        <v>171</v>
      </c>
      <c r="E274" s="229" t="s">
        <v>4563</v>
      </c>
      <c r="F274" s="230" t="s">
        <v>4564</v>
      </c>
      <c r="G274" s="231" t="s">
        <v>311</v>
      </c>
      <c r="H274" s="232">
        <v>9.6</v>
      </c>
      <c r="I274" s="233"/>
      <c r="J274" s="234">
        <f>ROUND(I274*H274,2)</f>
        <v>0</v>
      </c>
      <c r="K274" s="230" t="s">
        <v>4546</v>
      </c>
      <c r="L274" s="45"/>
      <c r="M274" s="309" t="s">
        <v>1</v>
      </c>
      <c r="N274" s="310" t="s">
        <v>42</v>
      </c>
      <c r="O274" s="248"/>
      <c r="P274" s="311">
        <f>O274*H274</f>
        <v>0</v>
      </c>
      <c r="Q274" s="311">
        <v>0</v>
      </c>
      <c r="R274" s="311">
        <f>Q274*H274</f>
        <v>0</v>
      </c>
      <c r="S274" s="311">
        <v>0</v>
      </c>
      <c r="T274" s="312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9" t="s">
        <v>189</v>
      </c>
      <c r="AT274" s="239" t="s">
        <v>171</v>
      </c>
      <c r="AU274" s="239" t="s">
        <v>84</v>
      </c>
      <c r="AY274" s="18" t="s">
        <v>168</v>
      </c>
      <c r="BE274" s="240">
        <f>IF(N274="základní",J274,0)</f>
        <v>0</v>
      </c>
      <c r="BF274" s="240">
        <f>IF(N274="snížená",J274,0)</f>
        <v>0</v>
      </c>
      <c r="BG274" s="240">
        <f>IF(N274="zákl. přenesená",J274,0)</f>
        <v>0</v>
      </c>
      <c r="BH274" s="240">
        <f>IF(N274="sníž. přenesená",J274,0)</f>
        <v>0</v>
      </c>
      <c r="BI274" s="240">
        <f>IF(N274="nulová",J274,0)</f>
        <v>0</v>
      </c>
      <c r="BJ274" s="18" t="s">
        <v>84</v>
      </c>
      <c r="BK274" s="240">
        <f>ROUND(I274*H274,2)</f>
        <v>0</v>
      </c>
      <c r="BL274" s="18" t="s">
        <v>189</v>
      </c>
      <c r="BM274" s="239" t="s">
        <v>2574</v>
      </c>
    </row>
    <row r="275" spans="1:31" s="2" customFormat="1" ht="6.95" customHeight="1">
      <c r="A275" s="39"/>
      <c r="B275" s="67"/>
      <c r="C275" s="68"/>
      <c r="D275" s="68"/>
      <c r="E275" s="68"/>
      <c r="F275" s="68"/>
      <c r="G275" s="68"/>
      <c r="H275" s="68"/>
      <c r="I275" s="68"/>
      <c r="J275" s="68"/>
      <c r="K275" s="68"/>
      <c r="L275" s="45"/>
      <c r="M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</row>
  </sheetData>
  <sheetProtection password="CC35" sheet="1" objects="1" scenarios="1" formatColumns="0" formatRows="0" autoFilter="0"/>
  <autoFilter ref="C129:K27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16.5" customHeight="1">
      <c r="B7" s="21"/>
      <c r="E7" s="153" t="str">
        <f>'Rekapitulace stavby'!K6</f>
        <v>Centrum odborného vzdělávání Volanovská, Trutnov</v>
      </c>
      <c r="F7" s="152"/>
      <c r="G7" s="152"/>
      <c r="H7" s="152"/>
      <c r="L7" s="21"/>
    </row>
    <row r="8" spans="2:12" s="1" customFormat="1" ht="12" customHeight="1">
      <c r="B8" s="21"/>
      <c r="D8" s="152" t="s">
        <v>139</v>
      </c>
      <c r="L8" s="21"/>
    </row>
    <row r="9" spans="1:31" s="2" customFormat="1" ht="16.5" customHeight="1">
      <c r="A9" s="39"/>
      <c r="B9" s="45"/>
      <c r="C9" s="39"/>
      <c r="D9" s="39"/>
      <c r="E9" s="153" t="s">
        <v>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4565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3652</v>
      </c>
      <c r="G14" s="39"/>
      <c r="H14" s="39"/>
      <c r="I14" s="152" t="s">
        <v>22</v>
      </c>
      <c r="J14" s="155" t="str">
        <f>'Rekapitulace stavby'!AN8</f>
        <v>23. 3. 2022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ATIP a.s. Trutnov</v>
      </c>
      <c r="F23" s="39"/>
      <c r="G23" s="39"/>
      <c r="H23" s="39"/>
      <c r="I23" s="152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Ing. Lenka Kasperová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ROUND(J139,2)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ROUND((SUM(BE139:BE490)),2)</f>
        <v>0</v>
      </c>
      <c r="G35" s="39"/>
      <c r="H35" s="39"/>
      <c r="I35" s="166">
        <v>0.21</v>
      </c>
      <c r="J35" s="165">
        <f>ROUND(((SUM(BE139:BE490))*I35),2)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ROUND((SUM(BF139:BF490)),2)</f>
        <v>0</v>
      </c>
      <c r="G36" s="39"/>
      <c r="H36" s="39"/>
      <c r="I36" s="166">
        <v>0.15</v>
      </c>
      <c r="J36" s="165">
        <f>ROUND(((SUM(BF139:BF490))*I36),2)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ROUND((SUM(BG139:BG490)),2)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ROUND((SUM(BH139:BH490)),2)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ROUND((SUM(BI139:BI490)),2)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01-006 - Vzduchotechnika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23. 3. 2022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Královehradecký kraj, Hrade Králové</v>
      </c>
      <c r="G93" s="41"/>
      <c r="H93" s="41"/>
      <c r="I93" s="33" t="s">
        <v>30</v>
      </c>
      <c r="J93" s="37" t="str">
        <f>E23</f>
        <v>ATIP a.s. Trutnov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Lenka Kasperová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144</v>
      </c>
      <c r="D96" s="187"/>
      <c r="E96" s="187"/>
      <c r="F96" s="187"/>
      <c r="G96" s="187"/>
      <c r="H96" s="187"/>
      <c r="I96" s="187"/>
      <c r="J96" s="188" t="s">
        <v>145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146</v>
      </c>
      <c r="D98" s="41"/>
      <c r="E98" s="41"/>
      <c r="F98" s="41"/>
      <c r="G98" s="41"/>
      <c r="H98" s="41"/>
      <c r="I98" s="41"/>
      <c r="J98" s="111">
        <f>J139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147</v>
      </c>
    </row>
    <row r="99" spans="1:31" s="9" customFormat="1" ht="24.95" customHeight="1">
      <c r="A99" s="9"/>
      <c r="B99" s="190"/>
      <c r="C99" s="191"/>
      <c r="D99" s="192" t="s">
        <v>4566</v>
      </c>
      <c r="E99" s="193"/>
      <c r="F99" s="193"/>
      <c r="G99" s="193"/>
      <c r="H99" s="193"/>
      <c r="I99" s="193"/>
      <c r="J99" s="194">
        <f>J140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4567</v>
      </c>
      <c r="E100" s="198"/>
      <c r="F100" s="198"/>
      <c r="G100" s="198"/>
      <c r="H100" s="198"/>
      <c r="I100" s="198"/>
      <c r="J100" s="199">
        <f>J141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4568</v>
      </c>
      <c r="E101" s="198"/>
      <c r="F101" s="198"/>
      <c r="G101" s="198"/>
      <c r="H101" s="198"/>
      <c r="I101" s="198"/>
      <c r="J101" s="199">
        <f>J200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4569</v>
      </c>
      <c r="E102" s="198"/>
      <c r="F102" s="198"/>
      <c r="G102" s="198"/>
      <c r="H102" s="198"/>
      <c r="I102" s="198"/>
      <c r="J102" s="199">
        <f>J221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4570</v>
      </c>
      <c r="E103" s="198"/>
      <c r="F103" s="198"/>
      <c r="G103" s="198"/>
      <c r="H103" s="198"/>
      <c r="I103" s="198"/>
      <c r="J103" s="199">
        <f>J254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4571</v>
      </c>
      <c r="E104" s="198"/>
      <c r="F104" s="198"/>
      <c r="G104" s="198"/>
      <c r="H104" s="198"/>
      <c r="I104" s="198"/>
      <c r="J104" s="199">
        <f>J275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4572</v>
      </c>
      <c r="E105" s="198"/>
      <c r="F105" s="198"/>
      <c r="G105" s="198"/>
      <c r="H105" s="198"/>
      <c r="I105" s="198"/>
      <c r="J105" s="199">
        <f>J284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4573</v>
      </c>
      <c r="E106" s="198"/>
      <c r="F106" s="198"/>
      <c r="G106" s="198"/>
      <c r="H106" s="198"/>
      <c r="I106" s="198"/>
      <c r="J106" s="199">
        <f>J295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6"/>
      <c r="C107" s="134"/>
      <c r="D107" s="197" t="s">
        <v>4574</v>
      </c>
      <c r="E107" s="198"/>
      <c r="F107" s="198"/>
      <c r="G107" s="198"/>
      <c r="H107" s="198"/>
      <c r="I107" s="198"/>
      <c r="J107" s="199">
        <f>J318</f>
        <v>0</v>
      </c>
      <c r="K107" s="134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6"/>
      <c r="C108" s="134"/>
      <c r="D108" s="197" t="s">
        <v>4575</v>
      </c>
      <c r="E108" s="198"/>
      <c r="F108" s="198"/>
      <c r="G108" s="198"/>
      <c r="H108" s="198"/>
      <c r="I108" s="198"/>
      <c r="J108" s="199">
        <f>J339</f>
        <v>0</v>
      </c>
      <c r="K108" s="134"/>
      <c r="L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6"/>
      <c r="C109" s="134"/>
      <c r="D109" s="197" t="s">
        <v>4576</v>
      </c>
      <c r="E109" s="198"/>
      <c r="F109" s="198"/>
      <c r="G109" s="198"/>
      <c r="H109" s="198"/>
      <c r="I109" s="198"/>
      <c r="J109" s="199">
        <f>J362</f>
        <v>0</v>
      </c>
      <c r="K109" s="134"/>
      <c r="L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6"/>
      <c r="C110" s="134"/>
      <c r="D110" s="197" t="s">
        <v>4577</v>
      </c>
      <c r="E110" s="198"/>
      <c r="F110" s="198"/>
      <c r="G110" s="198"/>
      <c r="H110" s="198"/>
      <c r="I110" s="198"/>
      <c r="J110" s="199">
        <f>J399</f>
        <v>0</v>
      </c>
      <c r="K110" s="134"/>
      <c r="L110" s="20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6"/>
      <c r="C111" s="134"/>
      <c r="D111" s="197" t="s">
        <v>4578</v>
      </c>
      <c r="E111" s="198"/>
      <c r="F111" s="198"/>
      <c r="G111" s="198"/>
      <c r="H111" s="198"/>
      <c r="I111" s="198"/>
      <c r="J111" s="199">
        <f>J412</f>
        <v>0</v>
      </c>
      <c r="K111" s="134"/>
      <c r="L111" s="20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190"/>
      <c r="C112" s="191"/>
      <c r="D112" s="192" t="s">
        <v>4579</v>
      </c>
      <c r="E112" s="193"/>
      <c r="F112" s="193"/>
      <c r="G112" s="193"/>
      <c r="H112" s="193"/>
      <c r="I112" s="193"/>
      <c r="J112" s="194">
        <f>J425</f>
        <v>0</v>
      </c>
      <c r="K112" s="191"/>
      <c r="L112" s="195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>
      <c r="A113" s="10"/>
      <c r="B113" s="196"/>
      <c r="C113" s="134"/>
      <c r="D113" s="197" t="s">
        <v>4580</v>
      </c>
      <c r="E113" s="198"/>
      <c r="F113" s="198"/>
      <c r="G113" s="198"/>
      <c r="H113" s="198"/>
      <c r="I113" s="198"/>
      <c r="J113" s="199">
        <f>J426</f>
        <v>0</v>
      </c>
      <c r="K113" s="134"/>
      <c r="L113" s="20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6"/>
      <c r="C114" s="134"/>
      <c r="D114" s="197" t="s">
        <v>4581</v>
      </c>
      <c r="E114" s="198"/>
      <c r="F114" s="198"/>
      <c r="G114" s="198"/>
      <c r="H114" s="198"/>
      <c r="I114" s="198"/>
      <c r="J114" s="199">
        <f>J443</f>
        <v>0</v>
      </c>
      <c r="K114" s="134"/>
      <c r="L114" s="20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6"/>
      <c r="C115" s="134"/>
      <c r="D115" s="197" t="s">
        <v>4582</v>
      </c>
      <c r="E115" s="198"/>
      <c r="F115" s="198"/>
      <c r="G115" s="198"/>
      <c r="H115" s="198"/>
      <c r="I115" s="198"/>
      <c r="J115" s="199">
        <f>J456</f>
        <v>0</v>
      </c>
      <c r="K115" s="134"/>
      <c r="L115" s="20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6"/>
      <c r="C116" s="134"/>
      <c r="D116" s="197" t="s">
        <v>4583</v>
      </c>
      <c r="E116" s="198"/>
      <c r="F116" s="198"/>
      <c r="G116" s="198"/>
      <c r="H116" s="198"/>
      <c r="I116" s="198"/>
      <c r="J116" s="199">
        <f>J469</f>
        <v>0</v>
      </c>
      <c r="K116" s="134"/>
      <c r="L116" s="20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6"/>
      <c r="C117" s="134"/>
      <c r="D117" s="197" t="s">
        <v>4584</v>
      </c>
      <c r="E117" s="198"/>
      <c r="F117" s="198"/>
      <c r="G117" s="198"/>
      <c r="H117" s="198"/>
      <c r="I117" s="198"/>
      <c r="J117" s="199">
        <f>J482</f>
        <v>0</v>
      </c>
      <c r="K117" s="134"/>
      <c r="L117" s="20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2" customFormat="1" ht="21.8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67"/>
      <c r="C119" s="68"/>
      <c r="D119" s="68"/>
      <c r="E119" s="68"/>
      <c r="F119" s="68"/>
      <c r="G119" s="68"/>
      <c r="H119" s="68"/>
      <c r="I119" s="68"/>
      <c r="J119" s="68"/>
      <c r="K119" s="68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3" spans="1:31" s="2" customFormat="1" ht="6.95" customHeight="1">
      <c r="A123" s="39"/>
      <c r="B123" s="69"/>
      <c r="C123" s="70"/>
      <c r="D123" s="70"/>
      <c r="E123" s="70"/>
      <c r="F123" s="70"/>
      <c r="G123" s="70"/>
      <c r="H123" s="70"/>
      <c r="I123" s="70"/>
      <c r="J123" s="70"/>
      <c r="K123" s="70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4.95" customHeight="1">
      <c r="A124" s="39"/>
      <c r="B124" s="40"/>
      <c r="C124" s="24" t="s">
        <v>152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16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185" t="str">
        <f>E7</f>
        <v>Centrum odborného vzdělávání Volanovská, Trutnov</v>
      </c>
      <c r="F127" s="33"/>
      <c r="G127" s="33"/>
      <c r="H127" s="33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2:12" s="1" customFormat="1" ht="12" customHeight="1">
      <c r="B128" s="22"/>
      <c r="C128" s="33" t="s">
        <v>139</v>
      </c>
      <c r="D128" s="23"/>
      <c r="E128" s="23"/>
      <c r="F128" s="23"/>
      <c r="G128" s="23"/>
      <c r="H128" s="23"/>
      <c r="I128" s="23"/>
      <c r="J128" s="23"/>
      <c r="K128" s="23"/>
      <c r="L128" s="21"/>
    </row>
    <row r="129" spans="1:31" s="2" customFormat="1" ht="16.5" customHeight="1">
      <c r="A129" s="39"/>
      <c r="B129" s="40"/>
      <c r="C129" s="41"/>
      <c r="D129" s="41"/>
      <c r="E129" s="185" t="s">
        <v>140</v>
      </c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141</v>
      </c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6.5" customHeight="1">
      <c r="A131" s="39"/>
      <c r="B131" s="40"/>
      <c r="C131" s="41"/>
      <c r="D131" s="41"/>
      <c r="E131" s="77" t="str">
        <f>E11</f>
        <v>01-006 - Vzduchotechnika</v>
      </c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6.95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2" customHeight="1">
      <c r="A133" s="39"/>
      <c r="B133" s="40"/>
      <c r="C133" s="33" t="s">
        <v>20</v>
      </c>
      <c r="D133" s="41"/>
      <c r="E133" s="41"/>
      <c r="F133" s="28" t="str">
        <f>F14</f>
        <v xml:space="preserve"> </v>
      </c>
      <c r="G133" s="41"/>
      <c r="H133" s="41"/>
      <c r="I133" s="33" t="s">
        <v>22</v>
      </c>
      <c r="J133" s="80" t="str">
        <f>IF(J14="","",J14)</f>
        <v>23. 3. 2022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6.95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5.15" customHeight="1">
      <c r="A135" s="39"/>
      <c r="B135" s="40"/>
      <c r="C135" s="33" t="s">
        <v>24</v>
      </c>
      <c r="D135" s="41"/>
      <c r="E135" s="41"/>
      <c r="F135" s="28" t="str">
        <f>E17</f>
        <v>Královehradecký kraj, Hrade Králové</v>
      </c>
      <c r="G135" s="41"/>
      <c r="H135" s="41"/>
      <c r="I135" s="33" t="s">
        <v>30</v>
      </c>
      <c r="J135" s="37" t="str">
        <f>E23</f>
        <v>ATIP a.s. Trutnov</v>
      </c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5.15" customHeight="1">
      <c r="A136" s="39"/>
      <c r="B136" s="40"/>
      <c r="C136" s="33" t="s">
        <v>28</v>
      </c>
      <c r="D136" s="41"/>
      <c r="E136" s="41"/>
      <c r="F136" s="28" t="str">
        <f>IF(E20="","",E20)</f>
        <v>Vyplň údaj</v>
      </c>
      <c r="G136" s="41"/>
      <c r="H136" s="41"/>
      <c r="I136" s="33" t="s">
        <v>33</v>
      </c>
      <c r="J136" s="37" t="str">
        <f>E26</f>
        <v>Ing. Lenka Kasperová</v>
      </c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0.3" customHeight="1">
      <c r="A137" s="39"/>
      <c r="B137" s="40"/>
      <c r="C137" s="41"/>
      <c r="D137" s="41"/>
      <c r="E137" s="41"/>
      <c r="F137" s="41"/>
      <c r="G137" s="41"/>
      <c r="H137" s="41"/>
      <c r="I137" s="41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11" customFormat="1" ht="29.25" customHeight="1">
      <c r="A138" s="201"/>
      <c r="B138" s="202"/>
      <c r="C138" s="203" t="s">
        <v>153</v>
      </c>
      <c r="D138" s="204" t="s">
        <v>62</v>
      </c>
      <c r="E138" s="204" t="s">
        <v>58</v>
      </c>
      <c r="F138" s="204" t="s">
        <v>59</v>
      </c>
      <c r="G138" s="204" t="s">
        <v>154</v>
      </c>
      <c r="H138" s="204" t="s">
        <v>155</v>
      </c>
      <c r="I138" s="204" t="s">
        <v>156</v>
      </c>
      <c r="J138" s="204" t="s">
        <v>145</v>
      </c>
      <c r="K138" s="205" t="s">
        <v>157</v>
      </c>
      <c r="L138" s="206"/>
      <c r="M138" s="101" t="s">
        <v>1</v>
      </c>
      <c r="N138" s="102" t="s">
        <v>41</v>
      </c>
      <c r="O138" s="102" t="s">
        <v>158</v>
      </c>
      <c r="P138" s="102" t="s">
        <v>159</v>
      </c>
      <c r="Q138" s="102" t="s">
        <v>160</v>
      </c>
      <c r="R138" s="102" t="s">
        <v>161</v>
      </c>
      <c r="S138" s="102" t="s">
        <v>162</v>
      </c>
      <c r="T138" s="103" t="s">
        <v>163</v>
      </c>
      <c r="U138" s="201"/>
      <c r="V138" s="201"/>
      <c r="W138" s="201"/>
      <c r="X138" s="201"/>
      <c r="Y138" s="201"/>
      <c r="Z138" s="201"/>
      <c r="AA138" s="201"/>
      <c r="AB138" s="201"/>
      <c r="AC138" s="201"/>
      <c r="AD138" s="201"/>
      <c r="AE138" s="201"/>
    </row>
    <row r="139" spans="1:63" s="2" customFormat="1" ht="22.8" customHeight="1">
      <c r="A139" s="39"/>
      <c r="B139" s="40"/>
      <c r="C139" s="108" t="s">
        <v>164</v>
      </c>
      <c r="D139" s="41"/>
      <c r="E139" s="41"/>
      <c r="F139" s="41"/>
      <c r="G139" s="41"/>
      <c r="H139" s="41"/>
      <c r="I139" s="41"/>
      <c r="J139" s="207">
        <f>BK139</f>
        <v>0</v>
      </c>
      <c r="K139" s="41"/>
      <c r="L139" s="45"/>
      <c r="M139" s="104"/>
      <c r="N139" s="208"/>
      <c r="O139" s="105"/>
      <c r="P139" s="209">
        <f>P140+P425</f>
        <v>0</v>
      </c>
      <c r="Q139" s="105"/>
      <c r="R139" s="209">
        <f>R140+R425</f>
        <v>0</v>
      </c>
      <c r="S139" s="105"/>
      <c r="T139" s="210">
        <f>T140+T425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76</v>
      </c>
      <c r="AU139" s="18" t="s">
        <v>147</v>
      </c>
      <c r="BK139" s="211">
        <f>BK140+BK425</f>
        <v>0</v>
      </c>
    </row>
    <row r="140" spans="1:63" s="12" customFormat="1" ht="25.9" customHeight="1">
      <c r="A140" s="12"/>
      <c r="B140" s="212"/>
      <c r="C140" s="213"/>
      <c r="D140" s="214" t="s">
        <v>76</v>
      </c>
      <c r="E140" s="215" t="s">
        <v>3657</v>
      </c>
      <c r="F140" s="215" t="s">
        <v>4585</v>
      </c>
      <c r="G140" s="213"/>
      <c r="H140" s="213"/>
      <c r="I140" s="216"/>
      <c r="J140" s="217">
        <f>BK140</f>
        <v>0</v>
      </c>
      <c r="K140" s="213"/>
      <c r="L140" s="218"/>
      <c r="M140" s="219"/>
      <c r="N140" s="220"/>
      <c r="O140" s="220"/>
      <c r="P140" s="221">
        <f>P141+P200+P221+P254+P275+P284+P295+P318+P339+P362+P399+P412</f>
        <v>0</v>
      </c>
      <c r="Q140" s="220"/>
      <c r="R140" s="221">
        <f>R141+R200+R221+R254+R275+R284+R295+R318+R339+R362+R399+R412</f>
        <v>0</v>
      </c>
      <c r="S140" s="220"/>
      <c r="T140" s="222">
        <f>T141+T200+T221+T254+T275+T284+T295+T318+T339+T362+T399+T412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3" t="s">
        <v>84</v>
      </c>
      <c r="AT140" s="224" t="s">
        <v>76</v>
      </c>
      <c r="AU140" s="224" t="s">
        <v>77</v>
      </c>
      <c r="AY140" s="223" t="s">
        <v>168</v>
      </c>
      <c r="BK140" s="225">
        <f>BK141+BK200+BK221+BK254+BK275+BK284+BK295+BK318+BK339+BK362+BK399+BK412</f>
        <v>0</v>
      </c>
    </row>
    <row r="141" spans="1:63" s="12" customFormat="1" ht="22.8" customHeight="1">
      <c r="A141" s="12"/>
      <c r="B141" s="212"/>
      <c r="C141" s="213"/>
      <c r="D141" s="214" t="s">
        <v>76</v>
      </c>
      <c r="E141" s="226" t="s">
        <v>3741</v>
      </c>
      <c r="F141" s="226" t="s">
        <v>4586</v>
      </c>
      <c r="G141" s="213"/>
      <c r="H141" s="213"/>
      <c r="I141" s="216"/>
      <c r="J141" s="227">
        <f>BK141</f>
        <v>0</v>
      </c>
      <c r="K141" s="213"/>
      <c r="L141" s="218"/>
      <c r="M141" s="219"/>
      <c r="N141" s="220"/>
      <c r="O141" s="220"/>
      <c r="P141" s="221">
        <f>SUM(P142:P199)</f>
        <v>0</v>
      </c>
      <c r="Q141" s="220"/>
      <c r="R141" s="221">
        <f>SUM(R142:R199)</f>
        <v>0</v>
      </c>
      <c r="S141" s="220"/>
      <c r="T141" s="222">
        <f>SUM(T142:T199)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3" t="s">
        <v>84</v>
      </c>
      <c r="AT141" s="224" t="s">
        <v>76</v>
      </c>
      <c r="AU141" s="224" t="s">
        <v>84</v>
      </c>
      <c r="AY141" s="223" t="s">
        <v>168</v>
      </c>
      <c r="BK141" s="225">
        <f>SUM(BK142:BK199)</f>
        <v>0</v>
      </c>
    </row>
    <row r="142" spans="1:65" s="2" customFormat="1" ht="16.5" customHeight="1">
      <c r="A142" s="39"/>
      <c r="B142" s="40"/>
      <c r="C142" s="228" t="s">
        <v>84</v>
      </c>
      <c r="D142" s="228" t="s">
        <v>171</v>
      </c>
      <c r="E142" s="229" t="s">
        <v>4587</v>
      </c>
      <c r="F142" s="230" t="s">
        <v>4588</v>
      </c>
      <c r="G142" s="231" t="s">
        <v>1933</v>
      </c>
      <c r="H142" s="232">
        <v>1</v>
      </c>
      <c r="I142" s="233"/>
      <c r="J142" s="234">
        <f>ROUND(I142*H142,2)</f>
        <v>0</v>
      </c>
      <c r="K142" s="230" t="s">
        <v>1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189</v>
      </c>
      <c r="AT142" s="239" t="s">
        <v>171</v>
      </c>
      <c r="AU142" s="239" t="s">
        <v>86</v>
      </c>
      <c r="AY142" s="18" t="s">
        <v>168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189</v>
      </c>
      <c r="BM142" s="239" t="s">
        <v>86</v>
      </c>
    </row>
    <row r="143" spans="1:47" s="2" customFormat="1" ht="12">
      <c r="A143" s="39"/>
      <c r="B143" s="40"/>
      <c r="C143" s="41"/>
      <c r="D143" s="241" t="s">
        <v>178</v>
      </c>
      <c r="E143" s="41"/>
      <c r="F143" s="242" t="s">
        <v>4589</v>
      </c>
      <c r="G143" s="41"/>
      <c r="H143" s="41"/>
      <c r="I143" s="243"/>
      <c r="J143" s="41"/>
      <c r="K143" s="41"/>
      <c r="L143" s="45"/>
      <c r="M143" s="244"/>
      <c r="N143" s="245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178</v>
      </c>
      <c r="AU143" s="18" t="s">
        <v>86</v>
      </c>
    </row>
    <row r="144" spans="1:65" s="2" customFormat="1" ht="62.7" customHeight="1">
      <c r="A144" s="39"/>
      <c r="B144" s="40"/>
      <c r="C144" s="228" t="s">
        <v>86</v>
      </c>
      <c r="D144" s="228" t="s">
        <v>171</v>
      </c>
      <c r="E144" s="229" t="s">
        <v>4590</v>
      </c>
      <c r="F144" s="230" t="s">
        <v>4591</v>
      </c>
      <c r="G144" s="231" t="s">
        <v>1933</v>
      </c>
      <c r="H144" s="232">
        <v>1</v>
      </c>
      <c r="I144" s="233"/>
      <c r="J144" s="234">
        <f>ROUND(I144*H144,2)</f>
        <v>0</v>
      </c>
      <c r="K144" s="230" t="s">
        <v>1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189</v>
      </c>
      <c r="AT144" s="239" t="s">
        <v>171</v>
      </c>
      <c r="AU144" s="239" t="s">
        <v>86</v>
      </c>
      <c r="AY144" s="18" t="s">
        <v>168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189</v>
      </c>
      <c r="BM144" s="239" t="s">
        <v>189</v>
      </c>
    </row>
    <row r="145" spans="1:47" s="2" customFormat="1" ht="12">
      <c r="A145" s="39"/>
      <c r="B145" s="40"/>
      <c r="C145" s="41"/>
      <c r="D145" s="241" t="s">
        <v>178</v>
      </c>
      <c r="E145" s="41"/>
      <c r="F145" s="242" t="s">
        <v>4592</v>
      </c>
      <c r="G145" s="41"/>
      <c r="H145" s="41"/>
      <c r="I145" s="243"/>
      <c r="J145" s="41"/>
      <c r="K145" s="41"/>
      <c r="L145" s="45"/>
      <c r="M145" s="244"/>
      <c r="N145" s="245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178</v>
      </c>
      <c r="AU145" s="18" t="s">
        <v>86</v>
      </c>
    </row>
    <row r="146" spans="1:65" s="2" customFormat="1" ht="62.7" customHeight="1">
      <c r="A146" s="39"/>
      <c r="B146" s="40"/>
      <c r="C146" s="228" t="s">
        <v>106</v>
      </c>
      <c r="D146" s="228" t="s">
        <v>171</v>
      </c>
      <c r="E146" s="229" t="s">
        <v>4593</v>
      </c>
      <c r="F146" s="230" t="s">
        <v>4594</v>
      </c>
      <c r="G146" s="231" t="s">
        <v>1933</v>
      </c>
      <c r="H146" s="232">
        <v>1</v>
      </c>
      <c r="I146" s="233"/>
      <c r="J146" s="234">
        <f>ROUND(I146*H146,2)</f>
        <v>0</v>
      </c>
      <c r="K146" s="230" t="s">
        <v>1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189</v>
      </c>
      <c r="AT146" s="239" t="s">
        <v>171</v>
      </c>
      <c r="AU146" s="239" t="s">
        <v>86</v>
      </c>
      <c r="AY146" s="18" t="s">
        <v>168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189</v>
      </c>
      <c r="BM146" s="239" t="s">
        <v>314</v>
      </c>
    </row>
    <row r="147" spans="1:47" s="2" customFormat="1" ht="12">
      <c r="A147" s="39"/>
      <c r="B147" s="40"/>
      <c r="C147" s="41"/>
      <c r="D147" s="241" t="s">
        <v>178</v>
      </c>
      <c r="E147" s="41"/>
      <c r="F147" s="242" t="s">
        <v>4595</v>
      </c>
      <c r="G147" s="41"/>
      <c r="H147" s="41"/>
      <c r="I147" s="243"/>
      <c r="J147" s="41"/>
      <c r="K147" s="41"/>
      <c r="L147" s="45"/>
      <c r="M147" s="244"/>
      <c r="N147" s="245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178</v>
      </c>
      <c r="AU147" s="18" t="s">
        <v>86</v>
      </c>
    </row>
    <row r="148" spans="1:65" s="2" customFormat="1" ht="62.7" customHeight="1">
      <c r="A148" s="39"/>
      <c r="B148" s="40"/>
      <c r="C148" s="228" t="s">
        <v>189</v>
      </c>
      <c r="D148" s="228" t="s">
        <v>171</v>
      </c>
      <c r="E148" s="229" t="s">
        <v>4596</v>
      </c>
      <c r="F148" s="230" t="s">
        <v>4597</v>
      </c>
      <c r="G148" s="231" t="s">
        <v>1933</v>
      </c>
      <c r="H148" s="232">
        <v>1</v>
      </c>
      <c r="I148" s="233"/>
      <c r="J148" s="234">
        <f>ROUND(I148*H148,2)</f>
        <v>0</v>
      </c>
      <c r="K148" s="230" t="s">
        <v>1</v>
      </c>
      <c r="L148" s="45"/>
      <c r="M148" s="235" t="s">
        <v>1</v>
      </c>
      <c r="N148" s="236" t="s">
        <v>42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189</v>
      </c>
      <c r="AT148" s="239" t="s">
        <v>171</v>
      </c>
      <c r="AU148" s="239" t="s">
        <v>86</v>
      </c>
      <c r="AY148" s="18" t="s">
        <v>168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84</v>
      </c>
      <c r="BK148" s="240">
        <f>ROUND(I148*H148,2)</f>
        <v>0</v>
      </c>
      <c r="BL148" s="18" t="s">
        <v>189</v>
      </c>
      <c r="BM148" s="239" t="s">
        <v>326</v>
      </c>
    </row>
    <row r="149" spans="1:47" s="2" customFormat="1" ht="12">
      <c r="A149" s="39"/>
      <c r="B149" s="40"/>
      <c r="C149" s="41"/>
      <c r="D149" s="241" t="s">
        <v>178</v>
      </c>
      <c r="E149" s="41"/>
      <c r="F149" s="242" t="s">
        <v>4598</v>
      </c>
      <c r="G149" s="41"/>
      <c r="H149" s="41"/>
      <c r="I149" s="243"/>
      <c r="J149" s="41"/>
      <c r="K149" s="41"/>
      <c r="L149" s="45"/>
      <c r="M149" s="244"/>
      <c r="N149" s="245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178</v>
      </c>
      <c r="AU149" s="18" t="s">
        <v>86</v>
      </c>
    </row>
    <row r="150" spans="1:65" s="2" customFormat="1" ht="44.25" customHeight="1">
      <c r="A150" s="39"/>
      <c r="B150" s="40"/>
      <c r="C150" s="228" t="s">
        <v>167</v>
      </c>
      <c r="D150" s="228" t="s">
        <v>171</v>
      </c>
      <c r="E150" s="229" t="s">
        <v>4599</v>
      </c>
      <c r="F150" s="230" t="s">
        <v>4600</v>
      </c>
      <c r="G150" s="231" t="s">
        <v>1933</v>
      </c>
      <c r="H150" s="232">
        <v>1</v>
      </c>
      <c r="I150" s="233"/>
      <c r="J150" s="234">
        <f>ROUND(I150*H150,2)</f>
        <v>0</v>
      </c>
      <c r="K150" s="230" t="s">
        <v>1</v>
      </c>
      <c r="L150" s="45"/>
      <c r="M150" s="235" t="s">
        <v>1</v>
      </c>
      <c r="N150" s="236" t="s">
        <v>42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189</v>
      </c>
      <c r="AT150" s="239" t="s">
        <v>171</v>
      </c>
      <c r="AU150" s="239" t="s">
        <v>86</v>
      </c>
      <c r="AY150" s="18" t="s">
        <v>168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84</v>
      </c>
      <c r="BK150" s="240">
        <f>ROUND(I150*H150,2)</f>
        <v>0</v>
      </c>
      <c r="BL150" s="18" t="s">
        <v>189</v>
      </c>
      <c r="BM150" s="239" t="s">
        <v>368</v>
      </c>
    </row>
    <row r="151" spans="1:47" s="2" customFormat="1" ht="12">
      <c r="A151" s="39"/>
      <c r="B151" s="40"/>
      <c r="C151" s="41"/>
      <c r="D151" s="241" t="s">
        <v>178</v>
      </c>
      <c r="E151" s="41"/>
      <c r="F151" s="242" t="s">
        <v>4601</v>
      </c>
      <c r="G151" s="41"/>
      <c r="H151" s="41"/>
      <c r="I151" s="243"/>
      <c r="J151" s="41"/>
      <c r="K151" s="41"/>
      <c r="L151" s="45"/>
      <c r="M151" s="244"/>
      <c r="N151" s="245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178</v>
      </c>
      <c r="AU151" s="18" t="s">
        <v>86</v>
      </c>
    </row>
    <row r="152" spans="1:65" s="2" customFormat="1" ht="37.8" customHeight="1">
      <c r="A152" s="39"/>
      <c r="B152" s="40"/>
      <c r="C152" s="228" t="s">
        <v>314</v>
      </c>
      <c r="D152" s="228" t="s">
        <v>171</v>
      </c>
      <c r="E152" s="229" t="s">
        <v>4602</v>
      </c>
      <c r="F152" s="230" t="s">
        <v>4603</v>
      </c>
      <c r="G152" s="231" t="s">
        <v>1933</v>
      </c>
      <c r="H152" s="232">
        <v>4</v>
      </c>
      <c r="I152" s="233"/>
      <c r="J152" s="234">
        <f>ROUND(I152*H152,2)</f>
        <v>0</v>
      </c>
      <c r="K152" s="230" t="s">
        <v>1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189</v>
      </c>
      <c r="AT152" s="239" t="s">
        <v>171</v>
      </c>
      <c r="AU152" s="239" t="s">
        <v>86</v>
      </c>
      <c r="AY152" s="18" t="s">
        <v>168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189</v>
      </c>
      <c r="BM152" s="239" t="s">
        <v>400</v>
      </c>
    </row>
    <row r="153" spans="1:47" s="2" customFormat="1" ht="12">
      <c r="A153" s="39"/>
      <c r="B153" s="40"/>
      <c r="C153" s="41"/>
      <c r="D153" s="241" t="s">
        <v>178</v>
      </c>
      <c r="E153" s="41"/>
      <c r="F153" s="242" t="s">
        <v>4604</v>
      </c>
      <c r="G153" s="41"/>
      <c r="H153" s="41"/>
      <c r="I153" s="243"/>
      <c r="J153" s="41"/>
      <c r="K153" s="41"/>
      <c r="L153" s="45"/>
      <c r="M153" s="244"/>
      <c r="N153" s="245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178</v>
      </c>
      <c r="AU153" s="18" t="s">
        <v>86</v>
      </c>
    </row>
    <row r="154" spans="1:65" s="2" customFormat="1" ht="24.15" customHeight="1">
      <c r="A154" s="39"/>
      <c r="B154" s="40"/>
      <c r="C154" s="228" t="s">
        <v>321</v>
      </c>
      <c r="D154" s="228" t="s">
        <v>171</v>
      </c>
      <c r="E154" s="229" t="s">
        <v>4605</v>
      </c>
      <c r="F154" s="230" t="s">
        <v>4606</v>
      </c>
      <c r="G154" s="231" t="s">
        <v>1933</v>
      </c>
      <c r="H154" s="232">
        <v>1</v>
      </c>
      <c r="I154" s="233"/>
      <c r="J154" s="234">
        <f>ROUND(I154*H154,2)</f>
        <v>0</v>
      </c>
      <c r="K154" s="230" t="s">
        <v>1</v>
      </c>
      <c r="L154" s="45"/>
      <c r="M154" s="235" t="s">
        <v>1</v>
      </c>
      <c r="N154" s="236" t="s">
        <v>42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189</v>
      </c>
      <c r="AT154" s="239" t="s">
        <v>171</v>
      </c>
      <c r="AU154" s="239" t="s">
        <v>86</v>
      </c>
      <c r="AY154" s="18" t="s">
        <v>168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84</v>
      </c>
      <c r="BK154" s="240">
        <f>ROUND(I154*H154,2)</f>
        <v>0</v>
      </c>
      <c r="BL154" s="18" t="s">
        <v>189</v>
      </c>
      <c r="BM154" s="239" t="s">
        <v>413</v>
      </c>
    </row>
    <row r="155" spans="1:47" s="2" customFormat="1" ht="12">
      <c r="A155" s="39"/>
      <c r="B155" s="40"/>
      <c r="C155" s="41"/>
      <c r="D155" s="241" t="s">
        <v>178</v>
      </c>
      <c r="E155" s="41"/>
      <c r="F155" s="242" t="s">
        <v>4607</v>
      </c>
      <c r="G155" s="41"/>
      <c r="H155" s="41"/>
      <c r="I155" s="243"/>
      <c r="J155" s="41"/>
      <c r="K155" s="41"/>
      <c r="L155" s="45"/>
      <c r="M155" s="244"/>
      <c r="N155" s="245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178</v>
      </c>
      <c r="AU155" s="18" t="s">
        <v>86</v>
      </c>
    </row>
    <row r="156" spans="1:65" s="2" customFormat="1" ht="24.15" customHeight="1">
      <c r="A156" s="39"/>
      <c r="B156" s="40"/>
      <c r="C156" s="228" t="s">
        <v>326</v>
      </c>
      <c r="D156" s="228" t="s">
        <v>171</v>
      </c>
      <c r="E156" s="229" t="s">
        <v>4608</v>
      </c>
      <c r="F156" s="230" t="s">
        <v>4609</v>
      </c>
      <c r="G156" s="231" t="s">
        <v>1933</v>
      </c>
      <c r="H156" s="232">
        <v>1</v>
      </c>
      <c r="I156" s="233"/>
      <c r="J156" s="234">
        <f>ROUND(I156*H156,2)</f>
        <v>0</v>
      </c>
      <c r="K156" s="230" t="s">
        <v>1</v>
      </c>
      <c r="L156" s="45"/>
      <c r="M156" s="235" t="s">
        <v>1</v>
      </c>
      <c r="N156" s="236" t="s">
        <v>42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189</v>
      </c>
      <c r="AT156" s="239" t="s">
        <v>171</v>
      </c>
      <c r="AU156" s="239" t="s">
        <v>86</v>
      </c>
      <c r="AY156" s="18" t="s">
        <v>168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84</v>
      </c>
      <c r="BK156" s="240">
        <f>ROUND(I156*H156,2)</f>
        <v>0</v>
      </c>
      <c r="BL156" s="18" t="s">
        <v>189</v>
      </c>
      <c r="BM156" s="239" t="s">
        <v>437</v>
      </c>
    </row>
    <row r="157" spans="1:47" s="2" customFormat="1" ht="12">
      <c r="A157" s="39"/>
      <c r="B157" s="40"/>
      <c r="C157" s="41"/>
      <c r="D157" s="241" t="s">
        <v>178</v>
      </c>
      <c r="E157" s="41"/>
      <c r="F157" s="242" t="s">
        <v>4610</v>
      </c>
      <c r="G157" s="41"/>
      <c r="H157" s="41"/>
      <c r="I157" s="243"/>
      <c r="J157" s="41"/>
      <c r="K157" s="41"/>
      <c r="L157" s="45"/>
      <c r="M157" s="244"/>
      <c r="N157" s="245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178</v>
      </c>
      <c r="AU157" s="18" t="s">
        <v>86</v>
      </c>
    </row>
    <row r="158" spans="1:65" s="2" customFormat="1" ht="49.05" customHeight="1">
      <c r="A158" s="39"/>
      <c r="B158" s="40"/>
      <c r="C158" s="228" t="s">
        <v>319</v>
      </c>
      <c r="D158" s="228" t="s">
        <v>171</v>
      </c>
      <c r="E158" s="229" t="s">
        <v>4611</v>
      </c>
      <c r="F158" s="230" t="s">
        <v>4612</v>
      </c>
      <c r="G158" s="231" t="s">
        <v>1933</v>
      </c>
      <c r="H158" s="232">
        <v>1</v>
      </c>
      <c r="I158" s="233"/>
      <c r="J158" s="234">
        <f>ROUND(I158*H158,2)</f>
        <v>0</v>
      </c>
      <c r="K158" s="230" t="s">
        <v>1</v>
      </c>
      <c r="L158" s="45"/>
      <c r="M158" s="235" t="s">
        <v>1</v>
      </c>
      <c r="N158" s="236" t="s">
        <v>42</v>
      </c>
      <c r="O158" s="92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9" t="s">
        <v>189</v>
      </c>
      <c r="AT158" s="239" t="s">
        <v>171</v>
      </c>
      <c r="AU158" s="239" t="s">
        <v>86</v>
      </c>
      <c r="AY158" s="18" t="s">
        <v>168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8" t="s">
        <v>84</v>
      </c>
      <c r="BK158" s="240">
        <f>ROUND(I158*H158,2)</f>
        <v>0</v>
      </c>
      <c r="BL158" s="18" t="s">
        <v>189</v>
      </c>
      <c r="BM158" s="239" t="s">
        <v>453</v>
      </c>
    </row>
    <row r="159" spans="1:47" s="2" customFormat="1" ht="12">
      <c r="A159" s="39"/>
      <c r="B159" s="40"/>
      <c r="C159" s="41"/>
      <c r="D159" s="241" t="s">
        <v>178</v>
      </c>
      <c r="E159" s="41"/>
      <c r="F159" s="242" t="s">
        <v>4613</v>
      </c>
      <c r="G159" s="41"/>
      <c r="H159" s="41"/>
      <c r="I159" s="243"/>
      <c r="J159" s="41"/>
      <c r="K159" s="41"/>
      <c r="L159" s="45"/>
      <c r="M159" s="244"/>
      <c r="N159" s="245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178</v>
      </c>
      <c r="AU159" s="18" t="s">
        <v>86</v>
      </c>
    </row>
    <row r="160" spans="1:65" s="2" customFormat="1" ht="49.05" customHeight="1">
      <c r="A160" s="39"/>
      <c r="B160" s="40"/>
      <c r="C160" s="228" t="s">
        <v>368</v>
      </c>
      <c r="D160" s="228" t="s">
        <v>171</v>
      </c>
      <c r="E160" s="229" t="s">
        <v>4614</v>
      </c>
      <c r="F160" s="230" t="s">
        <v>4615</v>
      </c>
      <c r="G160" s="231" t="s">
        <v>1933</v>
      </c>
      <c r="H160" s="232">
        <v>2</v>
      </c>
      <c r="I160" s="233"/>
      <c r="J160" s="234">
        <f>ROUND(I160*H160,2)</f>
        <v>0</v>
      </c>
      <c r="K160" s="230" t="s">
        <v>1</v>
      </c>
      <c r="L160" s="45"/>
      <c r="M160" s="235" t="s">
        <v>1</v>
      </c>
      <c r="N160" s="236" t="s">
        <v>42</v>
      </c>
      <c r="O160" s="9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189</v>
      </c>
      <c r="AT160" s="239" t="s">
        <v>171</v>
      </c>
      <c r="AU160" s="239" t="s">
        <v>86</v>
      </c>
      <c r="AY160" s="18" t="s">
        <v>168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84</v>
      </c>
      <c r="BK160" s="240">
        <f>ROUND(I160*H160,2)</f>
        <v>0</v>
      </c>
      <c r="BL160" s="18" t="s">
        <v>189</v>
      </c>
      <c r="BM160" s="239" t="s">
        <v>468</v>
      </c>
    </row>
    <row r="161" spans="1:47" s="2" customFormat="1" ht="12">
      <c r="A161" s="39"/>
      <c r="B161" s="40"/>
      <c r="C161" s="41"/>
      <c r="D161" s="241" t="s">
        <v>178</v>
      </c>
      <c r="E161" s="41"/>
      <c r="F161" s="242" t="s">
        <v>4616</v>
      </c>
      <c r="G161" s="41"/>
      <c r="H161" s="41"/>
      <c r="I161" s="243"/>
      <c r="J161" s="41"/>
      <c r="K161" s="41"/>
      <c r="L161" s="45"/>
      <c r="M161" s="244"/>
      <c r="N161" s="245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178</v>
      </c>
      <c r="AU161" s="18" t="s">
        <v>86</v>
      </c>
    </row>
    <row r="162" spans="1:65" s="2" customFormat="1" ht="49.05" customHeight="1">
      <c r="A162" s="39"/>
      <c r="B162" s="40"/>
      <c r="C162" s="228" t="s">
        <v>395</v>
      </c>
      <c r="D162" s="228" t="s">
        <v>171</v>
      </c>
      <c r="E162" s="229" t="s">
        <v>4617</v>
      </c>
      <c r="F162" s="230" t="s">
        <v>4618</v>
      </c>
      <c r="G162" s="231" t="s">
        <v>1933</v>
      </c>
      <c r="H162" s="232">
        <v>3</v>
      </c>
      <c r="I162" s="233"/>
      <c r="J162" s="234">
        <f>ROUND(I162*H162,2)</f>
        <v>0</v>
      </c>
      <c r="K162" s="230" t="s">
        <v>1</v>
      </c>
      <c r="L162" s="45"/>
      <c r="M162" s="235" t="s">
        <v>1</v>
      </c>
      <c r="N162" s="236" t="s">
        <v>42</v>
      </c>
      <c r="O162" s="92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189</v>
      </c>
      <c r="AT162" s="239" t="s">
        <v>171</v>
      </c>
      <c r="AU162" s="239" t="s">
        <v>86</v>
      </c>
      <c r="AY162" s="18" t="s">
        <v>168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84</v>
      </c>
      <c r="BK162" s="240">
        <f>ROUND(I162*H162,2)</f>
        <v>0</v>
      </c>
      <c r="BL162" s="18" t="s">
        <v>189</v>
      </c>
      <c r="BM162" s="239" t="s">
        <v>484</v>
      </c>
    </row>
    <row r="163" spans="1:47" s="2" customFormat="1" ht="12">
      <c r="A163" s="39"/>
      <c r="B163" s="40"/>
      <c r="C163" s="41"/>
      <c r="D163" s="241" t="s">
        <v>178</v>
      </c>
      <c r="E163" s="41"/>
      <c r="F163" s="242" t="s">
        <v>4619</v>
      </c>
      <c r="G163" s="41"/>
      <c r="H163" s="41"/>
      <c r="I163" s="243"/>
      <c r="J163" s="41"/>
      <c r="K163" s="41"/>
      <c r="L163" s="45"/>
      <c r="M163" s="244"/>
      <c r="N163" s="245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178</v>
      </c>
      <c r="AU163" s="18" t="s">
        <v>86</v>
      </c>
    </row>
    <row r="164" spans="1:65" s="2" customFormat="1" ht="55.5" customHeight="1">
      <c r="A164" s="39"/>
      <c r="B164" s="40"/>
      <c r="C164" s="228" t="s">
        <v>400</v>
      </c>
      <c r="D164" s="228" t="s">
        <v>171</v>
      </c>
      <c r="E164" s="229" t="s">
        <v>4620</v>
      </c>
      <c r="F164" s="230" t="s">
        <v>4621</v>
      </c>
      <c r="G164" s="231" t="s">
        <v>1933</v>
      </c>
      <c r="H164" s="232">
        <v>4</v>
      </c>
      <c r="I164" s="233"/>
      <c r="J164" s="234">
        <f>ROUND(I164*H164,2)</f>
        <v>0</v>
      </c>
      <c r="K164" s="230" t="s">
        <v>1</v>
      </c>
      <c r="L164" s="45"/>
      <c r="M164" s="235" t="s">
        <v>1</v>
      </c>
      <c r="N164" s="236" t="s">
        <v>42</v>
      </c>
      <c r="O164" s="92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9" t="s">
        <v>189</v>
      </c>
      <c r="AT164" s="239" t="s">
        <v>171</v>
      </c>
      <c r="AU164" s="239" t="s">
        <v>86</v>
      </c>
      <c r="AY164" s="18" t="s">
        <v>168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8" t="s">
        <v>84</v>
      </c>
      <c r="BK164" s="240">
        <f>ROUND(I164*H164,2)</f>
        <v>0</v>
      </c>
      <c r="BL164" s="18" t="s">
        <v>189</v>
      </c>
      <c r="BM164" s="239" t="s">
        <v>512</v>
      </c>
    </row>
    <row r="165" spans="1:47" s="2" customFormat="1" ht="12">
      <c r="A165" s="39"/>
      <c r="B165" s="40"/>
      <c r="C165" s="41"/>
      <c r="D165" s="241" t="s">
        <v>178</v>
      </c>
      <c r="E165" s="41"/>
      <c r="F165" s="242" t="s">
        <v>4622</v>
      </c>
      <c r="G165" s="41"/>
      <c r="H165" s="41"/>
      <c r="I165" s="243"/>
      <c r="J165" s="41"/>
      <c r="K165" s="41"/>
      <c r="L165" s="45"/>
      <c r="M165" s="244"/>
      <c r="N165" s="245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178</v>
      </c>
      <c r="AU165" s="18" t="s">
        <v>86</v>
      </c>
    </row>
    <row r="166" spans="1:65" s="2" customFormat="1" ht="49.05" customHeight="1">
      <c r="A166" s="39"/>
      <c r="B166" s="40"/>
      <c r="C166" s="228" t="s">
        <v>407</v>
      </c>
      <c r="D166" s="228" t="s">
        <v>171</v>
      </c>
      <c r="E166" s="229" t="s">
        <v>4623</v>
      </c>
      <c r="F166" s="230" t="s">
        <v>4624</v>
      </c>
      <c r="G166" s="231" t="s">
        <v>1933</v>
      </c>
      <c r="H166" s="232">
        <v>1</v>
      </c>
      <c r="I166" s="233"/>
      <c r="J166" s="234">
        <f>ROUND(I166*H166,2)</f>
        <v>0</v>
      </c>
      <c r="K166" s="230" t="s">
        <v>1</v>
      </c>
      <c r="L166" s="45"/>
      <c r="M166" s="235" t="s">
        <v>1</v>
      </c>
      <c r="N166" s="236" t="s">
        <v>42</v>
      </c>
      <c r="O166" s="92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189</v>
      </c>
      <c r="AT166" s="239" t="s">
        <v>171</v>
      </c>
      <c r="AU166" s="239" t="s">
        <v>86</v>
      </c>
      <c r="AY166" s="18" t="s">
        <v>168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84</v>
      </c>
      <c r="BK166" s="240">
        <f>ROUND(I166*H166,2)</f>
        <v>0</v>
      </c>
      <c r="BL166" s="18" t="s">
        <v>189</v>
      </c>
      <c r="BM166" s="239" t="s">
        <v>534</v>
      </c>
    </row>
    <row r="167" spans="1:47" s="2" customFormat="1" ht="12">
      <c r="A167" s="39"/>
      <c r="B167" s="40"/>
      <c r="C167" s="41"/>
      <c r="D167" s="241" t="s">
        <v>178</v>
      </c>
      <c r="E167" s="41"/>
      <c r="F167" s="242" t="s">
        <v>4625</v>
      </c>
      <c r="G167" s="41"/>
      <c r="H167" s="41"/>
      <c r="I167" s="243"/>
      <c r="J167" s="41"/>
      <c r="K167" s="41"/>
      <c r="L167" s="45"/>
      <c r="M167" s="244"/>
      <c r="N167" s="245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178</v>
      </c>
      <c r="AU167" s="18" t="s">
        <v>86</v>
      </c>
    </row>
    <row r="168" spans="1:65" s="2" customFormat="1" ht="49.05" customHeight="1">
      <c r="A168" s="39"/>
      <c r="B168" s="40"/>
      <c r="C168" s="228" t="s">
        <v>413</v>
      </c>
      <c r="D168" s="228" t="s">
        <v>171</v>
      </c>
      <c r="E168" s="229" t="s">
        <v>4626</v>
      </c>
      <c r="F168" s="230" t="s">
        <v>4627</v>
      </c>
      <c r="G168" s="231" t="s">
        <v>1933</v>
      </c>
      <c r="H168" s="232">
        <v>1</v>
      </c>
      <c r="I168" s="233"/>
      <c r="J168" s="234">
        <f>ROUND(I168*H168,2)</f>
        <v>0</v>
      </c>
      <c r="K168" s="230" t="s">
        <v>1</v>
      </c>
      <c r="L168" s="45"/>
      <c r="M168" s="235" t="s">
        <v>1</v>
      </c>
      <c r="N168" s="236" t="s">
        <v>42</v>
      </c>
      <c r="O168" s="92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9" t="s">
        <v>189</v>
      </c>
      <c r="AT168" s="239" t="s">
        <v>171</v>
      </c>
      <c r="AU168" s="239" t="s">
        <v>86</v>
      </c>
      <c r="AY168" s="18" t="s">
        <v>168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8" t="s">
        <v>84</v>
      </c>
      <c r="BK168" s="240">
        <f>ROUND(I168*H168,2)</f>
        <v>0</v>
      </c>
      <c r="BL168" s="18" t="s">
        <v>189</v>
      </c>
      <c r="BM168" s="239" t="s">
        <v>567</v>
      </c>
    </row>
    <row r="169" spans="1:47" s="2" customFormat="1" ht="12">
      <c r="A169" s="39"/>
      <c r="B169" s="40"/>
      <c r="C169" s="41"/>
      <c r="D169" s="241" t="s">
        <v>178</v>
      </c>
      <c r="E169" s="41"/>
      <c r="F169" s="242" t="s">
        <v>4628</v>
      </c>
      <c r="G169" s="41"/>
      <c r="H169" s="41"/>
      <c r="I169" s="243"/>
      <c r="J169" s="41"/>
      <c r="K169" s="41"/>
      <c r="L169" s="45"/>
      <c r="M169" s="244"/>
      <c r="N169" s="245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178</v>
      </c>
      <c r="AU169" s="18" t="s">
        <v>86</v>
      </c>
    </row>
    <row r="170" spans="1:65" s="2" customFormat="1" ht="49.05" customHeight="1">
      <c r="A170" s="39"/>
      <c r="B170" s="40"/>
      <c r="C170" s="228" t="s">
        <v>8</v>
      </c>
      <c r="D170" s="228" t="s">
        <v>171</v>
      </c>
      <c r="E170" s="229" t="s">
        <v>4629</v>
      </c>
      <c r="F170" s="230" t="s">
        <v>4630</v>
      </c>
      <c r="G170" s="231" t="s">
        <v>1933</v>
      </c>
      <c r="H170" s="232">
        <v>1</v>
      </c>
      <c r="I170" s="233"/>
      <c r="J170" s="234">
        <f>ROUND(I170*H170,2)</f>
        <v>0</v>
      </c>
      <c r="K170" s="230" t="s">
        <v>1</v>
      </c>
      <c r="L170" s="45"/>
      <c r="M170" s="235" t="s">
        <v>1</v>
      </c>
      <c r="N170" s="236" t="s">
        <v>42</v>
      </c>
      <c r="O170" s="9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189</v>
      </c>
      <c r="AT170" s="239" t="s">
        <v>171</v>
      </c>
      <c r="AU170" s="239" t="s">
        <v>86</v>
      </c>
      <c r="AY170" s="18" t="s">
        <v>168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84</v>
      </c>
      <c r="BK170" s="240">
        <f>ROUND(I170*H170,2)</f>
        <v>0</v>
      </c>
      <c r="BL170" s="18" t="s">
        <v>189</v>
      </c>
      <c r="BM170" s="239" t="s">
        <v>352</v>
      </c>
    </row>
    <row r="171" spans="1:47" s="2" customFormat="1" ht="12">
      <c r="A171" s="39"/>
      <c r="B171" s="40"/>
      <c r="C171" s="41"/>
      <c r="D171" s="241" t="s">
        <v>178</v>
      </c>
      <c r="E171" s="41"/>
      <c r="F171" s="242" t="s">
        <v>4631</v>
      </c>
      <c r="G171" s="41"/>
      <c r="H171" s="41"/>
      <c r="I171" s="243"/>
      <c r="J171" s="41"/>
      <c r="K171" s="41"/>
      <c r="L171" s="45"/>
      <c r="M171" s="244"/>
      <c r="N171" s="245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178</v>
      </c>
      <c r="AU171" s="18" t="s">
        <v>86</v>
      </c>
    </row>
    <row r="172" spans="1:65" s="2" customFormat="1" ht="37.8" customHeight="1">
      <c r="A172" s="39"/>
      <c r="B172" s="40"/>
      <c r="C172" s="228" t="s">
        <v>437</v>
      </c>
      <c r="D172" s="228" t="s">
        <v>171</v>
      </c>
      <c r="E172" s="229" t="s">
        <v>4632</v>
      </c>
      <c r="F172" s="230" t="s">
        <v>4633</v>
      </c>
      <c r="G172" s="231" t="s">
        <v>1933</v>
      </c>
      <c r="H172" s="232">
        <v>4</v>
      </c>
      <c r="I172" s="233"/>
      <c r="J172" s="234">
        <f>ROUND(I172*H172,2)</f>
        <v>0</v>
      </c>
      <c r="K172" s="230" t="s">
        <v>1</v>
      </c>
      <c r="L172" s="45"/>
      <c r="M172" s="235" t="s">
        <v>1</v>
      </c>
      <c r="N172" s="236" t="s">
        <v>42</v>
      </c>
      <c r="O172" s="9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189</v>
      </c>
      <c r="AT172" s="239" t="s">
        <v>171</v>
      </c>
      <c r="AU172" s="239" t="s">
        <v>86</v>
      </c>
      <c r="AY172" s="18" t="s">
        <v>168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84</v>
      </c>
      <c r="BK172" s="240">
        <f>ROUND(I172*H172,2)</f>
        <v>0</v>
      </c>
      <c r="BL172" s="18" t="s">
        <v>189</v>
      </c>
      <c r="BM172" s="239" t="s">
        <v>643</v>
      </c>
    </row>
    <row r="173" spans="1:47" s="2" customFormat="1" ht="12">
      <c r="A173" s="39"/>
      <c r="B173" s="40"/>
      <c r="C173" s="41"/>
      <c r="D173" s="241" t="s">
        <v>178</v>
      </c>
      <c r="E173" s="41"/>
      <c r="F173" s="242" t="s">
        <v>4634</v>
      </c>
      <c r="G173" s="41"/>
      <c r="H173" s="41"/>
      <c r="I173" s="243"/>
      <c r="J173" s="41"/>
      <c r="K173" s="41"/>
      <c r="L173" s="45"/>
      <c r="M173" s="244"/>
      <c r="N173" s="245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178</v>
      </c>
      <c r="AU173" s="18" t="s">
        <v>86</v>
      </c>
    </row>
    <row r="174" spans="1:65" s="2" customFormat="1" ht="37.8" customHeight="1">
      <c r="A174" s="39"/>
      <c r="B174" s="40"/>
      <c r="C174" s="228" t="s">
        <v>448</v>
      </c>
      <c r="D174" s="228" t="s">
        <v>171</v>
      </c>
      <c r="E174" s="229" t="s">
        <v>4635</v>
      </c>
      <c r="F174" s="230" t="s">
        <v>4636</v>
      </c>
      <c r="G174" s="231" t="s">
        <v>1933</v>
      </c>
      <c r="H174" s="232">
        <v>2</v>
      </c>
      <c r="I174" s="233"/>
      <c r="J174" s="234">
        <f>ROUND(I174*H174,2)</f>
        <v>0</v>
      </c>
      <c r="K174" s="230" t="s">
        <v>1</v>
      </c>
      <c r="L174" s="45"/>
      <c r="M174" s="235" t="s">
        <v>1</v>
      </c>
      <c r="N174" s="236" t="s">
        <v>42</v>
      </c>
      <c r="O174" s="92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189</v>
      </c>
      <c r="AT174" s="239" t="s">
        <v>171</v>
      </c>
      <c r="AU174" s="239" t="s">
        <v>86</v>
      </c>
      <c r="AY174" s="18" t="s">
        <v>168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84</v>
      </c>
      <c r="BK174" s="240">
        <f>ROUND(I174*H174,2)</f>
        <v>0</v>
      </c>
      <c r="BL174" s="18" t="s">
        <v>189</v>
      </c>
      <c r="BM174" s="239" t="s">
        <v>654</v>
      </c>
    </row>
    <row r="175" spans="1:47" s="2" customFormat="1" ht="12">
      <c r="A175" s="39"/>
      <c r="B175" s="40"/>
      <c r="C175" s="41"/>
      <c r="D175" s="241" t="s">
        <v>178</v>
      </c>
      <c r="E175" s="41"/>
      <c r="F175" s="242" t="s">
        <v>4637</v>
      </c>
      <c r="G175" s="41"/>
      <c r="H175" s="41"/>
      <c r="I175" s="243"/>
      <c r="J175" s="41"/>
      <c r="K175" s="41"/>
      <c r="L175" s="45"/>
      <c r="M175" s="244"/>
      <c r="N175" s="245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178</v>
      </c>
      <c r="AU175" s="18" t="s">
        <v>86</v>
      </c>
    </row>
    <row r="176" spans="1:65" s="2" customFormat="1" ht="24.15" customHeight="1">
      <c r="A176" s="39"/>
      <c r="B176" s="40"/>
      <c r="C176" s="228" t="s">
        <v>453</v>
      </c>
      <c r="D176" s="228" t="s">
        <v>171</v>
      </c>
      <c r="E176" s="229" t="s">
        <v>4638</v>
      </c>
      <c r="F176" s="230" t="s">
        <v>4639</v>
      </c>
      <c r="G176" s="231" t="s">
        <v>1933</v>
      </c>
      <c r="H176" s="232">
        <v>2</v>
      </c>
      <c r="I176" s="233"/>
      <c r="J176" s="234">
        <f>ROUND(I176*H176,2)</f>
        <v>0</v>
      </c>
      <c r="K176" s="230" t="s">
        <v>1</v>
      </c>
      <c r="L176" s="45"/>
      <c r="M176" s="235" t="s">
        <v>1</v>
      </c>
      <c r="N176" s="236" t="s">
        <v>42</v>
      </c>
      <c r="O176" s="92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189</v>
      </c>
      <c r="AT176" s="239" t="s">
        <v>171</v>
      </c>
      <c r="AU176" s="239" t="s">
        <v>86</v>
      </c>
      <c r="AY176" s="18" t="s">
        <v>168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84</v>
      </c>
      <c r="BK176" s="240">
        <f>ROUND(I176*H176,2)</f>
        <v>0</v>
      </c>
      <c r="BL176" s="18" t="s">
        <v>189</v>
      </c>
      <c r="BM176" s="239" t="s">
        <v>662</v>
      </c>
    </row>
    <row r="177" spans="1:47" s="2" customFormat="1" ht="12">
      <c r="A177" s="39"/>
      <c r="B177" s="40"/>
      <c r="C177" s="41"/>
      <c r="D177" s="241" t="s">
        <v>178</v>
      </c>
      <c r="E177" s="41"/>
      <c r="F177" s="242" t="s">
        <v>4640</v>
      </c>
      <c r="G177" s="41"/>
      <c r="H177" s="41"/>
      <c r="I177" s="243"/>
      <c r="J177" s="41"/>
      <c r="K177" s="41"/>
      <c r="L177" s="45"/>
      <c r="M177" s="244"/>
      <c r="N177" s="245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178</v>
      </c>
      <c r="AU177" s="18" t="s">
        <v>86</v>
      </c>
    </row>
    <row r="178" spans="1:65" s="2" customFormat="1" ht="24.15" customHeight="1">
      <c r="A178" s="39"/>
      <c r="B178" s="40"/>
      <c r="C178" s="228" t="s">
        <v>462</v>
      </c>
      <c r="D178" s="228" t="s">
        <v>171</v>
      </c>
      <c r="E178" s="229" t="s">
        <v>4641</v>
      </c>
      <c r="F178" s="230" t="s">
        <v>4642</v>
      </c>
      <c r="G178" s="231" t="s">
        <v>1933</v>
      </c>
      <c r="H178" s="232">
        <v>1</v>
      </c>
      <c r="I178" s="233"/>
      <c r="J178" s="234">
        <f>ROUND(I178*H178,2)</f>
        <v>0</v>
      </c>
      <c r="K178" s="230" t="s">
        <v>1</v>
      </c>
      <c r="L178" s="45"/>
      <c r="M178" s="235" t="s">
        <v>1</v>
      </c>
      <c r="N178" s="236" t="s">
        <v>42</v>
      </c>
      <c r="O178" s="9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189</v>
      </c>
      <c r="AT178" s="239" t="s">
        <v>171</v>
      </c>
      <c r="AU178" s="239" t="s">
        <v>86</v>
      </c>
      <c r="AY178" s="18" t="s">
        <v>168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84</v>
      </c>
      <c r="BK178" s="240">
        <f>ROUND(I178*H178,2)</f>
        <v>0</v>
      </c>
      <c r="BL178" s="18" t="s">
        <v>189</v>
      </c>
      <c r="BM178" s="239" t="s">
        <v>675</v>
      </c>
    </row>
    <row r="179" spans="1:47" s="2" customFormat="1" ht="12">
      <c r="A179" s="39"/>
      <c r="B179" s="40"/>
      <c r="C179" s="41"/>
      <c r="D179" s="241" t="s">
        <v>178</v>
      </c>
      <c r="E179" s="41"/>
      <c r="F179" s="242" t="s">
        <v>4643</v>
      </c>
      <c r="G179" s="41"/>
      <c r="H179" s="41"/>
      <c r="I179" s="243"/>
      <c r="J179" s="41"/>
      <c r="K179" s="41"/>
      <c r="L179" s="45"/>
      <c r="M179" s="244"/>
      <c r="N179" s="245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178</v>
      </c>
      <c r="AU179" s="18" t="s">
        <v>86</v>
      </c>
    </row>
    <row r="180" spans="1:65" s="2" customFormat="1" ht="24.15" customHeight="1">
      <c r="A180" s="39"/>
      <c r="B180" s="40"/>
      <c r="C180" s="228" t="s">
        <v>468</v>
      </c>
      <c r="D180" s="228" t="s">
        <v>171</v>
      </c>
      <c r="E180" s="229" t="s">
        <v>4644</v>
      </c>
      <c r="F180" s="230" t="s">
        <v>4645</v>
      </c>
      <c r="G180" s="231" t="s">
        <v>1933</v>
      </c>
      <c r="H180" s="232">
        <v>5</v>
      </c>
      <c r="I180" s="233"/>
      <c r="J180" s="234">
        <f>ROUND(I180*H180,2)</f>
        <v>0</v>
      </c>
      <c r="K180" s="230" t="s">
        <v>1</v>
      </c>
      <c r="L180" s="45"/>
      <c r="M180" s="235" t="s">
        <v>1</v>
      </c>
      <c r="N180" s="236" t="s">
        <v>42</v>
      </c>
      <c r="O180" s="9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189</v>
      </c>
      <c r="AT180" s="239" t="s">
        <v>171</v>
      </c>
      <c r="AU180" s="239" t="s">
        <v>86</v>
      </c>
      <c r="AY180" s="18" t="s">
        <v>168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84</v>
      </c>
      <c r="BK180" s="240">
        <f>ROUND(I180*H180,2)</f>
        <v>0</v>
      </c>
      <c r="BL180" s="18" t="s">
        <v>189</v>
      </c>
      <c r="BM180" s="239" t="s">
        <v>695</v>
      </c>
    </row>
    <row r="181" spans="1:47" s="2" customFormat="1" ht="12">
      <c r="A181" s="39"/>
      <c r="B181" s="40"/>
      <c r="C181" s="41"/>
      <c r="D181" s="241" t="s">
        <v>178</v>
      </c>
      <c r="E181" s="41"/>
      <c r="F181" s="242" t="s">
        <v>4646</v>
      </c>
      <c r="G181" s="41"/>
      <c r="H181" s="41"/>
      <c r="I181" s="243"/>
      <c r="J181" s="41"/>
      <c r="K181" s="41"/>
      <c r="L181" s="45"/>
      <c r="M181" s="244"/>
      <c r="N181" s="245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178</v>
      </c>
      <c r="AU181" s="18" t="s">
        <v>86</v>
      </c>
    </row>
    <row r="182" spans="1:65" s="2" customFormat="1" ht="16.5" customHeight="1">
      <c r="A182" s="39"/>
      <c r="B182" s="40"/>
      <c r="C182" s="228" t="s">
        <v>7</v>
      </c>
      <c r="D182" s="228" t="s">
        <v>171</v>
      </c>
      <c r="E182" s="229" t="s">
        <v>4647</v>
      </c>
      <c r="F182" s="230" t="s">
        <v>4648</v>
      </c>
      <c r="G182" s="231" t="s">
        <v>1933</v>
      </c>
      <c r="H182" s="232">
        <v>4</v>
      </c>
      <c r="I182" s="233"/>
      <c r="J182" s="234">
        <f>ROUND(I182*H182,2)</f>
        <v>0</v>
      </c>
      <c r="K182" s="230" t="s">
        <v>1</v>
      </c>
      <c r="L182" s="45"/>
      <c r="M182" s="235" t="s">
        <v>1</v>
      </c>
      <c r="N182" s="236" t="s">
        <v>42</v>
      </c>
      <c r="O182" s="92"/>
      <c r="P182" s="237">
        <f>O182*H182</f>
        <v>0</v>
      </c>
      <c r="Q182" s="237">
        <v>0</v>
      </c>
      <c r="R182" s="237">
        <f>Q182*H182</f>
        <v>0</v>
      </c>
      <c r="S182" s="237">
        <v>0</v>
      </c>
      <c r="T182" s="23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9" t="s">
        <v>189</v>
      </c>
      <c r="AT182" s="239" t="s">
        <v>171</v>
      </c>
      <c r="AU182" s="239" t="s">
        <v>86</v>
      </c>
      <c r="AY182" s="18" t="s">
        <v>168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8" t="s">
        <v>84</v>
      </c>
      <c r="BK182" s="240">
        <f>ROUND(I182*H182,2)</f>
        <v>0</v>
      </c>
      <c r="BL182" s="18" t="s">
        <v>189</v>
      </c>
      <c r="BM182" s="239" t="s">
        <v>705</v>
      </c>
    </row>
    <row r="183" spans="1:47" s="2" customFormat="1" ht="12">
      <c r="A183" s="39"/>
      <c r="B183" s="40"/>
      <c r="C183" s="41"/>
      <c r="D183" s="241" t="s">
        <v>178</v>
      </c>
      <c r="E183" s="41"/>
      <c r="F183" s="242" t="s">
        <v>4649</v>
      </c>
      <c r="G183" s="41"/>
      <c r="H183" s="41"/>
      <c r="I183" s="243"/>
      <c r="J183" s="41"/>
      <c r="K183" s="41"/>
      <c r="L183" s="45"/>
      <c r="M183" s="244"/>
      <c r="N183" s="245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178</v>
      </c>
      <c r="AU183" s="18" t="s">
        <v>86</v>
      </c>
    </row>
    <row r="184" spans="1:65" s="2" customFormat="1" ht="16.5" customHeight="1">
      <c r="A184" s="39"/>
      <c r="B184" s="40"/>
      <c r="C184" s="228" t="s">
        <v>484</v>
      </c>
      <c r="D184" s="228" t="s">
        <v>171</v>
      </c>
      <c r="E184" s="229" t="s">
        <v>4650</v>
      </c>
      <c r="F184" s="230" t="s">
        <v>4651</v>
      </c>
      <c r="G184" s="231" t="s">
        <v>1933</v>
      </c>
      <c r="H184" s="232">
        <v>2</v>
      </c>
      <c r="I184" s="233"/>
      <c r="J184" s="234">
        <f>ROUND(I184*H184,2)</f>
        <v>0</v>
      </c>
      <c r="K184" s="230" t="s">
        <v>1</v>
      </c>
      <c r="L184" s="45"/>
      <c r="M184" s="235" t="s">
        <v>1</v>
      </c>
      <c r="N184" s="236" t="s">
        <v>42</v>
      </c>
      <c r="O184" s="92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189</v>
      </c>
      <c r="AT184" s="239" t="s">
        <v>171</v>
      </c>
      <c r="AU184" s="239" t="s">
        <v>86</v>
      </c>
      <c r="AY184" s="18" t="s">
        <v>168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84</v>
      </c>
      <c r="BK184" s="240">
        <f>ROUND(I184*H184,2)</f>
        <v>0</v>
      </c>
      <c r="BL184" s="18" t="s">
        <v>189</v>
      </c>
      <c r="BM184" s="239" t="s">
        <v>713</v>
      </c>
    </row>
    <row r="185" spans="1:47" s="2" customFormat="1" ht="12">
      <c r="A185" s="39"/>
      <c r="B185" s="40"/>
      <c r="C185" s="41"/>
      <c r="D185" s="241" t="s">
        <v>178</v>
      </c>
      <c r="E185" s="41"/>
      <c r="F185" s="242" t="s">
        <v>4652</v>
      </c>
      <c r="G185" s="41"/>
      <c r="H185" s="41"/>
      <c r="I185" s="243"/>
      <c r="J185" s="41"/>
      <c r="K185" s="41"/>
      <c r="L185" s="45"/>
      <c r="M185" s="244"/>
      <c r="N185" s="245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178</v>
      </c>
      <c r="AU185" s="18" t="s">
        <v>86</v>
      </c>
    </row>
    <row r="186" spans="1:65" s="2" customFormat="1" ht="62.7" customHeight="1">
      <c r="A186" s="39"/>
      <c r="B186" s="40"/>
      <c r="C186" s="228" t="s">
        <v>489</v>
      </c>
      <c r="D186" s="228" t="s">
        <v>171</v>
      </c>
      <c r="E186" s="229" t="s">
        <v>4653</v>
      </c>
      <c r="F186" s="230" t="s">
        <v>4654</v>
      </c>
      <c r="G186" s="231" t="s">
        <v>203</v>
      </c>
      <c r="H186" s="232">
        <v>294</v>
      </c>
      <c r="I186" s="233"/>
      <c r="J186" s="234">
        <f>ROUND(I186*H186,2)</f>
        <v>0</v>
      </c>
      <c r="K186" s="230" t="s">
        <v>1</v>
      </c>
      <c r="L186" s="45"/>
      <c r="M186" s="235" t="s">
        <v>1</v>
      </c>
      <c r="N186" s="236" t="s">
        <v>42</v>
      </c>
      <c r="O186" s="92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9" t="s">
        <v>189</v>
      </c>
      <c r="AT186" s="239" t="s">
        <v>171</v>
      </c>
      <c r="AU186" s="239" t="s">
        <v>86</v>
      </c>
      <c r="AY186" s="18" t="s">
        <v>168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8" t="s">
        <v>84</v>
      </c>
      <c r="BK186" s="240">
        <f>ROUND(I186*H186,2)</f>
        <v>0</v>
      </c>
      <c r="BL186" s="18" t="s">
        <v>189</v>
      </c>
      <c r="BM186" s="239" t="s">
        <v>722</v>
      </c>
    </row>
    <row r="187" spans="1:47" s="2" customFormat="1" ht="12">
      <c r="A187" s="39"/>
      <c r="B187" s="40"/>
      <c r="C187" s="41"/>
      <c r="D187" s="241" t="s">
        <v>178</v>
      </c>
      <c r="E187" s="41"/>
      <c r="F187" s="242" t="s">
        <v>4655</v>
      </c>
      <c r="G187" s="41"/>
      <c r="H187" s="41"/>
      <c r="I187" s="243"/>
      <c r="J187" s="41"/>
      <c r="K187" s="41"/>
      <c r="L187" s="45"/>
      <c r="M187" s="244"/>
      <c r="N187" s="245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178</v>
      </c>
      <c r="AU187" s="18" t="s">
        <v>86</v>
      </c>
    </row>
    <row r="188" spans="1:65" s="2" customFormat="1" ht="16.5" customHeight="1">
      <c r="A188" s="39"/>
      <c r="B188" s="40"/>
      <c r="C188" s="228" t="s">
        <v>495</v>
      </c>
      <c r="D188" s="228" t="s">
        <v>171</v>
      </c>
      <c r="E188" s="229" t="s">
        <v>4656</v>
      </c>
      <c r="F188" s="230" t="s">
        <v>4657</v>
      </c>
      <c r="G188" s="231" t="s">
        <v>3661</v>
      </c>
      <c r="H188" s="232">
        <v>1</v>
      </c>
      <c r="I188" s="233"/>
      <c r="J188" s="234">
        <f>ROUND(I188*H188,2)</f>
        <v>0</v>
      </c>
      <c r="K188" s="230" t="s">
        <v>1</v>
      </c>
      <c r="L188" s="45"/>
      <c r="M188" s="235" t="s">
        <v>1</v>
      </c>
      <c r="N188" s="236" t="s">
        <v>42</v>
      </c>
      <c r="O188" s="92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9" t="s">
        <v>189</v>
      </c>
      <c r="AT188" s="239" t="s">
        <v>171</v>
      </c>
      <c r="AU188" s="239" t="s">
        <v>86</v>
      </c>
      <c r="AY188" s="18" t="s">
        <v>168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8" t="s">
        <v>84</v>
      </c>
      <c r="BK188" s="240">
        <f>ROUND(I188*H188,2)</f>
        <v>0</v>
      </c>
      <c r="BL188" s="18" t="s">
        <v>189</v>
      </c>
      <c r="BM188" s="239" t="s">
        <v>733</v>
      </c>
    </row>
    <row r="189" spans="1:47" s="2" customFormat="1" ht="12">
      <c r="A189" s="39"/>
      <c r="B189" s="40"/>
      <c r="C189" s="41"/>
      <c r="D189" s="241" t="s">
        <v>178</v>
      </c>
      <c r="E189" s="41"/>
      <c r="F189" s="242" t="s">
        <v>4658</v>
      </c>
      <c r="G189" s="41"/>
      <c r="H189" s="41"/>
      <c r="I189" s="243"/>
      <c r="J189" s="41"/>
      <c r="K189" s="41"/>
      <c r="L189" s="45"/>
      <c r="M189" s="244"/>
      <c r="N189" s="245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178</v>
      </c>
      <c r="AU189" s="18" t="s">
        <v>86</v>
      </c>
    </row>
    <row r="190" spans="1:65" s="2" customFormat="1" ht="16.5" customHeight="1">
      <c r="A190" s="39"/>
      <c r="B190" s="40"/>
      <c r="C190" s="228" t="s">
        <v>502</v>
      </c>
      <c r="D190" s="228" t="s">
        <v>171</v>
      </c>
      <c r="E190" s="229" t="s">
        <v>4659</v>
      </c>
      <c r="F190" s="230" t="s">
        <v>4660</v>
      </c>
      <c r="G190" s="231" t="s">
        <v>3661</v>
      </c>
      <c r="H190" s="232">
        <v>12</v>
      </c>
      <c r="I190" s="233"/>
      <c r="J190" s="234">
        <f>ROUND(I190*H190,2)</f>
        <v>0</v>
      </c>
      <c r="K190" s="230" t="s">
        <v>1</v>
      </c>
      <c r="L190" s="45"/>
      <c r="M190" s="235" t="s">
        <v>1</v>
      </c>
      <c r="N190" s="236" t="s">
        <v>42</v>
      </c>
      <c r="O190" s="92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189</v>
      </c>
      <c r="AT190" s="239" t="s">
        <v>171</v>
      </c>
      <c r="AU190" s="239" t="s">
        <v>86</v>
      </c>
      <c r="AY190" s="18" t="s">
        <v>168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84</v>
      </c>
      <c r="BK190" s="240">
        <f>ROUND(I190*H190,2)</f>
        <v>0</v>
      </c>
      <c r="BL190" s="18" t="s">
        <v>189</v>
      </c>
      <c r="BM190" s="239" t="s">
        <v>747</v>
      </c>
    </row>
    <row r="191" spans="1:47" s="2" customFormat="1" ht="12">
      <c r="A191" s="39"/>
      <c r="B191" s="40"/>
      <c r="C191" s="41"/>
      <c r="D191" s="241" t="s">
        <v>178</v>
      </c>
      <c r="E191" s="41"/>
      <c r="F191" s="242" t="s">
        <v>4661</v>
      </c>
      <c r="G191" s="41"/>
      <c r="H191" s="41"/>
      <c r="I191" s="243"/>
      <c r="J191" s="41"/>
      <c r="K191" s="41"/>
      <c r="L191" s="45"/>
      <c r="M191" s="244"/>
      <c r="N191" s="245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178</v>
      </c>
      <c r="AU191" s="18" t="s">
        <v>86</v>
      </c>
    </row>
    <row r="192" spans="1:65" s="2" customFormat="1" ht="16.5" customHeight="1">
      <c r="A192" s="39"/>
      <c r="B192" s="40"/>
      <c r="C192" s="228" t="s">
        <v>512</v>
      </c>
      <c r="D192" s="228" t="s">
        <v>171</v>
      </c>
      <c r="E192" s="229" t="s">
        <v>4662</v>
      </c>
      <c r="F192" s="230" t="s">
        <v>4663</v>
      </c>
      <c r="G192" s="231" t="s">
        <v>3661</v>
      </c>
      <c r="H192" s="232">
        <v>2</v>
      </c>
      <c r="I192" s="233"/>
      <c r="J192" s="234">
        <f>ROUND(I192*H192,2)</f>
        <v>0</v>
      </c>
      <c r="K192" s="230" t="s">
        <v>1</v>
      </c>
      <c r="L192" s="45"/>
      <c r="M192" s="235" t="s">
        <v>1</v>
      </c>
      <c r="N192" s="236" t="s">
        <v>42</v>
      </c>
      <c r="O192" s="92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9" t="s">
        <v>189</v>
      </c>
      <c r="AT192" s="239" t="s">
        <v>171</v>
      </c>
      <c r="AU192" s="239" t="s">
        <v>86</v>
      </c>
      <c r="AY192" s="18" t="s">
        <v>168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8" t="s">
        <v>84</v>
      </c>
      <c r="BK192" s="240">
        <f>ROUND(I192*H192,2)</f>
        <v>0</v>
      </c>
      <c r="BL192" s="18" t="s">
        <v>189</v>
      </c>
      <c r="BM192" s="239" t="s">
        <v>766</v>
      </c>
    </row>
    <row r="193" spans="1:47" s="2" customFormat="1" ht="12">
      <c r="A193" s="39"/>
      <c r="B193" s="40"/>
      <c r="C193" s="41"/>
      <c r="D193" s="241" t="s">
        <v>178</v>
      </c>
      <c r="E193" s="41"/>
      <c r="F193" s="242" t="s">
        <v>4664</v>
      </c>
      <c r="G193" s="41"/>
      <c r="H193" s="41"/>
      <c r="I193" s="243"/>
      <c r="J193" s="41"/>
      <c r="K193" s="41"/>
      <c r="L193" s="45"/>
      <c r="M193" s="244"/>
      <c r="N193" s="245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178</v>
      </c>
      <c r="AU193" s="18" t="s">
        <v>86</v>
      </c>
    </row>
    <row r="194" spans="1:65" s="2" customFormat="1" ht="24.15" customHeight="1">
      <c r="A194" s="39"/>
      <c r="B194" s="40"/>
      <c r="C194" s="228" t="s">
        <v>522</v>
      </c>
      <c r="D194" s="228" t="s">
        <v>171</v>
      </c>
      <c r="E194" s="229" t="s">
        <v>4665</v>
      </c>
      <c r="F194" s="230" t="s">
        <v>4666</v>
      </c>
      <c r="G194" s="231" t="s">
        <v>203</v>
      </c>
      <c r="H194" s="232">
        <v>12</v>
      </c>
      <c r="I194" s="233"/>
      <c r="J194" s="234">
        <f>ROUND(I194*H194,2)</f>
        <v>0</v>
      </c>
      <c r="K194" s="230" t="s">
        <v>1</v>
      </c>
      <c r="L194" s="45"/>
      <c r="M194" s="235" t="s">
        <v>1</v>
      </c>
      <c r="N194" s="236" t="s">
        <v>42</v>
      </c>
      <c r="O194" s="92"/>
      <c r="P194" s="237">
        <f>O194*H194</f>
        <v>0</v>
      </c>
      <c r="Q194" s="237">
        <v>0</v>
      </c>
      <c r="R194" s="237">
        <f>Q194*H194</f>
        <v>0</v>
      </c>
      <c r="S194" s="237">
        <v>0</v>
      </c>
      <c r="T194" s="23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9" t="s">
        <v>189</v>
      </c>
      <c r="AT194" s="239" t="s">
        <v>171</v>
      </c>
      <c r="AU194" s="239" t="s">
        <v>86</v>
      </c>
      <c r="AY194" s="18" t="s">
        <v>168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8" t="s">
        <v>84</v>
      </c>
      <c r="BK194" s="240">
        <f>ROUND(I194*H194,2)</f>
        <v>0</v>
      </c>
      <c r="BL194" s="18" t="s">
        <v>189</v>
      </c>
      <c r="BM194" s="239" t="s">
        <v>778</v>
      </c>
    </row>
    <row r="195" spans="1:47" s="2" customFormat="1" ht="12">
      <c r="A195" s="39"/>
      <c r="B195" s="40"/>
      <c r="C195" s="41"/>
      <c r="D195" s="241" t="s">
        <v>178</v>
      </c>
      <c r="E195" s="41"/>
      <c r="F195" s="242" t="s">
        <v>4667</v>
      </c>
      <c r="G195" s="41"/>
      <c r="H195" s="41"/>
      <c r="I195" s="243"/>
      <c r="J195" s="41"/>
      <c r="K195" s="41"/>
      <c r="L195" s="45"/>
      <c r="M195" s="244"/>
      <c r="N195" s="245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178</v>
      </c>
      <c r="AU195" s="18" t="s">
        <v>86</v>
      </c>
    </row>
    <row r="196" spans="1:65" s="2" customFormat="1" ht="33" customHeight="1">
      <c r="A196" s="39"/>
      <c r="B196" s="40"/>
      <c r="C196" s="228" t="s">
        <v>534</v>
      </c>
      <c r="D196" s="228" t="s">
        <v>171</v>
      </c>
      <c r="E196" s="229" t="s">
        <v>4668</v>
      </c>
      <c r="F196" s="230" t="s">
        <v>4669</v>
      </c>
      <c r="G196" s="231" t="s">
        <v>203</v>
      </c>
      <c r="H196" s="232">
        <v>55</v>
      </c>
      <c r="I196" s="233"/>
      <c r="J196" s="234">
        <f>ROUND(I196*H196,2)</f>
        <v>0</v>
      </c>
      <c r="K196" s="230" t="s">
        <v>1</v>
      </c>
      <c r="L196" s="45"/>
      <c r="M196" s="235" t="s">
        <v>1</v>
      </c>
      <c r="N196" s="236" t="s">
        <v>42</v>
      </c>
      <c r="O196" s="92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9" t="s">
        <v>189</v>
      </c>
      <c r="AT196" s="239" t="s">
        <v>171</v>
      </c>
      <c r="AU196" s="239" t="s">
        <v>86</v>
      </c>
      <c r="AY196" s="18" t="s">
        <v>168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8" t="s">
        <v>84</v>
      </c>
      <c r="BK196" s="240">
        <f>ROUND(I196*H196,2)</f>
        <v>0</v>
      </c>
      <c r="BL196" s="18" t="s">
        <v>189</v>
      </c>
      <c r="BM196" s="239" t="s">
        <v>791</v>
      </c>
    </row>
    <row r="197" spans="1:47" s="2" customFormat="1" ht="12">
      <c r="A197" s="39"/>
      <c r="B197" s="40"/>
      <c r="C197" s="41"/>
      <c r="D197" s="241" t="s">
        <v>178</v>
      </c>
      <c r="E197" s="41"/>
      <c r="F197" s="242" t="s">
        <v>4670</v>
      </c>
      <c r="G197" s="41"/>
      <c r="H197" s="41"/>
      <c r="I197" s="243"/>
      <c r="J197" s="41"/>
      <c r="K197" s="41"/>
      <c r="L197" s="45"/>
      <c r="M197" s="244"/>
      <c r="N197" s="245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178</v>
      </c>
      <c r="AU197" s="18" t="s">
        <v>86</v>
      </c>
    </row>
    <row r="198" spans="1:65" s="2" customFormat="1" ht="16.5" customHeight="1">
      <c r="A198" s="39"/>
      <c r="B198" s="40"/>
      <c r="C198" s="228" t="s">
        <v>540</v>
      </c>
      <c r="D198" s="228" t="s">
        <v>171</v>
      </c>
      <c r="E198" s="229" t="s">
        <v>4671</v>
      </c>
      <c r="F198" s="230" t="s">
        <v>4672</v>
      </c>
      <c r="G198" s="231" t="s">
        <v>203</v>
      </c>
      <c r="H198" s="232">
        <v>54</v>
      </c>
      <c r="I198" s="233"/>
      <c r="J198" s="234">
        <f>ROUND(I198*H198,2)</f>
        <v>0</v>
      </c>
      <c r="K198" s="230" t="s">
        <v>1</v>
      </c>
      <c r="L198" s="45"/>
      <c r="M198" s="235" t="s">
        <v>1</v>
      </c>
      <c r="N198" s="236" t="s">
        <v>42</v>
      </c>
      <c r="O198" s="92"/>
      <c r="P198" s="237">
        <f>O198*H198</f>
        <v>0</v>
      </c>
      <c r="Q198" s="237">
        <v>0</v>
      </c>
      <c r="R198" s="237">
        <f>Q198*H198</f>
        <v>0</v>
      </c>
      <c r="S198" s="237">
        <v>0</v>
      </c>
      <c r="T198" s="23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9" t="s">
        <v>189</v>
      </c>
      <c r="AT198" s="239" t="s">
        <v>171</v>
      </c>
      <c r="AU198" s="239" t="s">
        <v>86</v>
      </c>
      <c r="AY198" s="18" t="s">
        <v>168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8" t="s">
        <v>84</v>
      </c>
      <c r="BK198" s="240">
        <f>ROUND(I198*H198,2)</f>
        <v>0</v>
      </c>
      <c r="BL198" s="18" t="s">
        <v>189</v>
      </c>
      <c r="BM198" s="239" t="s">
        <v>802</v>
      </c>
    </row>
    <row r="199" spans="1:47" s="2" customFormat="1" ht="12">
      <c r="A199" s="39"/>
      <c r="B199" s="40"/>
      <c r="C199" s="41"/>
      <c r="D199" s="241" t="s">
        <v>178</v>
      </c>
      <c r="E199" s="41"/>
      <c r="F199" s="242" t="s">
        <v>4673</v>
      </c>
      <c r="G199" s="41"/>
      <c r="H199" s="41"/>
      <c r="I199" s="243"/>
      <c r="J199" s="41"/>
      <c r="K199" s="41"/>
      <c r="L199" s="45"/>
      <c r="M199" s="244"/>
      <c r="N199" s="245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178</v>
      </c>
      <c r="AU199" s="18" t="s">
        <v>86</v>
      </c>
    </row>
    <row r="200" spans="1:63" s="12" customFormat="1" ht="22.8" customHeight="1">
      <c r="A200" s="12"/>
      <c r="B200" s="212"/>
      <c r="C200" s="213"/>
      <c r="D200" s="214" t="s">
        <v>76</v>
      </c>
      <c r="E200" s="226" t="s">
        <v>3757</v>
      </c>
      <c r="F200" s="226" t="s">
        <v>4674</v>
      </c>
      <c r="G200" s="213"/>
      <c r="H200" s="213"/>
      <c r="I200" s="216"/>
      <c r="J200" s="227">
        <f>BK200</f>
        <v>0</v>
      </c>
      <c r="K200" s="213"/>
      <c r="L200" s="218"/>
      <c r="M200" s="219"/>
      <c r="N200" s="220"/>
      <c r="O200" s="220"/>
      <c r="P200" s="221">
        <f>SUM(P201:P220)</f>
        <v>0</v>
      </c>
      <c r="Q200" s="220"/>
      <c r="R200" s="221">
        <f>SUM(R201:R220)</f>
        <v>0</v>
      </c>
      <c r="S200" s="220"/>
      <c r="T200" s="222">
        <f>SUM(T201:T220)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3" t="s">
        <v>84</v>
      </c>
      <c r="AT200" s="224" t="s">
        <v>76</v>
      </c>
      <c r="AU200" s="224" t="s">
        <v>84</v>
      </c>
      <c r="AY200" s="223" t="s">
        <v>168</v>
      </c>
      <c r="BK200" s="225">
        <f>SUM(BK201:BK220)</f>
        <v>0</v>
      </c>
    </row>
    <row r="201" spans="1:65" s="2" customFormat="1" ht="21.75" customHeight="1">
      <c r="A201" s="39"/>
      <c r="B201" s="40"/>
      <c r="C201" s="228" t="s">
        <v>567</v>
      </c>
      <c r="D201" s="228" t="s">
        <v>171</v>
      </c>
      <c r="E201" s="229" t="s">
        <v>4675</v>
      </c>
      <c r="F201" s="230" t="s">
        <v>4676</v>
      </c>
      <c r="G201" s="231" t="s">
        <v>1933</v>
      </c>
      <c r="H201" s="232">
        <v>1</v>
      </c>
      <c r="I201" s="233"/>
      <c r="J201" s="234">
        <f>ROUND(I201*H201,2)</f>
        <v>0</v>
      </c>
      <c r="K201" s="230" t="s">
        <v>1</v>
      </c>
      <c r="L201" s="45"/>
      <c r="M201" s="235" t="s">
        <v>1</v>
      </c>
      <c r="N201" s="236" t="s">
        <v>42</v>
      </c>
      <c r="O201" s="92"/>
      <c r="P201" s="237">
        <f>O201*H201</f>
        <v>0</v>
      </c>
      <c r="Q201" s="237">
        <v>0</v>
      </c>
      <c r="R201" s="237">
        <f>Q201*H201</f>
        <v>0</v>
      </c>
      <c r="S201" s="237">
        <v>0</v>
      </c>
      <c r="T201" s="238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9" t="s">
        <v>189</v>
      </c>
      <c r="AT201" s="239" t="s">
        <v>171</v>
      </c>
      <c r="AU201" s="239" t="s">
        <v>86</v>
      </c>
      <c r="AY201" s="18" t="s">
        <v>168</v>
      </c>
      <c r="BE201" s="240">
        <f>IF(N201="základní",J201,0)</f>
        <v>0</v>
      </c>
      <c r="BF201" s="240">
        <f>IF(N201="snížená",J201,0)</f>
        <v>0</v>
      </c>
      <c r="BG201" s="240">
        <f>IF(N201="zákl. přenesená",J201,0)</f>
        <v>0</v>
      </c>
      <c r="BH201" s="240">
        <f>IF(N201="sníž. přenesená",J201,0)</f>
        <v>0</v>
      </c>
      <c r="BI201" s="240">
        <f>IF(N201="nulová",J201,0)</f>
        <v>0</v>
      </c>
      <c r="BJ201" s="18" t="s">
        <v>84</v>
      </c>
      <c r="BK201" s="240">
        <f>ROUND(I201*H201,2)</f>
        <v>0</v>
      </c>
      <c r="BL201" s="18" t="s">
        <v>189</v>
      </c>
      <c r="BM201" s="239" t="s">
        <v>814</v>
      </c>
    </row>
    <row r="202" spans="1:47" s="2" customFormat="1" ht="12">
      <c r="A202" s="39"/>
      <c r="B202" s="40"/>
      <c r="C202" s="41"/>
      <c r="D202" s="241" t="s">
        <v>178</v>
      </c>
      <c r="E202" s="41"/>
      <c r="F202" s="242" t="s">
        <v>4677</v>
      </c>
      <c r="G202" s="41"/>
      <c r="H202" s="41"/>
      <c r="I202" s="243"/>
      <c r="J202" s="41"/>
      <c r="K202" s="41"/>
      <c r="L202" s="45"/>
      <c r="M202" s="244"/>
      <c r="N202" s="245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178</v>
      </c>
      <c r="AU202" s="18" t="s">
        <v>86</v>
      </c>
    </row>
    <row r="203" spans="1:65" s="2" customFormat="1" ht="37.8" customHeight="1">
      <c r="A203" s="39"/>
      <c r="B203" s="40"/>
      <c r="C203" s="228" t="s">
        <v>572</v>
      </c>
      <c r="D203" s="228" t="s">
        <v>171</v>
      </c>
      <c r="E203" s="229" t="s">
        <v>4678</v>
      </c>
      <c r="F203" s="230" t="s">
        <v>4679</v>
      </c>
      <c r="G203" s="231" t="s">
        <v>1933</v>
      </c>
      <c r="H203" s="232">
        <v>1</v>
      </c>
      <c r="I203" s="233"/>
      <c r="J203" s="234">
        <f>ROUND(I203*H203,2)</f>
        <v>0</v>
      </c>
      <c r="K203" s="230" t="s">
        <v>1</v>
      </c>
      <c r="L203" s="45"/>
      <c r="M203" s="235" t="s">
        <v>1</v>
      </c>
      <c r="N203" s="236" t="s">
        <v>42</v>
      </c>
      <c r="O203" s="92"/>
      <c r="P203" s="237">
        <f>O203*H203</f>
        <v>0</v>
      </c>
      <c r="Q203" s="237">
        <v>0</v>
      </c>
      <c r="R203" s="237">
        <f>Q203*H203</f>
        <v>0</v>
      </c>
      <c r="S203" s="237">
        <v>0</v>
      </c>
      <c r="T203" s="238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9" t="s">
        <v>189</v>
      </c>
      <c r="AT203" s="239" t="s">
        <v>171</v>
      </c>
      <c r="AU203" s="239" t="s">
        <v>86</v>
      </c>
      <c r="AY203" s="18" t="s">
        <v>168</v>
      </c>
      <c r="BE203" s="240">
        <f>IF(N203="základní",J203,0)</f>
        <v>0</v>
      </c>
      <c r="BF203" s="240">
        <f>IF(N203="snížená",J203,0)</f>
        <v>0</v>
      </c>
      <c r="BG203" s="240">
        <f>IF(N203="zákl. přenesená",J203,0)</f>
        <v>0</v>
      </c>
      <c r="BH203" s="240">
        <f>IF(N203="sníž. přenesená",J203,0)</f>
        <v>0</v>
      </c>
      <c r="BI203" s="240">
        <f>IF(N203="nulová",J203,0)</f>
        <v>0</v>
      </c>
      <c r="BJ203" s="18" t="s">
        <v>84</v>
      </c>
      <c r="BK203" s="240">
        <f>ROUND(I203*H203,2)</f>
        <v>0</v>
      </c>
      <c r="BL203" s="18" t="s">
        <v>189</v>
      </c>
      <c r="BM203" s="239" t="s">
        <v>828</v>
      </c>
    </row>
    <row r="204" spans="1:47" s="2" customFormat="1" ht="12">
      <c r="A204" s="39"/>
      <c r="B204" s="40"/>
      <c r="C204" s="41"/>
      <c r="D204" s="241" t="s">
        <v>178</v>
      </c>
      <c r="E204" s="41"/>
      <c r="F204" s="242" t="s">
        <v>4680</v>
      </c>
      <c r="G204" s="41"/>
      <c r="H204" s="41"/>
      <c r="I204" s="243"/>
      <c r="J204" s="41"/>
      <c r="K204" s="41"/>
      <c r="L204" s="45"/>
      <c r="M204" s="244"/>
      <c r="N204" s="245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178</v>
      </c>
      <c r="AU204" s="18" t="s">
        <v>86</v>
      </c>
    </row>
    <row r="205" spans="1:65" s="2" customFormat="1" ht="33" customHeight="1">
      <c r="A205" s="39"/>
      <c r="B205" s="40"/>
      <c r="C205" s="228" t="s">
        <v>352</v>
      </c>
      <c r="D205" s="228" t="s">
        <v>171</v>
      </c>
      <c r="E205" s="229" t="s">
        <v>4681</v>
      </c>
      <c r="F205" s="230" t="s">
        <v>4682</v>
      </c>
      <c r="G205" s="231" t="s">
        <v>1933</v>
      </c>
      <c r="H205" s="232">
        <v>4</v>
      </c>
      <c r="I205" s="233"/>
      <c r="J205" s="234">
        <f>ROUND(I205*H205,2)</f>
        <v>0</v>
      </c>
      <c r="K205" s="230" t="s">
        <v>1</v>
      </c>
      <c r="L205" s="45"/>
      <c r="M205" s="235" t="s">
        <v>1</v>
      </c>
      <c r="N205" s="236" t="s">
        <v>42</v>
      </c>
      <c r="O205" s="92"/>
      <c r="P205" s="237">
        <f>O205*H205</f>
        <v>0</v>
      </c>
      <c r="Q205" s="237">
        <v>0</v>
      </c>
      <c r="R205" s="237">
        <f>Q205*H205</f>
        <v>0</v>
      </c>
      <c r="S205" s="237">
        <v>0</v>
      </c>
      <c r="T205" s="238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9" t="s">
        <v>189</v>
      </c>
      <c r="AT205" s="239" t="s">
        <v>171</v>
      </c>
      <c r="AU205" s="239" t="s">
        <v>86</v>
      </c>
      <c r="AY205" s="18" t="s">
        <v>168</v>
      </c>
      <c r="BE205" s="240">
        <f>IF(N205="základní",J205,0)</f>
        <v>0</v>
      </c>
      <c r="BF205" s="240">
        <f>IF(N205="snížená",J205,0)</f>
        <v>0</v>
      </c>
      <c r="BG205" s="240">
        <f>IF(N205="zákl. přenesená",J205,0)</f>
        <v>0</v>
      </c>
      <c r="BH205" s="240">
        <f>IF(N205="sníž. přenesená",J205,0)</f>
        <v>0</v>
      </c>
      <c r="BI205" s="240">
        <f>IF(N205="nulová",J205,0)</f>
        <v>0</v>
      </c>
      <c r="BJ205" s="18" t="s">
        <v>84</v>
      </c>
      <c r="BK205" s="240">
        <f>ROUND(I205*H205,2)</f>
        <v>0</v>
      </c>
      <c r="BL205" s="18" t="s">
        <v>189</v>
      </c>
      <c r="BM205" s="239" t="s">
        <v>1451</v>
      </c>
    </row>
    <row r="206" spans="1:47" s="2" customFormat="1" ht="12">
      <c r="A206" s="39"/>
      <c r="B206" s="40"/>
      <c r="C206" s="41"/>
      <c r="D206" s="241" t="s">
        <v>178</v>
      </c>
      <c r="E206" s="41"/>
      <c r="F206" s="242" t="s">
        <v>4683</v>
      </c>
      <c r="G206" s="41"/>
      <c r="H206" s="41"/>
      <c r="I206" s="243"/>
      <c r="J206" s="41"/>
      <c r="K206" s="41"/>
      <c r="L206" s="45"/>
      <c r="M206" s="244"/>
      <c r="N206" s="245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178</v>
      </c>
      <c r="AU206" s="18" t="s">
        <v>86</v>
      </c>
    </row>
    <row r="207" spans="1:65" s="2" customFormat="1" ht="33" customHeight="1">
      <c r="A207" s="39"/>
      <c r="B207" s="40"/>
      <c r="C207" s="228" t="s">
        <v>622</v>
      </c>
      <c r="D207" s="228" t="s">
        <v>171</v>
      </c>
      <c r="E207" s="229" t="s">
        <v>4684</v>
      </c>
      <c r="F207" s="230" t="s">
        <v>4685</v>
      </c>
      <c r="G207" s="231" t="s">
        <v>1933</v>
      </c>
      <c r="H207" s="232">
        <v>2</v>
      </c>
      <c r="I207" s="233"/>
      <c r="J207" s="234">
        <f>ROUND(I207*H207,2)</f>
        <v>0</v>
      </c>
      <c r="K207" s="230" t="s">
        <v>1</v>
      </c>
      <c r="L207" s="45"/>
      <c r="M207" s="235" t="s">
        <v>1</v>
      </c>
      <c r="N207" s="236" t="s">
        <v>42</v>
      </c>
      <c r="O207" s="92"/>
      <c r="P207" s="237">
        <f>O207*H207</f>
        <v>0</v>
      </c>
      <c r="Q207" s="237">
        <v>0</v>
      </c>
      <c r="R207" s="237">
        <f>Q207*H207</f>
        <v>0</v>
      </c>
      <c r="S207" s="237">
        <v>0</v>
      </c>
      <c r="T207" s="238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9" t="s">
        <v>189</v>
      </c>
      <c r="AT207" s="239" t="s">
        <v>171</v>
      </c>
      <c r="AU207" s="239" t="s">
        <v>86</v>
      </c>
      <c r="AY207" s="18" t="s">
        <v>168</v>
      </c>
      <c r="BE207" s="240">
        <f>IF(N207="základní",J207,0)</f>
        <v>0</v>
      </c>
      <c r="BF207" s="240">
        <f>IF(N207="snížená",J207,0)</f>
        <v>0</v>
      </c>
      <c r="BG207" s="240">
        <f>IF(N207="zákl. přenesená",J207,0)</f>
        <v>0</v>
      </c>
      <c r="BH207" s="240">
        <f>IF(N207="sníž. přenesená",J207,0)</f>
        <v>0</v>
      </c>
      <c r="BI207" s="240">
        <f>IF(N207="nulová",J207,0)</f>
        <v>0</v>
      </c>
      <c r="BJ207" s="18" t="s">
        <v>84</v>
      </c>
      <c r="BK207" s="240">
        <f>ROUND(I207*H207,2)</f>
        <v>0</v>
      </c>
      <c r="BL207" s="18" t="s">
        <v>189</v>
      </c>
      <c r="BM207" s="239" t="s">
        <v>1460</v>
      </c>
    </row>
    <row r="208" spans="1:47" s="2" customFormat="1" ht="12">
      <c r="A208" s="39"/>
      <c r="B208" s="40"/>
      <c r="C208" s="41"/>
      <c r="D208" s="241" t="s">
        <v>178</v>
      </c>
      <c r="E208" s="41"/>
      <c r="F208" s="242" t="s">
        <v>4686</v>
      </c>
      <c r="G208" s="41"/>
      <c r="H208" s="41"/>
      <c r="I208" s="243"/>
      <c r="J208" s="41"/>
      <c r="K208" s="41"/>
      <c r="L208" s="45"/>
      <c r="M208" s="244"/>
      <c r="N208" s="245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178</v>
      </c>
      <c r="AU208" s="18" t="s">
        <v>86</v>
      </c>
    </row>
    <row r="209" spans="1:65" s="2" customFormat="1" ht="44.25" customHeight="1">
      <c r="A209" s="39"/>
      <c r="B209" s="40"/>
      <c r="C209" s="228" t="s">
        <v>643</v>
      </c>
      <c r="D209" s="228" t="s">
        <v>171</v>
      </c>
      <c r="E209" s="229" t="s">
        <v>4687</v>
      </c>
      <c r="F209" s="230" t="s">
        <v>4688</v>
      </c>
      <c r="G209" s="231" t="s">
        <v>1933</v>
      </c>
      <c r="H209" s="232">
        <v>2</v>
      </c>
      <c r="I209" s="233"/>
      <c r="J209" s="234">
        <f>ROUND(I209*H209,2)</f>
        <v>0</v>
      </c>
      <c r="K209" s="230" t="s">
        <v>1</v>
      </c>
      <c r="L209" s="45"/>
      <c r="M209" s="235" t="s">
        <v>1</v>
      </c>
      <c r="N209" s="236" t="s">
        <v>42</v>
      </c>
      <c r="O209" s="92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189</v>
      </c>
      <c r="AT209" s="239" t="s">
        <v>171</v>
      </c>
      <c r="AU209" s="239" t="s">
        <v>86</v>
      </c>
      <c r="AY209" s="18" t="s">
        <v>168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84</v>
      </c>
      <c r="BK209" s="240">
        <f>ROUND(I209*H209,2)</f>
        <v>0</v>
      </c>
      <c r="BL209" s="18" t="s">
        <v>189</v>
      </c>
      <c r="BM209" s="239" t="s">
        <v>1486</v>
      </c>
    </row>
    <row r="210" spans="1:47" s="2" customFormat="1" ht="12">
      <c r="A210" s="39"/>
      <c r="B210" s="40"/>
      <c r="C210" s="41"/>
      <c r="D210" s="241" t="s">
        <v>178</v>
      </c>
      <c r="E210" s="41"/>
      <c r="F210" s="242" t="s">
        <v>4689</v>
      </c>
      <c r="G210" s="41"/>
      <c r="H210" s="41"/>
      <c r="I210" s="243"/>
      <c r="J210" s="41"/>
      <c r="K210" s="41"/>
      <c r="L210" s="45"/>
      <c r="M210" s="244"/>
      <c r="N210" s="245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178</v>
      </c>
      <c r="AU210" s="18" t="s">
        <v>86</v>
      </c>
    </row>
    <row r="211" spans="1:65" s="2" customFormat="1" ht="24.15" customHeight="1">
      <c r="A211" s="39"/>
      <c r="B211" s="40"/>
      <c r="C211" s="228" t="s">
        <v>647</v>
      </c>
      <c r="D211" s="228" t="s">
        <v>171</v>
      </c>
      <c r="E211" s="229" t="s">
        <v>4690</v>
      </c>
      <c r="F211" s="230" t="s">
        <v>4691</v>
      </c>
      <c r="G211" s="231" t="s">
        <v>1933</v>
      </c>
      <c r="H211" s="232">
        <v>1</v>
      </c>
      <c r="I211" s="233"/>
      <c r="J211" s="234">
        <f>ROUND(I211*H211,2)</f>
        <v>0</v>
      </c>
      <c r="K211" s="230" t="s">
        <v>1</v>
      </c>
      <c r="L211" s="45"/>
      <c r="M211" s="235" t="s">
        <v>1</v>
      </c>
      <c r="N211" s="236" t="s">
        <v>42</v>
      </c>
      <c r="O211" s="92"/>
      <c r="P211" s="237">
        <f>O211*H211</f>
        <v>0</v>
      </c>
      <c r="Q211" s="237">
        <v>0</v>
      </c>
      <c r="R211" s="237">
        <f>Q211*H211</f>
        <v>0</v>
      </c>
      <c r="S211" s="237">
        <v>0</v>
      </c>
      <c r="T211" s="23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9" t="s">
        <v>189</v>
      </c>
      <c r="AT211" s="239" t="s">
        <v>171</v>
      </c>
      <c r="AU211" s="239" t="s">
        <v>86</v>
      </c>
      <c r="AY211" s="18" t="s">
        <v>168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8" t="s">
        <v>84</v>
      </c>
      <c r="BK211" s="240">
        <f>ROUND(I211*H211,2)</f>
        <v>0</v>
      </c>
      <c r="BL211" s="18" t="s">
        <v>189</v>
      </c>
      <c r="BM211" s="239" t="s">
        <v>1506</v>
      </c>
    </row>
    <row r="212" spans="1:47" s="2" customFormat="1" ht="12">
      <c r="A212" s="39"/>
      <c r="B212" s="40"/>
      <c r="C212" s="41"/>
      <c r="D212" s="241" t="s">
        <v>178</v>
      </c>
      <c r="E212" s="41"/>
      <c r="F212" s="242" t="s">
        <v>4692</v>
      </c>
      <c r="G212" s="41"/>
      <c r="H212" s="41"/>
      <c r="I212" s="243"/>
      <c r="J212" s="41"/>
      <c r="K212" s="41"/>
      <c r="L212" s="45"/>
      <c r="M212" s="244"/>
      <c r="N212" s="245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178</v>
      </c>
      <c r="AU212" s="18" t="s">
        <v>86</v>
      </c>
    </row>
    <row r="213" spans="1:65" s="2" customFormat="1" ht="16.5" customHeight="1">
      <c r="A213" s="39"/>
      <c r="B213" s="40"/>
      <c r="C213" s="228" t="s">
        <v>654</v>
      </c>
      <c r="D213" s="228" t="s">
        <v>171</v>
      </c>
      <c r="E213" s="229" t="s">
        <v>4693</v>
      </c>
      <c r="F213" s="230" t="s">
        <v>4694</v>
      </c>
      <c r="G213" s="231" t="s">
        <v>203</v>
      </c>
      <c r="H213" s="232">
        <v>2</v>
      </c>
      <c r="I213" s="233"/>
      <c r="J213" s="234">
        <f>ROUND(I213*H213,2)</f>
        <v>0</v>
      </c>
      <c r="K213" s="230" t="s">
        <v>1</v>
      </c>
      <c r="L213" s="45"/>
      <c r="M213" s="235" t="s">
        <v>1</v>
      </c>
      <c r="N213" s="236" t="s">
        <v>42</v>
      </c>
      <c r="O213" s="92"/>
      <c r="P213" s="237">
        <f>O213*H213</f>
        <v>0</v>
      </c>
      <c r="Q213" s="237">
        <v>0</v>
      </c>
      <c r="R213" s="237">
        <f>Q213*H213</f>
        <v>0</v>
      </c>
      <c r="S213" s="237">
        <v>0</v>
      </c>
      <c r="T213" s="238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9" t="s">
        <v>189</v>
      </c>
      <c r="AT213" s="239" t="s">
        <v>171</v>
      </c>
      <c r="AU213" s="239" t="s">
        <v>86</v>
      </c>
      <c r="AY213" s="18" t="s">
        <v>168</v>
      </c>
      <c r="BE213" s="240">
        <f>IF(N213="základní",J213,0)</f>
        <v>0</v>
      </c>
      <c r="BF213" s="240">
        <f>IF(N213="snížená",J213,0)</f>
        <v>0</v>
      </c>
      <c r="BG213" s="240">
        <f>IF(N213="zákl. přenesená",J213,0)</f>
        <v>0</v>
      </c>
      <c r="BH213" s="240">
        <f>IF(N213="sníž. přenesená",J213,0)</f>
        <v>0</v>
      </c>
      <c r="BI213" s="240">
        <f>IF(N213="nulová",J213,0)</f>
        <v>0</v>
      </c>
      <c r="BJ213" s="18" t="s">
        <v>84</v>
      </c>
      <c r="BK213" s="240">
        <f>ROUND(I213*H213,2)</f>
        <v>0</v>
      </c>
      <c r="BL213" s="18" t="s">
        <v>189</v>
      </c>
      <c r="BM213" s="239" t="s">
        <v>1514</v>
      </c>
    </row>
    <row r="214" spans="1:47" s="2" customFormat="1" ht="12">
      <c r="A214" s="39"/>
      <c r="B214" s="40"/>
      <c r="C214" s="41"/>
      <c r="D214" s="241" t="s">
        <v>178</v>
      </c>
      <c r="E214" s="41"/>
      <c r="F214" s="242" t="s">
        <v>4695</v>
      </c>
      <c r="G214" s="41"/>
      <c r="H214" s="41"/>
      <c r="I214" s="243"/>
      <c r="J214" s="41"/>
      <c r="K214" s="41"/>
      <c r="L214" s="45"/>
      <c r="M214" s="244"/>
      <c r="N214" s="245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178</v>
      </c>
      <c r="AU214" s="18" t="s">
        <v>86</v>
      </c>
    </row>
    <row r="215" spans="1:65" s="2" customFormat="1" ht="16.5" customHeight="1">
      <c r="A215" s="39"/>
      <c r="B215" s="40"/>
      <c r="C215" s="228" t="s">
        <v>658</v>
      </c>
      <c r="D215" s="228" t="s">
        <v>171</v>
      </c>
      <c r="E215" s="229" t="s">
        <v>4696</v>
      </c>
      <c r="F215" s="230" t="s">
        <v>4697</v>
      </c>
      <c r="G215" s="231" t="s">
        <v>3661</v>
      </c>
      <c r="H215" s="232">
        <v>13</v>
      </c>
      <c r="I215" s="233"/>
      <c r="J215" s="234">
        <f>ROUND(I215*H215,2)</f>
        <v>0</v>
      </c>
      <c r="K215" s="230" t="s">
        <v>1</v>
      </c>
      <c r="L215" s="45"/>
      <c r="M215" s="235" t="s">
        <v>1</v>
      </c>
      <c r="N215" s="236" t="s">
        <v>42</v>
      </c>
      <c r="O215" s="92"/>
      <c r="P215" s="237">
        <f>O215*H215</f>
        <v>0</v>
      </c>
      <c r="Q215" s="237">
        <v>0</v>
      </c>
      <c r="R215" s="237">
        <f>Q215*H215</f>
        <v>0</v>
      </c>
      <c r="S215" s="237">
        <v>0</v>
      </c>
      <c r="T215" s="238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9" t="s">
        <v>189</v>
      </c>
      <c r="AT215" s="239" t="s">
        <v>171</v>
      </c>
      <c r="AU215" s="239" t="s">
        <v>86</v>
      </c>
      <c r="AY215" s="18" t="s">
        <v>168</v>
      </c>
      <c r="BE215" s="240">
        <f>IF(N215="základní",J215,0)</f>
        <v>0</v>
      </c>
      <c r="BF215" s="240">
        <f>IF(N215="snížená",J215,0)</f>
        <v>0</v>
      </c>
      <c r="BG215" s="240">
        <f>IF(N215="zákl. přenesená",J215,0)</f>
        <v>0</v>
      </c>
      <c r="BH215" s="240">
        <f>IF(N215="sníž. přenesená",J215,0)</f>
        <v>0</v>
      </c>
      <c r="BI215" s="240">
        <f>IF(N215="nulová",J215,0)</f>
        <v>0</v>
      </c>
      <c r="BJ215" s="18" t="s">
        <v>84</v>
      </c>
      <c r="BK215" s="240">
        <f>ROUND(I215*H215,2)</f>
        <v>0</v>
      </c>
      <c r="BL215" s="18" t="s">
        <v>189</v>
      </c>
      <c r="BM215" s="239" t="s">
        <v>1530</v>
      </c>
    </row>
    <row r="216" spans="1:47" s="2" customFormat="1" ht="12">
      <c r="A216" s="39"/>
      <c r="B216" s="40"/>
      <c r="C216" s="41"/>
      <c r="D216" s="241" t="s">
        <v>178</v>
      </c>
      <c r="E216" s="41"/>
      <c r="F216" s="242" t="s">
        <v>4698</v>
      </c>
      <c r="G216" s="41"/>
      <c r="H216" s="41"/>
      <c r="I216" s="243"/>
      <c r="J216" s="41"/>
      <c r="K216" s="41"/>
      <c r="L216" s="45"/>
      <c r="M216" s="244"/>
      <c r="N216" s="245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178</v>
      </c>
      <c r="AU216" s="18" t="s">
        <v>86</v>
      </c>
    </row>
    <row r="217" spans="1:65" s="2" customFormat="1" ht="24.15" customHeight="1">
      <c r="A217" s="39"/>
      <c r="B217" s="40"/>
      <c r="C217" s="228" t="s">
        <v>662</v>
      </c>
      <c r="D217" s="228" t="s">
        <v>171</v>
      </c>
      <c r="E217" s="229" t="s">
        <v>4699</v>
      </c>
      <c r="F217" s="230" t="s">
        <v>4700</v>
      </c>
      <c r="G217" s="231" t="s">
        <v>3661</v>
      </c>
      <c r="H217" s="232">
        <v>1</v>
      </c>
      <c r="I217" s="233"/>
      <c r="J217" s="234">
        <f>ROUND(I217*H217,2)</f>
        <v>0</v>
      </c>
      <c r="K217" s="230" t="s">
        <v>1</v>
      </c>
      <c r="L217" s="45"/>
      <c r="M217" s="235" t="s">
        <v>1</v>
      </c>
      <c r="N217" s="236" t="s">
        <v>42</v>
      </c>
      <c r="O217" s="92"/>
      <c r="P217" s="237">
        <f>O217*H217</f>
        <v>0</v>
      </c>
      <c r="Q217" s="237">
        <v>0</v>
      </c>
      <c r="R217" s="237">
        <f>Q217*H217</f>
        <v>0</v>
      </c>
      <c r="S217" s="237">
        <v>0</v>
      </c>
      <c r="T217" s="23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9" t="s">
        <v>189</v>
      </c>
      <c r="AT217" s="239" t="s">
        <v>171</v>
      </c>
      <c r="AU217" s="239" t="s">
        <v>86</v>
      </c>
      <c r="AY217" s="18" t="s">
        <v>168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8" t="s">
        <v>84</v>
      </c>
      <c r="BK217" s="240">
        <f>ROUND(I217*H217,2)</f>
        <v>0</v>
      </c>
      <c r="BL217" s="18" t="s">
        <v>189</v>
      </c>
      <c r="BM217" s="239" t="s">
        <v>1540</v>
      </c>
    </row>
    <row r="218" spans="1:47" s="2" customFormat="1" ht="12">
      <c r="A218" s="39"/>
      <c r="B218" s="40"/>
      <c r="C218" s="41"/>
      <c r="D218" s="241" t="s">
        <v>178</v>
      </c>
      <c r="E218" s="41"/>
      <c r="F218" s="242" t="s">
        <v>4701</v>
      </c>
      <c r="G218" s="41"/>
      <c r="H218" s="41"/>
      <c r="I218" s="243"/>
      <c r="J218" s="41"/>
      <c r="K218" s="41"/>
      <c r="L218" s="45"/>
      <c r="M218" s="244"/>
      <c r="N218" s="245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178</v>
      </c>
      <c r="AU218" s="18" t="s">
        <v>86</v>
      </c>
    </row>
    <row r="219" spans="1:65" s="2" customFormat="1" ht="44.25" customHeight="1">
      <c r="A219" s="39"/>
      <c r="B219" s="40"/>
      <c r="C219" s="228" t="s">
        <v>586</v>
      </c>
      <c r="D219" s="228" t="s">
        <v>171</v>
      </c>
      <c r="E219" s="229" t="s">
        <v>4702</v>
      </c>
      <c r="F219" s="230" t="s">
        <v>4703</v>
      </c>
      <c r="G219" s="231" t="s">
        <v>203</v>
      </c>
      <c r="H219" s="232">
        <v>4</v>
      </c>
      <c r="I219" s="233"/>
      <c r="J219" s="234">
        <f>ROUND(I219*H219,2)</f>
        <v>0</v>
      </c>
      <c r="K219" s="230" t="s">
        <v>1</v>
      </c>
      <c r="L219" s="45"/>
      <c r="M219" s="235" t="s">
        <v>1</v>
      </c>
      <c r="N219" s="236" t="s">
        <v>42</v>
      </c>
      <c r="O219" s="92"/>
      <c r="P219" s="237">
        <f>O219*H219</f>
        <v>0</v>
      </c>
      <c r="Q219" s="237">
        <v>0</v>
      </c>
      <c r="R219" s="237">
        <f>Q219*H219</f>
        <v>0</v>
      </c>
      <c r="S219" s="237">
        <v>0</v>
      </c>
      <c r="T219" s="23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9" t="s">
        <v>189</v>
      </c>
      <c r="AT219" s="239" t="s">
        <v>171</v>
      </c>
      <c r="AU219" s="239" t="s">
        <v>86</v>
      </c>
      <c r="AY219" s="18" t="s">
        <v>168</v>
      </c>
      <c r="BE219" s="240">
        <f>IF(N219="základní",J219,0)</f>
        <v>0</v>
      </c>
      <c r="BF219" s="240">
        <f>IF(N219="snížená",J219,0)</f>
        <v>0</v>
      </c>
      <c r="BG219" s="240">
        <f>IF(N219="zákl. přenesená",J219,0)</f>
        <v>0</v>
      </c>
      <c r="BH219" s="240">
        <f>IF(N219="sníž. přenesená",J219,0)</f>
        <v>0</v>
      </c>
      <c r="BI219" s="240">
        <f>IF(N219="nulová",J219,0)</f>
        <v>0</v>
      </c>
      <c r="BJ219" s="18" t="s">
        <v>84</v>
      </c>
      <c r="BK219" s="240">
        <f>ROUND(I219*H219,2)</f>
        <v>0</v>
      </c>
      <c r="BL219" s="18" t="s">
        <v>189</v>
      </c>
      <c r="BM219" s="239" t="s">
        <v>1268</v>
      </c>
    </row>
    <row r="220" spans="1:47" s="2" customFormat="1" ht="12">
      <c r="A220" s="39"/>
      <c r="B220" s="40"/>
      <c r="C220" s="41"/>
      <c r="D220" s="241" t="s">
        <v>178</v>
      </c>
      <c r="E220" s="41"/>
      <c r="F220" s="242" t="s">
        <v>4704</v>
      </c>
      <c r="G220" s="41"/>
      <c r="H220" s="41"/>
      <c r="I220" s="243"/>
      <c r="J220" s="41"/>
      <c r="K220" s="41"/>
      <c r="L220" s="45"/>
      <c r="M220" s="244"/>
      <c r="N220" s="245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178</v>
      </c>
      <c r="AU220" s="18" t="s">
        <v>86</v>
      </c>
    </row>
    <row r="221" spans="1:63" s="12" customFormat="1" ht="22.8" customHeight="1">
      <c r="A221" s="12"/>
      <c r="B221" s="212"/>
      <c r="C221" s="213"/>
      <c r="D221" s="214" t="s">
        <v>76</v>
      </c>
      <c r="E221" s="226" t="s">
        <v>3759</v>
      </c>
      <c r="F221" s="226" t="s">
        <v>4705</v>
      </c>
      <c r="G221" s="213"/>
      <c r="H221" s="213"/>
      <c r="I221" s="216"/>
      <c r="J221" s="227">
        <f>BK221</f>
        <v>0</v>
      </c>
      <c r="K221" s="213"/>
      <c r="L221" s="218"/>
      <c r="M221" s="219"/>
      <c r="N221" s="220"/>
      <c r="O221" s="220"/>
      <c r="P221" s="221">
        <f>SUM(P222:P253)</f>
        <v>0</v>
      </c>
      <c r="Q221" s="220"/>
      <c r="R221" s="221">
        <f>SUM(R222:R253)</f>
        <v>0</v>
      </c>
      <c r="S221" s="220"/>
      <c r="T221" s="222">
        <f>SUM(T222:T253)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23" t="s">
        <v>84</v>
      </c>
      <c r="AT221" s="224" t="s">
        <v>76</v>
      </c>
      <c r="AU221" s="224" t="s">
        <v>84</v>
      </c>
      <c r="AY221" s="223" t="s">
        <v>168</v>
      </c>
      <c r="BK221" s="225">
        <f>SUM(BK222:BK253)</f>
        <v>0</v>
      </c>
    </row>
    <row r="222" spans="1:65" s="2" customFormat="1" ht="62.7" customHeight="1">
      <c r="A222" s="39"/>
      <c r="B222" s="40"/>
      <c r="C222" s="228" t="s">
        <v>675</v>
      </c>
      <c r="D222" s="228" t="s">
        <v>171</v>
      </c>
      <c r="E222" s="229" t="s">
        <v>4706</v>
      </c>
      <c r="F222" s="230" t="s">
        <v>4707</v>
      </c>
      <c r="G222" s="231" t="s">
        <v>1933</v>
      </c>
      <c r="H222" s="232">
        <v>1</v>
      </c>
      <c r="I222" s="233"/>
      <c r="J222" s="234">
        <f>ROUND(I222*H222,2)</f>
        <v>0</v>
      </c>
      <c r="K222" s="230" t="s">
        <v>1</v>
      </c>
      <c r="L222" s="45"/>
      <c r="M222" s="235" t="s">
        <v>1</v>
      </c>
      <c r="N222" s="236" t="s">
        <v>42</v>
      </c>
      <c r="O222" s="92"/>
      <c r="P222" s="237">
        <f>O222*H222</f>
        <v>0</v>
      </c>
      <c r="Q222" s="237">
        <v>0</v>
      </c>
      <c r="R222" s="237">
        <f>Q222*H222</f>
        <v>0</v>
      </c>
      <c r="S222" s="237">
        <v>0</v>
      </c>
      <c r="T222" s="238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9" t="s">
        <v>189</v>
      </c>
      <c r="AT222" s="239" t="s">
        <v>171</v>
      </c>
      <c r="AU222" s="239" t="s">
        <v>86</v>
      </c>
      <c r="AY222" s="18" t="s">
        <v>168</v>
      </c>
      <c r="BE222" s="240">
        <f>IF(N222="základní",J222,0)</f>
        <v>0</v>
      </c>
      <c r="BF222" s="240">
        <f>IF(N222="snížená",J222,0)</f>
        <v>0</v>
      </c>
      <c r="BG222" s="240">
        <f>IF(N222="zákl. přenesená",J222,0)</f>
        <v>0</v>
      </c>
      <c r="BH222" s="240">
        <f>IF(N222="sníž. přenesená",J222,0)</f>
        <v>0</v>
      </c>
      <c r="BI222" s="240">
        <f>IF(N222="nulová",J222,0)</f>
        <v>0</v>
      </c>
      <c r="BJ222" s="18" t="s">
        <v>84</v>
      </c>
      <c r="BK222" s="240">
        <f>ROUND(I222*H222,2)</f>
        <v>0</v>
      </c>
      <c r="BL222" s="18" t="s">
        <v>189</v>
      </c>
      <c r="BM222" s="239" t="s">
        <v>1567</v>
      </c>
    </row>
    <row r="223" spans="1:47" s="2" customFormat="1" ht="12">
      <c r="A223" s="39"/>
      <c r="B223" s="40"/>
      <c r="C223" s="41"/>
      <c r="D223" s="241" t="s">
        <v>178</v>
      </c>
      <c r="E223" s="41"/>
      <c r="F223" s="242" t="s">
        <v>4708</v>
      </c>
      <c r="G223" s="41"/>
      <c r="H223" s="41"/>
      <c r="I223" s="243"/>
      <c r="J223" s="41"/>
      <c r="K223" s="41"/>
      <c r="L223" s="45"/>
      <c r="M223" s="244"/>
      <c r="N223" s="245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178</v>
      </c>
      <c r="AU223" s="18" t="s">
        <v>86</v>
      </c>
    </row>
    <row r="224" spans="1:65" s="2" customFormat="1" ht="16.5" customHeight="1">
      <c r="A224" s="39"/>
      <c r="B224" s="40"/>
      <c r="C224" s="228" t="s">
        <v>683</v>
      </c>
      <c r="D224" s="228" t="s">
        <v>171</v>
      </c>
      <c r="E224" s="229" t="s">
        <v>4709</v>
      </c>
      <c r="F224" s="230" t="s">
        <v>4710</v>
      </c>
      <c r="G224" s="231" t="s">
        <v>1933</v>
      </c>
      <c r="H224" s="232">
        <v>1</v>
      </c>
      <c r="I224" s="233"/>
      <c r="J224" s="234">
        <f>ROUND(I224*H224,2)</f>
        <v>0</v>
      </c>
      <c r="K224" s="230" t="s">
        <v>1</v>
      </c>
      <c r="L224" s="45"/>
      <c r="M224" s="235" t="s">
        <v>1</v>
      </c>
      <c r="N224" s="236" t="s">
        <v>42</v>
      </c>
      <c r="O224" s="92"/>
      <c r="P224" s="237">
        <f>O224*H224</f>
        <v>0</v>
      </c>
      <c r="Q224" s="237">
        <v>0</v>
      </c>
      <c r="R224" s="237">
        <f>Q224*H224</f>
        <v>0</v>
      </c>
      <c r="S224" s="237">
        <v>0</v>
      </c>
      <c r="T224" s="238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9" t="s">
        <v>189</v>
      </c>
      <c r="AT224" s="239" t="s">
        <v>171</v>
      </c>
      <c r="AU224" s="239" t="s">
        <v>86</v>
      </c>
      <c r="AY224" s="18" t="s">
        <v>168</v>
      </c>
      <c r="BE224" s="240">
        <f>IF(N224="základní",J224,0)</f>
        <v>0</v>
      </c>
      <c r="BF224" s="240">
        <f>IF(N224="snížená",J224,0)</f>
        <v>0</v>
      </c>
      <c r="BG224" s="240">
        <f>IF(N224="zákl. přenesená",J224,0)</f>
        <v>0</v>
      </c>
      <c r="BH224" s="240">
        <f>IF(N224="sníž. přenesená",J224,0)</f>
        <v>0</v>
      </c>
      <c r="BI224" s="240">
        <f>IF(N224="nulová",J224,0)</f>
        <v>0</v>
      </c>
      <c r="BJ224" s="18" t="s">
        <v>84</v>
      </c>
      <c r="BK224" s="240">
        <f>ROUND(I224*H224,2)</f>
        <v>0</v>
      </c>
      <c r="BL224" s="18" t="s">
        <v>189</v>
      </c>
      <c r="BM224" s="239" t="s">
        <v>1577</v>
      </c>
    </row>
    <row r="225" spans="1:47" s="2" customFormat="1" ht="12">
      <c r="A225" s="39"/>
      <c r="B225" s="40"/>
      <c r="C225" s="41"/>
      <c r="D225" s="241" t="s">
        <v>178</v>
      </c>
      <c r="E225" s="41"/>
      <c r="F225" s="242" t="s">
        <v>4711</v>
      </c>
      <c r="G225" s="41"/>
      <c r="H225" s="41"/>
      <c r="I225" s="243"/>
      <c r="J225" s="41"/>
      <c r="K225" s="41"/>
      <c r="L225" s="45"/>
      <c r="M225" s="244"/>
      <c r="N225" s="245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178</v>
      </c>
      <c r="AU225" s="18" t="s">
        <v>86</v>
      </c>
    </row>
    <row r="226" spans="1:65" s="2" customFormat="1" ht="33" customHeight="1">
      <c r="A226" s="39"/>
      <c r="B226" s="40"/>
      <c r="C226" s="228" t="s">
        <v>695</v>
      </c>
      <c r="D226" s="228" t="s">
        <v>171</v>
      </c>
      <c r="E226" s="229" t="s">
        <v>4684</v>
      </c>
      <c r="F226" s="230" t="s">
        <v>4685</v>
      </c>
      <c r="G226" s="231" t="s">
        <v>1933</v>
      </c>
      <c r="H226" s="232">
        <v>1</v>
      </c>
      <c r="I226" s="233"/>
      <c r="J226" s="234">
        <f>ROUND(I226*H226,2)</f>
        <v>0</v>
      </c>
      <c r="K226" s="230" t="s">
        <v>1</v>
      </c>
      <c r="L226" s="45"/>
      <c r="M226" s="235" t="s">
        <v>1</v>
      </c>
      <c r="N226" s="236" t="s">
        <v>42</v>
      </c>
      <c r="O226" s="92"/>
      <c r="P226" s="237">
        <f>O226*H226</f>
        <v>0</v>
      </c>
      <c r="Q226" s="237">
        <v>0</v>
      </c>
      <c r="R226" s="237">
        <f>Q226*H226</f>
        <v>0</v>
      </c>
      <c r="S226" s="237">
        <v>0</v>
      </c>
      <c r="T226" s="238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9" t="s">
        <v>189</v>
      </c>
      <c r="AT226" s="239" t="s">
        <v>171</v>
      </c>
      <c r="AU226" s="239" t="s">
        <v>86</v>
      </c>
      <c r="AY226" s="18" t="s">
        <v>168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8" t="s">
        <v>84</v>
      </c>
      <c r="BK226" s="240">
        <f>ROUND(I226*H226,2)</f>
        <v>0</v>
      </c>
      <c r="BL226" s="18" t="s">
        <v>189</v>
      </c>
      <c r="BM226" s="239" t="s">
        <v>1588</v>
      </c>
    </row>
    <row r="227" spans="1:47" s="2" customFormat="1" ht="12">
      <c r="A227" s="39"/>
      <c r="B227" s="40"/>
      <c r="C227" s="41"/>
      <c r="D227" s="241" t="s">
        <v>178</v>
      </c>
      <c r="E227" s="41"/>
      <c r="F227" s="242" t="s">
        <v>4712</v>
      </c>
      <c r="G227" s="41"/>
      <c r="H227" s="41"/>
      <c r="I227" s="243"/>
      <c r="J227" s="41"/>
      <c r="K227" s="41"/>
      <c r="L227" s="45"/>
      <c r="M227" s="244"/>
      <c r="N227" s="245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178</v>
      </c>
      <c r="AU227" s="18" t="s">
        <v>86</v>
      </c>
    </row>
    <row r="228" spans="1:65" s="2" customFormat="1" ht="33" customHeight="1">
      <c r="A228" s="39"/>
      <c r="B228" s="40"/>
      <c r="C228" s="228" t="s">
        <v>699</v>
      </c>
      <c r="D228" s="228" t="s">
        <v>171</v>
      </c>
      <c r="E228" s="229" t="s">
        <v>4713</v>
      </c>
      <c r="F228" s="230" t="s">
        <v>4714</v>
      </c>
      <c r="G228" s="231" t="s">
        <v>1933</v>
      </c>
      <c r="H228" s="232">
        <v>1</v>
      </c>
      <c r="I228" s="233"/>
      <c r="J228" s="234">
        <f>ROUND(I228*H228,2)</f>
        <v>0</v>
      </c>
      <c r="K228" s="230" t="s">
        <v>1</v>
      </c>
      <c r="L228" s="45"/>
      <c r="M228" s="235" t="s">
        <v>1</v>
      </c>
      <c r="N228" s="236" t="s">
        <v>42</v>
      </c>
      <c r="O228" s="92"/>
      <c r="P228" s="237">
        <f>O228*H228</f>
        <v>0</v>
      </c>
      <c r="Q228" s="237">
        <v>0</v>
      </c>
      <c r="R228" s="237">
        <f>Q228*H228</f>
        <v>0</v>
      </c>
      <c r="S228" s="237">
        <v>0</v>
      </c>
      <c r="T228" s="23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9" t="s">
        <v>189</v>
      </c>
      <c r="AT228" s="239" t="s">
        <v>171</v>
      </c>
      <c r="AU228" s="239" t="s">
        <v>86</v>
      </c>
      <c r="AY228" s="18" t="s">
        <v>168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8" t="s">
        <v>84</v>
      </c>
      <c r="BK228" s="240">
        <f>ROUND(I228*H228,2)</f>
        <v>0</v>
      </c>
      <c r="BL228" s="18" t="s">
        <v>189</v>
      </c>
      <c r="BM228" s="239" t="s">
        <v>1600</v>
      </c>
    </row>
    <row r="229" spans="1:47" s="2" customFormat="1" ht="12">
      <c r="A229" s="39"/>
      <c r="B229" s="40"/>
      <c r="C229" s="41"/>
      <c r="D229" s="241" t="s">
        <v>178</v>
      </c>
      <c r="E229" s="41"/>
      <c r="F229" s="242" t="s">
        <v>4715</v>
      </c>
      <c r="G229" s="41"/>
      <c r="H229" s="41"/>
      <c r="I229" s="243"/>
      <c r="J229" s="41"/>
      <c r="K229" s="41"/>
      <c r="L229" s="45"/>
      <c r="M229" s="244"/>
      <c r="N229" s="245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178</v>
      </c>
      <c r="AU229" s="18" t="s">
        <v>86</v>
      </c>
    </row>
    <row r="230" spans="1:65" s="2" customFormat="1" ht="24.15" customHeight="1">
      <c r="A230" s="39"/>
      <c r="B230" s="40"/>
      <c r="C230" s="228" t="s">
        <v>705</v>
      </c>
      <c r="D230" s="228" t="s">
        <v>171</v>
      </c>
      <c r="E230" s="229" t="s">
        <v>4716</v>
      </c>
      <c r="F230" s="230" t="s">
        <v>4717</v>
      </c>
      <c r="G230" s="231" t="s">
        <v>1933</v>
      </c>
      <c r="H230" s="232">
        <v>5</v>
      </c>
      <c r="I230" s="233"/>
      <c r="J230" s="234">
        <f>ROUND(I230*H230,2)</f>
        <v>0</v>
      </c>
      <c r="K230" s="230" t="s">
        <v>1</v>
      </c>
      <c r="L230" s="45"/>
      <c r="M230" s="235" t="s">
        <v>1</v>
      </c>
      <c r="N230" s="236" t="s">
        <v>42</v>
      </c>
      <c r="O230" s="92"/>
      <c r="P230" s="237">
        <f>O230*H230</f>
        <v>0</v>
      </c>
      <c r="Q230" s="237">
        <v>0</v>
      </c>
      <c r="R230" s="237">
        <f>Q230*H230</f>
        <v>0</v>
      </c>
      <c r="S230" s="237">
        <v>0</v>
      </c>
      <c r="T230" s="23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9" t="s">
        <v>189</v>
      </c>
      <c r="AT230" s="239" t="s">
        <v>171</v>
      </c>
      <c r="AU230" s="239" t="s">
        <v>86</v>
      </c>
      <c r="AY230" s="18" t="s">
        <v>168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8" t="s">
        <v>84</v>
      </c>
      <c r="BK230" s="240">
        <f>ROUND(I230*H230,2)</f>
        <v>0</v>
      </c>
      <c r="BL230" s="18" t="s">
        <v>189</v>
      </c>
      <c r="BM230" s="239" t="s">
        <v>1611</v>
      </c>
    </row>
    <row r="231" spans="1:47" s="2" customFormat="1" ht="12">
      <c r="A231" s="39"/>
      <c r="B231" s="40"/>
      <c r="C231" s="41"/>
      <c r="D231" s="241" t="s">
        <v>178</v>
      </c>
      <c r="E231" s="41"/>
      <c r="F231" s="242" t="s">
        <v>4718</v>
      </c>
      <c r="G231" s="41"/>
      <c r="H231" s="41"/>
      <c r="I231" s="243"/>
      <c r="J231" s="41"/>
      <c r="K231" s="41"/>
      <c r="L231" s="45"/>
      <c r="M231" s="244"/>
      <c r="N231" s="245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178</v>
      </c>
      <c r="AU231" s="18" t="s">
        <v>86</v>
      </c>
    </row>
    <row r="232" spans="1:65" s="2" customFormat="1" ht="16.5" customHeight="1">
      <c r="A232" s="39"/>
      <c r="B232" s="40"/>
      <c r="C232" s="228" t="s">
        <v>709</v>
      </c>
      <c r="D232" s="228" t="s">
        <v>171</v>
      </c>
      <c r="E232" s="229" t="s">
        <v>4719</v>
      </c>
      <c r="F232" s="230" t="s">
        <v>4720</v>
      </c>
      <c r="G232" s="231" t="s">
        <v>1933</v>
      </c>
      <c r="H232" s="232">
        <v>1</v>
      </c>
      <c r="I232" s="233"/>
      <c r="J232" s="234">
        <f>ROUND(I232*H232,2)</f>
        <v>0</v>
      </c>
      <c r="K232" s="230" t="s">
        <v>1</v>
      </c>
      <c r="L232" s="45"/>
      <c r="M232" s="235" t="s">
        <v>1</v>
      </c>
      <c r="N232" s="236" t="s">
        <v>42</v>
      </c>
      <c r="O232" s="92"/>
      <c r="P232" s="237">
        <f>O232*H232</f>
        <v>0</v>
      </c>
      <c r="Q232" s="237">
        <v>0</v>
      </c>
      <c r="R232" s="237">
        <f>Q232*H232</f>
        <v>0</v>
      </c>
      <c r="S232" s="237">
        <v>0</v>
      </c>
      <c r="T232" s="23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9" t="s">
        <v>189</v>
      </c>
      <c r="AT232" s="239" t="s">
        <v>171</v>
      </c>
      <c r="AU232" s="239" t="s">
        <v>86</v>
      </c>
      <c r="AY232" s="18" t="s">
        <v>168</v>
      </c>
      <c r="BE232" s="240">
        <f>IF(N232="základní",J232,0)</f>
        <v>0</v>
      </c>
      <c r="BF232" s="240">
        <f>IF(N232="snížená",J232,0)</f>
        <v>0</v>
      </c>
      <c r="BG232" s="240">
        <f>IF(N232="zákl. přenesená",J232,0)</f>
        <v>0</v>
      </c>
      <c r="BH232" s="240">
        <f>IF(N232="sníž. přenesená",J232,0)</f>
        <v>0</v>
      </c>
      <c r="BI232" s="240">
        <f>IF(N232="nulová",J232,0)</f>
        <v>0</v>
      </c>
      <c r="BJ232" s="18" t="s">
        <v>84</v>
      </c>
      <c r="BK232" s="240">
        <f>ROUND(I232*H232,2)</f>
        <v>0</v>
      </c>
      <c r="BL232" s="18" t="s">
        <v>189</v>
      </c>
      <c r="BM232" s="239" t="s">
        <v>1620</v>
      </c>
    </row>
    <row r="233" spans="1:47" s="2" customFormat="1" ht="12">
      <c r="A233" s="39"/>
      <c r="B233" s="40"/>
      <c r="C233" s="41"/>
      <c r="D233" s="241" t="s">
        <v>178</v>
      </c>
      <c r="E233" s="41"/>
      <c r="F233" s="242" t="s">
        <v>4721</v>
      </c>
      <c r="G233" s="41"/>
      <c r="H233" s="41"/>
      <c r="I233" s="243"/>
      <c r="J233" s="41"/>
      <c r="K233" s="41"/>
      <c r="L233" s="45"/>
      <c r="M233" s="244"/>
      <c r="N233" s="245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178</v>
      </c>
      <c r="AU233" s="18" t="s">
        <v>86</v>
      </c>
    </row>
    <row r="234" spans="1:65" s="2" customFormat="1" ht="37.8" customHeight="1">
      <c r="A234" s="39"/>
      <c r="B234" s="40"/>
      <c r="C234" s="228" t="s">
        <v>713</v>
      </c>
      <c r="D234" s="228" t="s">
        <v>171</v>
      </c>
      <c r="E234" s="229" t="s">
        <v>4722</v>
      </c>
      <c r="F234" s="230" t="s">
        <v>4723</v>
      </c>
      <c r="G234" s="231" t="s">
        <v>1933</v>
      </c>
      <c r="H234" s="232">
        <v>1</v>
      </c>
      <c r="I234" s="233"/>
      <c r="J234" s="234">
        <f>ROUND(I234*H234,2)</f>
        <v>0</v>
      </c>
      <c r="K234" s="230" t="s">
        <v>1</v>
      </c>
      <c r="L234" s="45"/>
      <c r="M234" s="235" t="s">
        <v>1</v>
      </c>
      <c r="N234" s="236" t="s">
        <v>42</v>
      </c>
      <c r="O234" s="92"/>
      <c r="P234" s="237">
        <f>O234*H234</f>
        <v>0</v>
      </c>
      <c r="Q234" s="237">
        <v>0</v>
      </c>
      <c r="R234" s="237">
        <f>Q234*H234</f>
        <v>0</v>
      </c>
      <c r="S234" s="237">
        <v>0</v>
      </c>
      <c r="T234" s="238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9" t="s">
        <v>189</v>
      </c>
      <c r="AT234" s="239" t="s">
        <v>171</v>
      </c>
      <c r="AU234" s="239" t="s">
        <v>86</v>
      </c>
      <c r="AY234" s="18" t="s">
        <v>168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8" t="s">
        <v>84</v>
      </c>
      <c r="BK234" s="240">
        <f>ROUND(I234*H234,2)</f>
        <v>0</v>
      </c>
      <c r="BL234" s="18" t="s">
        <v>189</v>
      </c>
      <c r="BM234" s="239" t="s">
        <v>1630</v>
      </c>
    </row>
    <row r="235" spans="1:47" s="2" customFormat="1" ht="12">
      <c r="A235" s="39"/>
      <c r="B235" s="40"/>
      <c r="C235" s="41"/>
      <c r="D235" s="241" t="s">
        <v>178</v>
      </c>
      <c r="E235" s="41"/>
      <c r="F235" s="242" t="s">
        <v>4724</v>
      </c>
      <c r="G235" s="41"/>
      <c r="H235" s="41"/>
      <c r="I235" s="243"/>
      <c r="J235" s="41"/>
      <c r="K235" s="41"/>
      <c r="L235" s="45"/>
      <c r="M235" s="244"/>
      <c r="N235" s="245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178</v>
      </c>
      <c r="AU235" s="18" t="s">
        <v>86</v>
      </c>
    </row>
    <row r="236" spans="1:65" s="2" customFormat="1" ht="16.5" customHeight="1">
      <c r="A236" s="39"/>
      <c r="B236" s="40"/>
      <c r="C236" s="228" t="s">
        <v>718</v>
      </c>
      <c r="D236" s="228" t="s">
        <v>171</v>
      </c>
      <c r="E236" s="229" t="s">
        <v>4725</v>
      </c>
      <c r="F236" s="230" t="s">
        <v>4726</v>
      </c>
      <c r="G236" s="231" t="s">
        <v>1933</v>
      </c>
      <c r="H236" s="232">
        <v>1</v>
      </c>
      <c r="I236" s="233"/>
      <c r="J236" s="234">
        <f>ROUND(I236*H236,2)</f>
        <v>0</v>
      </c>
      <c r="K236" s="230" t="s">
        <v>1</v>
      </c>
      <c r="L236" s="45"/>
      <c r="M236" s="235" t="s">
        <v>1</v>
      </c>
      <c r="N236" s="236" t="s">
        <v>42</v>
      </c>
      <c r="O236" s="92"/>
      <c r="P236" s="237">
        <f>O236*H236</f>
        <v>0</v>
      </c>
      <c r="Q236" s="237">
        <v>0</v>
      </c>
      <c r="R236" s="237">
        <f>Q236*H236</f>
        <v>0</v>
      </c>
      <c r="S236" s="237">
        <v>0</v>
      </c>
      <c r="T236" s="238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9" t="s">
        <v>189</v>
      </c>
      <c r="AT236" s="239" t="s">
        <v>171</v>
      </c>
      <c r="AU236" s="239" t="s">
        <v>86</v>
      </c>
      <c r="AY236" s="18" t="s">
        <v>168</v>
      </c>
      <c r="BE236" s="240">
        <f>IF(N236="základní",J236,0)</f>
        <v>0</v>
      </c>
      <c r="BF236" s="240">
        <f>IF(N236="snížená",J236,0)</f>
        <v>0</v>
      </c>
      <c r="BG236" s="240">
        <f>IF(N236="zákl. přenesená",J236,0)</f>
        <v>0</v>
      </c>
      <c r="BH236" s="240">
        <f>IF(N236="sníž. přenesená",J236,0)</f>
        <v>0</v>
      </c>
      <c r="BI236" s="240">
        <f>IF(N236="nulová",J236,0)</f>
        <v>0</v>
      </c>
      <c r="BJ236" s="18" t="s">
        <v>84</v>
      </c>
      <c r="BK236" s="240">
        <f>ROUND(I236*H236,2)</f>
        <v>0</v>
      </c>
      <c r="BL236" s="18" t="s">
        <v>189</v>
      </c>
      <c r="BM236" s="239" t="s">
        <v>1641</v>
      </c>
    </row>
    <row r="237" spans="1:47" s="2" customFormat="1" ht="12">
      <c r="A237" s="39"/>
      <c r="B237" s="40"/>
      <c r="C237" s="41"/>
      <c r="D237" s="241" t="s">
        <v>178</v>
      </c>
      <c r="E237" s="41"/>
      <c r="F237" s="242" t="s">
        <v>4727</v>
      </c>
      <c r="G237" s="41"/>
      <c r="H237" s="41"/>
      <c r="I237" s="243"/>
      <c r="J237" s="41"/>
      <c r="K237" s="41"/>
      <c r="L237" s="45"/>
      <c r="M237" s="244"/>
      <c r="N237" s="245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178</v>
      </c>
      <c r="AU237" s="18" t="s">
        <v>86</v>
      </c>
    </row>
    <row r="238" spans="1:65" s="2" customFormat="1" ht="16.5" customHeight="1">
      <c r="A238" s="39"/>
      <c r="B238" s="40"/>
      <c r="C238" s="228" t="s">
        <v>722</v>
      </c>
      <c r="D238" s="228" t="s">
        <v>171</v>
      </c>
      <c r="E238" s="229" t="s">
        <v>4728</v>
      </c>
      <c r="F238" s="230" t="s">
        <v>4729</v>
      </c>
      <c r="G238" s="231" t="s">
        <v>1933</v>
      </c>
      <c r="H238" s="232">
        <v>1</v>
      </c>
      <c r="I238" s="233"/>
      <c r="J238" s="234">
        <f>ROUND(I238*H238,2)</f>
        <v>0</v>
      </c>
      <c r="K238" s="230" t="s">
        <v>1</v>
      </c>
      <c r="L238" s="45"/>
      <c r="M238" s="235" t="s">
        <v>1</v>
      </c>
      <c r="N238" s="236" t="s">
        <v>42</v>
      </c>
      <c r="O238" s="92"/>
      <c r="P238" s="237">
        <f>O238*H238</f>
        <v>0</v>
      </c>
      <c r="Q238" s="237">
        <v>0</v>
      </c>
      <c r="R238" s="237">
        <f>Q238*H238</f>
        <v>0</v>
      </c>
      <c r="S238" s="237">
        <v>0</v>
      </c>
      <c r="T238" s="238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9" t="s">
        <v>189</v>
      </c>
      <c r="AT238" s="239" t="s">
        <v>171</v>
      </c>
      <c r="AU238" s="239" t="s">
        <v>86</v>
      </c>
      <c r="AY238" s="18" t="s">
        <v>168</v>
      </c>
      <c r="BE238" s="240">
        <f>IF(N238="základní",J238,0)</f>
        <v>0</v>
      </c>
      <c r="BF238" s="240">
        <f>IF(N238="snížená",J238,0)</f>
        <v>0</v>
      </c>
      <c r="BG238" s="240">
        <f>IF(N238="zákl. přenesená",J238,0)</f>
        <v>0</v>
      </c>
      <c r="BH238" s="240">
        <f>IF(N238="sníž. přenesená",J238,0)</f>
        <v>0</v>
      </c>
      <c r="BI238" s="240">
        <f>IF(N238="nulová",J238,0)</f>
        <v>0</v>
      </c>
      <c r="BJ238" s="18" t="s">
        <v>84</v>
      </c>
      <c r="BK238" s="240">
        <f>ROUND(I238*H238,2)</f>
        <v>0</v>
      </c>
      <c r="BL238" s="18" t="s">
        <v>189</v>
      </c>
      <c r="BM238" s="239" t="s">
        <v>1652</v>
      </c>
    </row>
    <row r="239" spans="1:47" s="2" customFormat="1" ht="12">
      <c r="A239" s="39"/>
      <c r="B239" s="40"/>
      <c r="C239" s="41"/>
      <c r="D239" s="241" t="s">
        <v>178</v>
      </c>
      <c r="E239" s="41"/>
      <c r="F239" s="242" t="s">
        <v>4730</v>
      </c>
      <c r="G239" s="41"/>
      <c r="H239" s="41"/>
      <c r="I239" s="243"/>
      <c r="J239" s="41"/>
      <c r="K239" s="41"/>
      <c r="L239" s="45"/>
      <c r="M239" s="244"/>
      <c r="N239" s="245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178</v>
      </c>
      <c r="AU239" s="18" t="s">
        <v>86</v>
      </c>
    </row>
    <row r="240" spans="1:65" s="2" customFormat="1" ht="16.5" customHeight="1">
      <c r="A240" s="39"/>
      <c r="B240" s="40"/>
      <c r="C240" s="228" t="s">
        <v>727</v>
      </c>
      <c r="D240" s="228" t="s">
        <v>171</v>
      </c>
      <c r="E240" s="229" t="s">
        <v>4693</v>
      </c>
      <c r="F240" s="230" t="s">
        <v>4694</v>
      </c>
      <c r="G240" s="231" t="s">
        <v>203</v>
      </c>
      <c r="H240" s="232">
        <v>12</v>
      </c>
      <c r="I240" s="233"/>
      <c r="J240" s="234">
        <f>ROUND(I240*H240,2)</f>
        <v>0</v>
      </c>
      <c r="K240" s="230" t="s">
        <v>1</v>
      </c>
      <c r="L240" s="45"/>
      <c r="M240" s="235" t="s">
        <v>1</v>
      </c>
      <c r="N240" s="236" t="s">
        <v>42</v>
      </c>
      <c r="O240" s="92"/>
      <c r="P240" s="237">
        <f>O240*H240</f>
        <v>0</v>
      </c>
      <c r="Q240" s="237">
        <v>0</v>
      </c>
      <c r="R240" s="237">
        <f>Q240*H240</f>
        <v>0</v>
      </c>
      <c r="S240" s="237">
        <v>0</v>
      </c>
      <c r="T240" s="238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9" t="s">
        <v>189</v>
      </c>
      <c r="AT240" s="239" t="s">
        <v>171</v>
      </c>
      <c r="AU240" s="239" t="s">
        <v>86</v>
      </c>
      <c r="AY240" s="18" t="s">
        <v>168</v>
      </c>
      <c r="BE240" s="240">
        <f>IF(N240="základní",J240,0)</f>
        <v>0</v>
      </c>
      <c r="BF240" s="240">
        <f>IF(N240="snížená",J240,0)</f>
        <v>0</v>
      </c>
      <c r="BG240" s="240">
        <f>IF(N240="zákl. přenesená",J240,0)</f>
        <v>0</v>
      </c>
      <c r="BH240" s="240">
        <f>IF(N240="sníž. přenesená",J240,0)</f>
        <v>0</v>
      </c>
      <c r="BI240" s="240">
        <f>IF(N240="nulová",J240,0)</f>
        <v>0</v>
      </c>
      <c r="BJ240" s="18" t="s">
        <v>84</v>
      </c>
      <c r="BK240" s="240">
        <f>ROUND(I240*H240,2)</f>
        <v>0</v>
      </c>
      <c r="BL240" s="18" t="s">
        <v>189</v>
      </c>
      <c r="BM240" s="239" t="s">
        <v>1661</v>
      </c>
    </row>
    <row r="241" spans="1:47" s="2" customFormat="1" ht="12">
      <c r="A241" s="39"/>
      <c r="B241" s="40"/>
      <c r="C241" s="41"/>
      <c r="D241" s="241" t="s">
        <v>178</v>
      </c>
      <c r="E241" s="41"/>
      <c r="F241" s="242" t="s">
        <v>4731</v>
      </c>
      <c r="G241" s="41"/>
      <c r="H241" s="41"/>
      <c r="I241" s="243"/>
      <c r="J241" s="41"/>
      <c r="K241" s="41"/>
      <c r="L241" s="45"/>
      <c r="M241" s="244"/>
      <c r="N241" s="245"/>
      <c r="O241" s="92"/>
      <c r="P241" s="92"/>
      <c r="Q241" s="92"/>
      <c r="R241" s="92"/>
      <c r="S241" s="92"/>
      <c r="T241" s="93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178</v>
      </c>
      <c r="AU241" s="18" t="s">
        <v>86</v>
      </c>
    </row>
    <row r="242" spans="1:65" s="2" customFormat="1" ht="16.5" customHeight="1">
      <c r="A242" s="39"/>
      <c r="B242" s="40"/>
      <c r="C242" s="228" t="s">
        <v>733</v>
      </c>
      <c r="D242" s="228" t="s">
        <v>171</v>
      </c>
      <c r="E242" s="229" t="s">
        <v>4732</v>
      </c>
      <c r="F242" s="230" t="s">
        <v>4733</v>
      </c>
      <c r="G242" s="231" t="s">
        <v>3661</v>
      </c>
      <c r="H242" s="232">
        <v>9</v>
      </c>
      <c r="I242" s="233"/>
      <c r="J242" s="234">
        <f>ROUND(I242*H242,2)</f>
        <v>0</v>
      </c>
      <c r="K242" s="230" t="s">
        <v>1</v>
      </c>
      <c r="L242" s="45"/>
      <c r="M242" s="235" t="s">
        <v>1</v>
      </c>
      <c r="N242" s="236" t="s">
        <v>42</v>
      </c>
      <c r="O242" s="92"/>
      <c r="P242" s="237">
        <f>O242*H242</f>
        <v>0</v>
      </c>
      <c r="Q242" s="237">
        <v>0</v>
      </c>
      <c r="R242" s="237">
        <f>Q242*H242</f>
        <v>0</v>
      </c>
      <c r="S242" s="237">
        <v>0</v>
      </c>
      <c r="T242" s="238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9" t="s">
        <v>189</v>
      </c>
      <c r="AT242" s="239" t="s">
        <v>171</v>
      </c>
      <c r="AU242" s="239" t="s">
        <v>86</v>
      </c>
      <c r="AY242" s="18" t="s">
        <v>168</v>
      </c>
      <c r="BE242" s="240">
        <f>IF(N242="základní",J242,0)</f>
        <v>0</v>
      </c>
      <c r="BF242" s="240">
        <f>IF(N242="snížená",J242,0)</f>
        <v>0</v>
      </c>
      <c r="BG242" s="240">
        <f>IF(N242="zákl. přenesená",J242,0)</f>
        <v>0</v>
      </c>
      <c r="BH242" s="240">
        <f>IF(N242="sníž. přenesená",J242,0)</f>
        <v>0</v>
      </c>
      <c r="BI242" s="240">
        <f>IF(N242="nulová",J242,0)</f>
        <v>0</v>
      </c>
      <c r="BJ242" s="18" t="s">
        <v>84</v>
      </c>
      <c r="BK242" s="240">
        <f>ROUND(I242*H242,2)</f>
        <v>0</v>
      </c>
      <c r="BL242" s="18" t="s">
        <v>189</v>
      </c>
      <c r="BM242" s="239" t="s">
        <v>1679</v>
      </c>
    </row>
    <row r="243" spans="1:47" s="2" customFormat="1" ht="12">
      <c r="A243" s="39"/>
      <c r="B243" s="40"/>
      <c r="C243" s="41"/>
      <c r="D243" s="241" t="s">
        <v>178</v>
      </c>
      <c r="E243" s="41"/>
      <c r="F243" s="242" t="s">
        <v>4734</v>
      </c>
      <c r="G243" s="41"/>
      <c r="H243" s="41"/>
      <c r="I243" s="243"/>
      <c r="J243" s="41"/>
      <c r="K243" s="41"/>
      <c r="L243" s="45"/>
      <c r="M243" s="244"/>
      <c r="N243" s="245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178</v>
      </c>
      <c r="AU243" s="18" t="s">
        <v>86</v>
      </c>
    </row>
    <row r="244" spans="1:65" s="2" customFormat="1" ht="16.5" customHeight="1">
      <c r="A244" s="39"/>
      <c r="B244" s="40"/>
      <c r="C244" s="228" t="s">
        <v>740</v>
      </c>
      <c r="D244" s="228" t="s">
        <v>171</v>
      </c>
      <c r="E244" s="229" t="s">
        <v>4735</v>
      </c>
      <c r="F244" s="230" t="s">
        <v>4736</v>
      </c>
      <c r="G244" s="231" t="s">
        <v>3661</v>
      </c>
      <c r="H244" s="232">
        <v>3</v>
      </c>
      <c r="I244" s="233"/>
      <c r="J244" s="234">
        <f>ROUND(I244*H244,2)</f>
        <v>0</v>
      </c>
      <c r="K244" s="230" t="s">
        <v>1</v>
      </c>
      <c r="L244" s="45"/>
      <c r="M244" s="235" t="s">
        <v>1</v>
      </c>
      <c r="N244" s="236" t="s">
        <v>42</v>
      </c>
      <c r="O244" s="92"/>
      <c r="P244" s="237">
        <f>O244*H244</f>
        <v>0</v>
      </c>
      <c r="Q244" s="237">
        <v>0</v>
      </c>
      <c r="R244" s="237">
        <f>Q244*H244</f>
        <v>0</v>
      </c>
      <c r="S244" s="237">
        <v>0</v>
      </c>
      <c r="T244" s="238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9" t="s">
        <v>189</v>
      </c>
      <c r="AT244" s="239" t="s">
        <v>171</v>
      </c>
      <c r="AU244" s="239" t="s">
        <v>86</v>
      </c>
      <c r="AY244" s="18" t="s">
        <v>168</v>
      </c>
      <c r="BE244" s="240">
        <f>IF(N244="základní",J244,0)</f>
        <v>0</v>
      </c>
      <c r="BF244" s="240">
        <f>IF(N244="snížená",J244,0)</f>
        <v>0</v>
      </c>
      <c r="BG244" s="240">
        <f>IF(N244="zákl. přenesená",J244,0)</f>
        <v>0</v>
      </c>
      <c r="BH244" s="240">
        <f>IF(N244="sníž. přenesená",J244,0)</f>
        <v>0</v>
      </c>
      <c r="BI244" s="240">
        <f>IF(N244="nulová",J244,0)</f>
        <v>0</v>
      </c>
      <c r="BJ244" s="18" t="s">
        <v>84</v>
      </c>
      <c r="BK244" s="240">
        <f>ROUND(I244*H244,2)</f>
        <v>0</v>
      </c>
      <c r="BL244" s="18" t="s">
        <v>189</v>
      </c>
      <c r="BM244" s="239" t="s">
        <v>1690</v>
      </c>
    </row>
    <row r="245" spans="1:47" s="2" customFormat="1" ht="12">
      <c r="A245" s="39"/>
      <c r="B245" s="40"/>
      <c r="C245" s="41"/>
      <c r="D245" s="241" t="s">
        <v>178</v>
      </c>
      <c r="E245" s="41"/>
      <c r="F245" s="242" t="s">
        <v>4737</v>
      </c>
      <c r="G245" s="41"/>
      <c r="H245" s="41"/>
      <c r="I245" s="243"/>
      <c r="J245" s="41"/>
      <c r="K245" s="41"/>
      <c r="L245" s="45"/>
      <c r="M245" s="244"/>
      <c r="N245" s="245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178</v>
      </c>
      <c r="AU245" s="18" t="s">
        <v>86</v>
      </c>
    </row>
    <row r="246" spans="1:65" s="2" customFormat="1" ht="21.75" customHeight="1">
      <c r="A246" s="39"/>
      <c r="B246" s="40"/>
      <c r="C246" s="228" t="s">
        <v>747</v>
      </c>
      <c r="D246" s="228" t="s">
        <v>171</v>
      </c>
      <c r="E246" s="229" t="s">
        <v>4738</v>
      </c>
      <c r="F246" s="230" t="s">
        <v>4739</v>
      </c>
      <c r="G246" s="231" t="s">
        <v>3661</v>
      </c>
      <c r="H246" s="232">
        <v>5</v>
      </c>
      <c r="I246" s="233"/>
      <c r="J246" s="234">
        <f>ROUND(I246*H246,2)</f>
        <v>0</v>
      </c>
      <c r="K246" s="230" t="s">
        <v>1</v>
      </c>
      <c r="L246" s="45"/>
      <c r="M246" s="235" t="s">
        <v>1</v>
      </c>
      <c r="N246" s="236" t="s">
        <v>42</v>
      </c>
      <c r="O246" s="92"/>
      <c r="P246" s="237">
        <f>O246*H246</f>
        <v>0</v>
      </c>
      <c r="Q246" s="237">
        <v>0</v>
      </c>
      <c r="R246" s="237">
        <f>Q246*H246</f>
        <v>0</v>
      </c>
      <c r="S246" s="237">
        <v>0</v>
      </c>
      <c r="T246" s="238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9" t="s">
        <v>189</v>
      </c>
      <c r="AT246" s="239" t="s">
        <v>171</v>
      </c>
      <c r="AU246" s="239" t="s">
        <v>86</v>
      </c>
      <c r="AY246" s="18" t="s">
        <v>168</v>
      </c>
      <c r="BE246" s="240">
        <f>IF(N246="základní",J246,0)</f>
        <v>0</v>
      </c>
      <c r="BF246" s="240">
        <f>IF(N246="snížená",J246,0)</f>
        <v>0</v>
      </c>
      <c r="BG246" s="240">
        <f>IF(N246="zákl. přenesená",J246,0)</f>
        <v>0</v>
      </c>
      <c r="BH246" s="240">
        <f>IF(N246="sníž. přenesená",J246,0)</f>
        <v>0</v>
      </c>
      <c r="BI246" s="240">
        <f>IF(N246="nulová",J246,0)</f>
        <v>0</v>
      </c>
      <c r="BJ246" s="18" t="s">
        <v>84</v>
      </c>
      <c r="BK246" s="240">
        <f>ROUND(I246*H246,2)</f>
        <v>0</v>
      </c>
      <c r="BL246" s="18" t="s">
        <v>189</v>
      </c>
      <c r="BM246" s="239" t="s">
        <v>1700</v>
      </c>
    </row>
    <row r="247" spans="1:47" s="2" customFormat="1" ht="12">
      <c r="A247" s="39"/>
      <c r="B247" s="40"/>
      <c r="C247" s="41"/>
      <c r="D247" s="241" t="s">
        <v>178</v>
      </c>
      <c r="E247" s="41"/>
      <c r="F247" s="242" t="s">
        <v>4740</v>
      </c>
      <c r="G247" s="41"/>
      <c r="H247" s="41"/>
      <c r="I247" s="243"/>
      <c r="J247" s="41"/>
      <c r="K247" s="41"/>
      <c r="L247" s="45"/>
      <c r="M247" s="244"/>
      <c r="N247" s="245"/>
      <c r="O247" s="92"/>
      <c r="P247" s="92"/>
      <c r="Q247" s="92"/>
      <c r="R247" s="92"/>
      <c r="S247" s="92"/>
      <c r="T247" s="93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178</v>
      </c>
      <c r="AU247" s="18" t="s">
        <v>86</v>
      </c>
    </row>
    <row r="248" spans="1:65" s="2" customFormat="1" ht="44.25" customHeight="1">
      <c r="A248" s="39"/>
      <c r="B248" s="40"/>
      <c r="C248" s="228" t="s">
        <v>761</v>
      </c>
      <c r="D248" s="228" t="s">
        <v>171</v>
      </c>
      <c r="E248" s="229" t="s">
        <v>4741</v>
      </c>
      <c r="F248" s="230" t="s">
        <v>4742</v>
      </c>
      <c r="G248" s="231" t="s">
        <v>3661</v>
      </c>
      <c r="H248" s="232">
        <v>5</v>
      </c>
      <c r="I248" s="233"/>
      <c r="J248" s="234">
        <f>ROUND(I248*H248,2)</f>
        <v>0</v>
      </c>
      <c r="K248" s="230" t="s">
        <v>1</v>
      </c>
      <c r="L248" s="45"/>
      <c r="M248" s="235" t="s">
        <v>1</v>
      </c>
      <c r="N248" s="236" t="s">
        <v>42</v>
      </c>
      <c r="O248" s="92"/>
      <c r="P248" s="237">
        <f>O248*H248</f>
        <v>0</v>
      </c>
      <c r="Q248" s="237">
        <v>0</v>
      </c>
      <c r="R248" s="237">
        <f>Q248*H248</f>
        <v>0</v>
      </c>
      <c r="S248" s="237">
        <v>0</v>
      </c>
      <c r="T248" s="238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9" t="s">
        <v>189</v>
      </c>
      <c r="AT248" s="239" t="s">
        <v>171</v>
      </c>
      <c r="AU248" s="239" t="s">
        <v>86</v>
      </c>
      <c r="AY248" s="18" t="s">
        <v>168</v>
      </c>
      <c r="BE248" s="240">
        <f>IF(N248="základní",J248,0)</f>
        <v>0</v>
      </c>
      <c r="BF248" s="240">
        <f>IF(N248="snížená",J248,0)</f>
        <v>0</v>
      </c>
      <c r="BG248" s="240">
        <f>IF(N248="zákl. přenesená",J248,0)</f>
        <v>0</v>
      </c>
      <c r="BH248" s="240">
        <f>IF(N248="sníž. přenesená",J248,0)</f>
        <v>0</v>
      </c>
      <c r="BI248" s="240">
        <f>IF(N248="nulová",J248,0)</f>
        <v>0</v>
      </c>
      <c r="BJ248" s="18" t="s">
        <v>84</v>
      </c>
      <c r="BK248" s="240">
        <f>ROUND(I248*H248,2)</f>
        <v>0</v>
      </c>
      <c r="BL248" s="18" t="s">
        <v>189</v>
      </c>
      <c r="BM248" s="239" t="s">
        <v>1711</v>
      </c>
    </row>
    <row r="249" spans="1:47" s="2" customFormat="1" ht="12">
      <c r="A249" s="39"/>
      <c r="B249" s="40"/>
      <c r="C249" s="41"/>
      <c r="D249" s="241" t="s">
        <v>178</v>
      </c>
      <c r="E249" s="41"/>
      <c r="F249" s="242" t="s">
        <v>4743</v>
      </c>
      <c r="G249" s="41"/>
      <c r="H249" s="41"/>
      <c r="I249" s="243"/>
      <c r="J249" s="41"/>
      <c r="K249" s="41"/>
      <c r="L249" s="45"/>
      <c r="M249" s="244"/>
      <c r="N249" s="245"/>
      <c r="O249" s="92"/>
      <c r="P249" s="92"/>
      <c r="Q249" s="92"/>
      <c r="R249" s="92"/>
      <c r="S249" s="92"/>
      <c r="T249" s="9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178</v>
      </c>
      <c r="AU249" s="18" t="s">
        <v>86</v>
      </c>
    </row>
    <row r="250" spans="1:65" s="2" customFormat="1" ht="44.25" customHeight="1">
      <c r="A250" s="39"/>
      <c r="B250" s="40"/>
      <c r="C250" s="228" t="s">
        <v>766</v>
      </c>
      <c r="D250" s="228" t="s">
        <v>171</v>
      </c>
      <c r="E250" s="229" t="s">
        <v>4702</v>
      </c>
      <c r="F250" s="230" t="s">
        <v>4703</v>
      </c>
      <c r="G250" s="231" t="s">
        <v>203</v>
      </c>
      <c r="H250" s="232">
        <v>8</v>
      </c>
      <c r="I250" s="233"/>
      <c r="J250" s="234">
        <f>ROUND(I250*H250,2)</f>
        <v>0</v>
      </c>
      <c r="K250" s="230" t="s">
        <v>1</v>
      </c>
      <c r="L250" s="45"/>
      <c r="M250" s="235" t="s">
        <v>1</v>
      </c>
      <c r="N250" s="236" t="s">
        <v>42</v>
      </c>
      <c r="O250" s="92"/>
      <c r="P250" s="237">
        <f>O250*H250</f>
        <v>0</v>
      </c>
      <c r="Q250" s="237">
        <v>0</v>
      </c>
      <c r="R250" s="237">
        <f>Q250*H250</f>
        <v>0</v>
      </c>
      <c r="S250" s="237">
        <v>0</v>
      </c>
      <c r="T250" s="238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9" t="s">
        <v>189</v>
      </c>
      <c r="AT250" s="239" t="s">
        <v>171</v>
      </c>
      <c r="AU250" s="239" t="s">
        <v>86</v>
      </c>
      <c r="AY250" s="18" t="s">
        <v>168</v>
      </c>
      <c r="BE250" s="240">
        <f>IF(N250="základní",J250,0)</f>
        <v>0</v>
      </c>
      <c r="BF250" s="240">
        <f>IF(N250="snížená",J250,0)</f>
        <v>0</v>
      </c>
      <c r="BG250" s="240">
        <f>IF(N250="zákl. přenesená",J250,0)</f>
        <v>0</v>
      </c>
      <c r="BH250" s="240">
        <f>IF(N250="sníž. přenesená",J250,0)</f>
        <v>0</v>
      </c>
      <c r="BI250" s="240">
        <f>IF(N250="nulová",J250,0)</f>
        <v>0</v>
      </c>
      <c r="BJ250" s="18" t="s">
        <v>84</v>
      </c>
      <c r="BK250" s="240">
        <f>ROUND(I250*H250,2)</f>
        <v>0</v>
      </c>
      <c r="BL250" s="18" t="s">
        <v>189</v>
      </c>
      <c r="BM250" s="239" t="s">
        <v>1730</v>
      </c>
    </row>
    <row r="251" spans="1:47" s="2" customFormat="1" ht="12">
      <c r="A251" s="39"/>
      <c r="B251" s="40"/>
      <c r="C251" s="41"/>
      <c r="D251" s="241" t="s">
        <v>178</v>
      </c>
      <c r="E251" s="41"/>
      <c r="F251" s="242" t="s">
        <v>4744</v>
      </c>
      <c r="G251" s="41"/>
      <c r="H251" s="41"/>
      <c r="I251" s="243"/>
      <c r="J251" s="41"/>
      <c r="K251" s="41"/>
      <c r="L251" s="45"/>
      <c r="M251" s="244"/>
      <c r="N251" s="245"/>
      <c r="O251" s="92"/>
      <c r="P251" s="92"/>
      <c r="Q251" s="92"/>
      <c r="R251" s="92"/>
      <c r="S251" s="92"/>
      <c r="T251" s="93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178</v>
      </c>
      <c r="AU251" s="18" t="s">
        <v>86</v>
      </c>
    </row>
    <row r="252" spans="1:65" s="2" customFormat="1" ht="49.05" customHeight="1">
      <c r="A252" s="39"/>
      <c r="B252" s="40"/>
      <c r="C252" s="228" t="s">
        <v>771</v>
      </c>
      <c r="D252" s="228" t="s">
        <v>171</v>
      </c>
      <c r="E252" s="229" t="s">
        <v>4745</v>
      </c>
      <c r="F252" s="230" t="s">
        <v>4746</v>
      </c>
      <c r="G252" s="231" t="s">
        <v>203</v>
      </c>
      <c r="H252" s="232">
        <v>7</v>
      </c>
      <c r="I252" s="233"/>
      <c r="J252" s="234">
        <f>ROUND(I252*H252,2)</f>
        <v>0</v>
      </c>
      <c r="K252" s="230" t="s">
        <v>1</v>
      </c>
      <c r="L252" s="45"/>
      <c r="M252" s="235" t="s">
        <v>1</v>
      </c>
      <c r="N252" s="236" t="s">
        <v>42</v>
      </c>
      <c r="O252" s="92"/>
      <c r="P252" s="237">
        <f>O252*H252</f>
        <v>0</v>
      </c>
      <c r="Q252" s="237">
        <v>0</v>
      </c>
      <c r="R252" s="237">
        <f>Q252*H252</f>
        <v>0</v>
      </c>
      <c r="S252" s="237">
        <v>0</v>
      </c>
      <c r="T252" s="238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9" t="s">
        <v>189</v>
      </c>
      <c r="AT252" s="239" t="s">
        <v>171</v>
      </c>
      <c r="AU252" s="239" t="s">
        <v>86</v>
      </c>
      <c r="AY252" s="18" t="s">
        <v>168</v>
      </c>
      <c r="BE252" s="240">
        <f>IF(N252="základní",J252,0)</f>
        <v>0</v>
      </c>
      <c r="BF252" s="240">
        <f>IF(N252="snížená",J252,0)</f>
        <v>0</v>
      </c>
      <c r="BG252" s="240">
        <f>IF(N252="zákl. přenesená",J252,0)</f>
        <v>0</v>
      </c>
      <c r="BH252" s="240">
        <f>IF(N252="sníž. přenesená",J252,0)</f>
        <v>0</v>
      </c>
      <c r="BI252" s="240">
        <f>IF(N252="nulová",J252,0)</f>
        <v>0</v>
      </c>
      <c r="BJ252" s="18" t="s">
        <v>84</v>
      </c>
      <c r="BK252" s="240">
        <f>ROUND(I252*H252,2)</f>
        <v>0</v>
      </c>
      <c r="BL252" s="18" t="s">
        <v>189</v>
      </c>
      <c r="BM252" s="239" t="s">
        <v>1739</v>
      </c>
    </row>
    <row r="253" spans="1:47" s="2" customFormat="1" ht="12">
      <c r="A253" s="39"/>
      <c r="B253" s="40"/>
      <c r="C253" s="41"/>
      <c r="D253" s="241" t="s">
        <v>178</v>
      </c>
      <c r="E253" s="41"/>
      <c r="F253" s="242" t="s">
        <v>4747</v>
      </c>
      <c r="G253" s="41"/>
      <c r="H253" s="41"/>
      <c r="I253" s="243"/>
      <c r="J253" s="41"/>
      <c r="K253" s="41"/>
      <c r="L253" s="45"/>
      <c r="M253" s="244"/>
      <c r="N253" s="245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178</v>
      </c>
      <c r="AU253" s="18" t="s">
        <v>86</v>
      </c>
    </row>
    <row r="254" spans="1:63" s="12" customFormat="1" ht="22.8" customHeight="1">
      <c r="A254" s="12"/>
      <c r="B254" s="212"/>
      <c r="C254" s="213"/>
      <c r="D254" s="214" t="s">
        <v>76</v>
      </c>
      <c r="E254" s="226" t="s">
        <v>4459</v>
      </c>
      <c r="F254" s="226" t="s">
        <v>4748</v>
      </c>
      <c r="G254" s="213"/>
      <c r="H254" s="213"/>
      <c r="I254" s="216"/>
      <c r="J254" s="227">
        <f>BK254</f>
        <v>0</v>
      </c>
      <c r="K254" s="213"/>
      <c r="L254" s="218"/>
      <c r="M254" s="219"/>
      <c r="N254" s="220"/>
      <c r="O254" s="220"/>
      <c r="P254" s="221">
        <f>SUM(P255:P274)</f>
        <v>0</v>
      </c>
      <c r="Q254" s="220"/>
      <c r="R254" s="221">
        <f>SUM(R255:R274)</f>
        <v>0</v>
      </c>
      <c r="S254" s="220"/>
      <c r="T254" s="222">
        <f>SUM(T255:T274)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23" t="s">
        <v>84</v>
      </c>
      <c r="AT254" s="224" t="s">
        <v>76</v>
      </c>
      <c r="AU254" s="224" t="s">
        <v>84</v>
      </c>
      <c r="AY254" s="223" t="s">
        <v>168</v>
      </c>
      <c r="BK254" s="225">
        <f>SUM(BK255:BK274)</f>
        <v>0</v>
      </c>
    </row>
    <row r="255" spans="1:65" s="2" customFormat="1" ht="55.5" customHeight="1">
      <c r="A255" s="39"/>
      <c r="B255" s="40"/>
      <c r="C255" s="228" t="s">
        <v>778</v>
      </c>
      <c r="D255" s="228" t="s">
        <v>171</v>
      </c>
      <c r="E255" s="229" t="s">
        <v>4749</v>
      </c>
      <c r="F255" s="230" t="s">
        <v>4750</v>
      </c>
      <c r="G255" s="231" t="s">
        <v>1933</v>
      </c>
      <c r="H255" s="232">
        <v>9</v>
      </c>
      <c r="I255" s="233"/>
      <c r="J255" s="234">
        <f>ROUND(I255*H255,2)</f>
        <v>0</v>
      </c>
      <c r="K255" s="230" t="s">
        <v>1</v>
      </c>
      <c r="L255" s="45"/>
      <c r="M255" s="235" t="s">
        <v>1</v>
      </c>
      <c r="N255" s="236" t="s">
        <v>42</v>
      </c>
      <c r="O255" s="92"/>
      <c r="P255" s="237">
        <f>O255*H255</f>
        <v>0</v>
      </c>
      <c r="Q255" s="237">
        <v>0</v>
      </c>
      <c r="R255" s="237">
        <f>Q255*H255</f>
        <v>0</v>
      </c>
      <c r="S255" s="237">
        <v>0</v>
      </c>
      <c r="T255" s="238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9" t="s">
        <v>189</v>
      </c>
      <c r="AT255" s="239" t="s">
        <v>171</v>
      </c>
      <c r="AU255" s="239" t="s">
        <v>86</v>
      </c>
      <c r="AY255" s="18" t="s">
        <v>168</v>
      </c>
      <c r="BE255" s="240">
        <f>IF(N255="základní",J255,0)</f>
        <v>0</v>
      </c>
      <c r="BF255" s="240">
        <f>IF(N255="snížená",J255,0)</f>
        <v>0</v>
      </c>
      <c r="BG255" s="240">
        <f>IF(N255="zákl. přenesená",J255,0)</f>
        <v>0</v>
      </c>
      <c r="BH255" s="240">
        <f>IF(N255="sníž. přenesená",J255,0)</f>
        <v>0</v>
      </c>
      <c r="BI255" s="240">
        <f>IF(N255="nulová",J255,0)</f>
        <v>0</v>
      </c>
      <c r="BJ255" s="18" t="s">
        <v>84</v>
      </c>
      <c r="BK255" s="240">
        <f>ROUND(I255*H255,2)</f>
        <v>0</v>
      </c>
      <c r="BL255" s="18" t="s">
        <v>189</v>
      </c>
      <c r="BM255" s="239" t="s">
        <v>1748</v>
      </c>
    </row>
    <row r="256" spans="1:47" s="2" customFormat="1" ht="12">
      <c r="A256" s="39"/>
      <c r="B256" s="40"/>
      <c r="C256" s="41"/>
      <c r="D256" s="241" t="s">
        <v>178</v>
      </c>
      <c r="E256" s="41"/>
      <c r="F256" s="242" t="s">
        <v>4751</v>
      </c>
      <c r="G256" s="41"/>
      <c r="H256" s="41"/>
      <c r="I256" s="243"/>
      <c r="J256" s="41"/>
      <c r="K256" s="41"/>
      <c r="L256" s="45"/>
      <c r="M256" s="244"/>
      <c r="N256" s="245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178</v>
      </c>
      <c r="AU256" s="18" t="s">
        <v>86</v>
      </c>
    </row>
    <row r="257" spans="1:65" s="2" customFormat="1" ht="55.5" customHeight="1">
      <c r="A257" s="39"/>
      <c r="B257" s="40"/>
      <c r="C257" s="228" t="s">
        <v>783</v>
      </c>
      <c r="D257" s="228" t="s">
        <v>171</v>
      </c>
      <c r="E257" s="229" t="s">
        <v>4752</v>
      </c>
      <c r="F257" s="230" t="s">
        <v>4753</v>
      </c>
      <c r="G257" s="231" t="s">
        <v>1933</v>
      </c>
      <c r="H257" s="232">
        <v>9</v>
      </c>
      <c r="I257" s="233"/>
      <c r="J257" s="234">
        <f>ROUND(I257*H257,2)</f>
        <v>0</v>
      </c>
      <c r="K257" s="230" t="s">
        <v>1</v>
      </c>
      <c r="L257" s="45"/>
      <c r="M257" s="235" t="s">
        <v>1</v>
      </c>
      <c r="N257" s="236" t="s">
        <v>42</v>
      </c>
      <c r="O257" s="92"/>
      <c r="P257" s="237">
        <f>O257*H257</f>
        <v>0</v>
      </c>
      <c r="Q257" s="237">
        <v>0</v>
      </c>
      <c r="R257" s="237">
        <f>Q257*H257</f>
        <v>0</v>
      </c>
      <c r="S257" s="237">
        <v>0</v>
      </c>
      <c r="T257" s="238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9" t="s">
        <v>189</v>
      </c>
      <c r="AT257" s="239" t="s">
        <v>171</v>
      </c>
      <c r="AU257" s="239" t="s">
        <v>86</v>
      </c>
      <c r="AY257" s="18" t="s">
        <v>168</v>
      </c>
      <c r="BE257" s="240">
        <f>IF(N257="základní",J257,0)</f>
        <v>0</v>
      </c>
      <c r="BF257" s="240">
        <f>IF(N257="snížená",J257,0)</f>
        <v>0</v>
      </c>
      <c r="BG257" s="240">
        <f>IF(N257="zákl. přenesená",J257,0)</f>
        <v>0</v>
      </c>
      <c r="BH257" s="240">
        <f>IF(N257="sníž. přenesená",J257,0)</f>
        <v>0</v>
      </c>
      <c r="BI257" s="240">
        <f>IF(N257="nulová",J257,0)</f>
        <v>0</v>
      </c>
      <c r="BJ257" s="18" t="s">
        <v>84</v>
      </c>
      <c r="BK257" s="240">
        <f>ROUND(I257*H257,2)</f>
        <v>0</v>
      </c>
      <c r="BL257" s="18" t="s">
        <v>189</v>
      </c>
      <c r="BM257" s="239" t="s">
        <v>1766</v>
      </c>
    </row>
    <row r="258" spans="1:47" s="2" customFormat="1" ht="12">
      <c r="A258" s="39"/>
      <c r="B258" s="40"/>
      <c r="C258" s="41"/>
      <c r="D258" s="241" t="s">
        <v>178</v>
      </c>
      <c r="E258" s="41"/>
      <c r="F258" s="242" t="s">
        <v>4754</v>
      </c>
      <c r="G258" s="41"/>
      <c r="H258" s="41"/>
      <c r="I258" s="243"/>
      <c r="J258" s="41"/>
      <c r="K258" s="41"/>
      <c r="L258" s="45"/>
      <c r="M258" s="244"/>
      <c r="N258" s="245"/>
      <c r="O258" s="92"/>
      <c r="P258" s="92"/>
      <c r="Q258" s="92"/>
      <c r="R258" s="92"/>
      <c r="S258" s="92"/>
      <c r="T258" s="93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178</v>
      </c>
      <c r="AU258" s="18" t="s">
        <v>86</v>
      </c>
    </row>
    <row r="259" spans="1:65" s="2" customFormat="1" ht="24.15" customHeight="1">
      <c r="A259" s="39"/>
      <c r="B259" s="40"/>
      <c r="C259" s="228" t="s">
        <v>791</v>
      </c>
      <c r="D259" s="228" t="s">
        <v>171</v>
      </c>
      <c r="E259" s="229" t="s">
        <v>4755</v>
      </c>
      <c r="F259" s="230" t="s">
        <v>4756</v>
      </c>
      <c r="G259" s="231" t="s">
        <v>1933</v>
      </c>
      <c r="H259" s="232">
        <v>3</v>
      </c>
      <c r="I259" s="233"/>
      <c r="J259" s="234">
        <f>ROUND(I259*H259,2)</f>
        <v>0</v>
      </c>
      <c r="K259" s="230" t="s">
        <v>1</v>
      </c>
      <c r="L259" s="45"/>
      <c r="M259" s="235" t="s">
        <v>1</v>
      </c>
      <c r="N259" s="236" t="s">
        <v>42</v>
      </c>
      <c r="O259" s="92"/>
      <c r="P259" s="237">
        <f>O259*H259</f>
        <v>0</v>
      </c>
      <c r="Q259" s="237">
        <v>0</v>
      </c>
      <c r="R259" s="237">
        <f>Q259*H259</f>
        <v>0</v>
      </c>
      <c r="S259" s="237">
        <v>0</v>
      </c>
      <c r="T259" s="238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9" t="s">
        <v>189</v>
      </c>
      <c r="AT259" s="239" t="s">
        <v>171</v>
      </c>
      <c r="AU259" s="239" t="s">
        <v>86</v>
      </c>
      <c r="AY259" s="18" t="s">
        <v>168</v>
      </c>
      <c r="BE259" s="240">
        <f>IF(N259="základní",J259,0)</f>
        <v>0</v>
      </c>
      <c r="BF259" s="240">
        <f>IF(N259="snížená",J259,0)</f>
        <v>0</v>
      </c>
      <c r="BG259" s="240">
        <f>IF(N259="zákl. přenesená",J259,0)</f>
        <v>0</v>
      </c>
      <c r="BH259" s="240">
        <f>IF(N259="sníž. přenesená",J259,0)</f>
        <v>0</v>
      </c>
      <c r="BI259" s="240">
        <f>IF(N259="nulová",J259,0)</f>
        <v>0</v>
      </c>
      <c r="BJ259" s="18" t="s">
        <v>84</v>
      </c>
      <c r="BK259" s="240">
        <f>ROUND(I259*H259,2)</f>
        <v>0</v>
      </c>
      <c r="BL259" s="18" t="s">
        <v>189</v>
      </c>
      <c r="BM259" s="239" t="s">
        <v>1793</v>
      </c>
    </row>
    <row r="260" spans="1:47" s="2" customFormat="1" ht="12">
      <c r="A260" s="39"/>
      <c r="B260" s="40"/>
      <c r="C260" s="41"/>
      <c r="D260" s="241" t="s">
        <v>178</v>
      </c>
      <c r="E260" s="41"/>
      <c r="F260" s="242" t="s">
        <v>4757</v>
      </c>
      <c r="G260" s="41"/>
      <c r="H260" s="41"/>
      <c r="I260" s="243"/>
      <c r="J260" s="41"/>
      <c r="K260" s="41"/>
      <c r="L260" s="45"/>
      <c r="M260" s="244"/>
      <c r="N260" s="245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178</v>
      </c>
      <c r="AU260" s="18" t="s">
        <v>86</v>
      </c>
    </row>
    <row r="261" spans="1:65" s="2" customFormat="1" ht="24.15" customHeight="1">
      <c r="A261" s="39"/>
      <c r="B261" s="40"/>
      <c r="C261" s="228" t="s">
        <v>795</v>
      </c>
      <c r="D261" s="228" t="s">
        <v>171</v>
      </c>
      <c r="E261" s="229" t="s">
        <v>4758</v>
      </c>
      <c r="F261" s="230" t="s">
        <v>4759</v>
      </c>
      <c r="G261" s="231" t="s">
        <v>1933</v>
      </c>
      <c r="H261" s="232">
        <v>1</v>
      </c>
      <c r="I261" s="233"/>
      <c r="J261" s="234">
        <f>ROUND(I261*H261,2)</f>
        <v>0</v>
      </c>
      <c r="K261" s="230" t="s">
        <v>1</v>
      </c>
      <c r="L261" s="45"/>
      <c r="M261" s="235" t="s">
        <v>1</v>
      </c>
      <c r="N261" s="236" t="s">
        <v>42</v>
      </c>
      <c r="O261" s="92"/>
      <c r="P261" s="237">
        <f>O261*H261</f>
        <v>0</v>
      </c>
      <c r="Q261" s="237">
        <v>0</v>
      </c>
      <c r="R261" s="237">
        <f>Q261*H261</f>
        <v>0</v>
      </c>
      <c r="S261" s="237">
        <v>0</v>
      </c>
      <c r="T261" s="238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9" t="s">
        <v>189</v>
      </c>
      <c r="AT261" s="239" t="s">
        <v>171</v>
      </c>
      <c r="AU261" s="239" t="s">
        <v>86</v>
      </c>
      <c r="AY261" s="18" t="s">
        <v>168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8" t="s">
        <v>84</v>
      </c>
      <c r="BK261" s="240">
        <f>ROUND(I261*H261,2)</f>
        <v>0</v>
      </c>
      <c r="BL261" s="18" t="s">
        <v>189</v>
      </c>
      <c r="BM261" s="239" t="s">
        <v>1801</v>
      </c>
    </row>
    <row r="262" spans="1:47" s="2" customFormat="1" ht="12">
      <c r="A262" s="39"/>
      <c r="B262" s="40"/>
      <c r="C262" s="41"/>
      <c r="D262" s="241" t="s">
        <v>178</v>
      </c>
      <c r="E262" s="41"/>
      <c r="F262" s="242" t="s">
        <v>4760</v>
      </c>
      <c r="G262" s="41"/>
      <c r="H262" s="41"/>
      <c r="I262" s="243"/>
      <c r="J262" s="41"/>
      <c r="K262" s="41"/>
      <c r="L262" s="45"/>
      <c r="M262" s="244"/>
      <c r="N262" s="245"/>
      <c r="O262" s="92"/>
      <c r="P262" s="92"/>
      <c r="Q262" s="92"/>
      <c r="R262" s="92"/>
      <c r="S262" s="92"/>
      <c r="T262" s="93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178</v>
      </c>
      <c r="AU262" s="18" t="s">
        <v>86</v>
      </c>
    </row>
    <row r="263" spans="1:65" s="2" customFormat="1" ht="16.5" customHeight="1">
      <c r="A263" s="39"/>
      <c r="B263" s="40"/>
      <c r="C263" s="228" t="s">
        <v>802</v>
      </c>
      <c r="D263" s="228" t="s">
        <v>171</v>
      </c>
      <c r="E263" s="229" t="s">
        <v>4696</v>
      </c>
      <c r="F263" s="230" t="s">
        <v>4697</v>
      </c>
      <c r="G263" s="231" t="s">
        <v>3661</v>
      </c>
      <c r="H263" s="232">
        <v>35</v>
      </c>
      <c r="I263" s="233"/>
      <c r="J263" s="234">
        <f>ROUND(I263*H263,2)</f>
        <v>0</v>
      </c>
      <c r="K263" s="230" t="s">
        <v>1</v>
      </c>
      <c r="L263" s="45"/>
      <c r="M263" s="235" t="s">
        <v>1</v>
      </c>
      <c r="N263" s="236" t="s">
        <v>42</v>
      </c>
      <c r="O263" s="92"/>
      <c r="P263" s="237">
        <f>O263*H263</f>
        <v>0</v>
      </c>
      <c r="Q263" s="237">
        <v>0</v>
      </c>
      <c r="R263" s="237">
        <f>Q263*H263</f>
        <v>0</v>
      </c>
      <c r="S263" s="237">
        <v>0</v>
      </c>
      <c r="T263" s="238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9" t="s">
        <v>189</v>
      </c>
      <c r="AT263" s="239" t="s">
        <v>171</v>
      </c>
      <c r="AU263" s="239" t="s">
        <v>86</v>
      </c>
      <c r="AY263" s="18" t="s">
        <v>168</v>
      </c>
      <c r="BE263" s="240">
        <f>IF(N263="základní",J263,0)</f>
        <v>0</v>
      </c>
      <c r="BF263" s="240">
        <f>IF(N263="snížená",J263,0)</f>
        <v>0</v>
      </c>
      <c r="BG263" s="240">
        <f>IF(N263="zákl. přenesená",J263,0)</f>
        <v>0</v>
      </c>
      <c r="BH263" s="240">
        <f>IF(N263="sníž. přenesená",J263,0)</f>
        <v>0</v>
      </c>
      <c r="BI263" s="240">
        <f>IF(N263="nulová",J263,0)</f>
        <v>0</v>
      </c>
      <c r="BJ263" s="18" t="s">
        <v>84</v>
      </c>
      <c r="BK263" s="240">
        <f>ROUND(I263*H263,2)</f>
        <v>0</v>
      </c>
      <c r="BL263" s="18" t="s">
        <v>189</v>
      </c>
      <c r="BM263" s="239" t="s">
        <v>1818</v>
      </c>
    </row>
    <row r="264" spans="1:47" s="2" customFormat="1" ht="12">
      <c r="A264" s="39"/>
      <c r="B264" s="40"/>
      <c r="C264" s="41"/>
      <c r="D264" s="241" t="s">
        <v>178</v>
      </c>
      <c r="E264" s="41"/>
      <c r="F264" s="242" t="s">
        <v>4761</v>
      </c>
      <c r="G264" s="41"/>
      <c r="H264" s="41"/>
      <c r="I264" s="243"/>
      <c r="J264" s="41"/>
      <c r="K264" s="41"/>
      <c r="L264" s="45"/>
      <c r="M264" s="244"/>
      <c r="N264" s="245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178</v>
      </c>
      <c r="AU264" s="18" t="s">
        <v>86</v>
      </c>
    </row>
    <row r="265" spans="1:65" s="2" customFormat="1" ht="16.5" customHeight="1">
      <c r="A265" s="39"/>
      <c r="B265" s="40"/>
      <c r="C265" s="228" t="s">
        <v>808</v>
      </c>
      <c r="D265" s="228" t="s">
        <v>171</v>
      </c>
      <c r="E265" s="229" t="s">
        <v>4735</v>
      </c>
      <c r="F265" s="230" t="s">
        <v>4736</v>
      </c>
      <c r="G265" s="231" t="s">
        <v>3661</v>
      </c>
      <c r="H265" s="232">
        <v>6</v>
      </c>
      <c r="I265" s="233"/>
      <c r="J265" s="234">
        <f>ROUND(I265*H265,2)</f>
        <v>0</v>
      </c>
      <c r="K265" s="230" t="s">
        <v>1</v>
      </c>
      <c r="L265" s="45"/>
      <c r="M265" s="235" t="s">
        <v>1</v>
      </c>
      <c r="N265" s="236" t="s">
        <v>42</v>
      </c>
      <c r="O265" s="92"/>
      <c r="P265" s="237">
        <f>O265*H265</f>
        <v>0</v>
      </c>
      <c r="Q265" s="237">
        <v>0</v>
      </c>
      <c r="R265" s="237">
        <f>Q265*H265</f>
        <v>0</v>
      </c>
      <c r="S265" s="237">
        <v>0</v>
      </c>
      <c r="T265" s="238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9" t="s">
        <v>189</v>
      </c>
      <c r="AT265" s="239" t="s">
        <v>171</v>
      </c>
      <c r="AU265" s="239" t="s">
        <v>86</v>
      </c>
      <c r="AY265" s="18" t="s">
        <v>168</v>
      </c>
      <c r="BE265" s="240">
        <f>IF(N265="základní",J265,0)</f>
        <v>0</v>
      </c>
      <c r="BF265" s="240">
        <f>IF(N265="snížená",J265,0)</f>
        <v>0</v>
      </c>
      <c r="BG265" s="240">
        <f>IF(N265="zákl. přenesená",J265,0)</f>
        <v>0</v>
      </c>
      <c r="BH265" s="240">
        <f>IF(N265="sníž. přenesená",J265,0)</f>
        <v>0</v>
      </c>
      <c r="BI265" s="240">
        <f>IF(N265="nulová",J265,0)</f>
        <v>0</v>
      </c>
      <c r="BJ265" s="18" t="s">
        <v>84</v>
      </c>
      <c r="BK265" s="240">
        <f>ROUND(I265*H265,2)</f>
        <v>0</v>
      </c>
      <c r="BL265" s="18" t="s">
        <v>189</v>
      </c>
      <c r="BM265" s="239" t="s">
        <v>1830</v>
      </c>
    </row>
    <row r="266" spans="1:47" s="2" customFormat="1" ht="12">
      <c r="A266" s="39"/>
      <c r="B266" s="40"/>
      <c r="C266" s="41"/>
      <c r="D266" s="241" t="s">
        <v>178</v>
      </c>
      <c r="E266" s="41"/>
      <c r="F266" s="242" t="s">
        <v>4762</v>
      </c>
      <c r="G266" s="41"/>
      <c r="H266" s="41"/>
      <c r="I266" s="243"/>
      <c r="J266" s="41"/>
      <c r="K266" s="41"/>
      <c r="L266" s="45"/>
      <c r="M266" s="244"/>
      <c r="N266" s="245"/>
      <c r="O266" s="92"/>
      <c r="P266" s="92"/>
      <c r="Q266" s="92"/>
      <c r="R266" s="92"/>
      <c r="S266" s="92"/>
      <c r="T266" s="93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178</v>
      </c>
      <c r="AU266" s="18" t="s">
        <v>86</v>
      </c>
    </row>
    <row r="267" spans="1:65" s="2" customFormat="1" ht="16.5" customHeight="1">
      <c r="A267" s="39"/>
      <c r="B267" s="40"/>
      <c r="C267" s="228" t="s">
        <v>814</v>
      </c>
      <c r="D267" s="228" t="s">
        <v>171</v>
      </c>
      <c r="E267" s="229" t="s">
        <v>4763</v>
      </c>
      <c r="F267" s="230" t="s">
        <v>4764</v>
      </c>
      <c r="G267" s="231" t="s">
        <v>3661</v>
      </c>
      <c r="H267" s="232">
        <v>24</v>
      </c>
      <c r="I267" s="233"/>
      <c r="J267" s="234">
        <f>ROUND(I267*H267,2)</f>
        <v>0</v>
      </c>
      <c r="K267" s="230" t="s">
        <v>1</v>
      </c>
      <c r="L267" s="45"/>
      <c r="M267" s="235" t="s">
        <v>1</v>
      </c>
      <c r="N267" s="236" t="s">
        <v>42</v>
      </c>
      <c r="O267" s="92"/>
      <c r="P267" s="237">
        <f>O267*H267</f>
        <v>0</v>
      </c>
      <c r="Q267" s="237">
        <v>0</v>
      </c>
      <c r="R267" s="237">
        <f>Q267*H267</f>
        <v>0</v>
      </c>
      <c r="S267" s="237">
        <v>0</v>
      </c>
      <c r="T267" s="238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9" t="s">
        <v>189</v>
      </c>
      <c r="AT267" s="239" t="s">
        <v>171</v>
      </c>
      <c r="AU267" s="239" t="s">
        <v>86</v>
      </c>
      <c r="AY267" s="18" t="s">
        <v>168</v>
      </c>
      <c r="BE267" s="240">
        <f>IF(N267="základní",J267,0)</f>
        <v>0</v>
      </c>
      <c r="BF267" s="240">
        <f>IF(N267="snížená",J267,0)</f>
        <v>0</v>
      </c>
      <c r="BG267" s="240">
        <f>IF(N267="zákl. přenesená",J267,0)</f>
        <v>0</v>
      </c>
      <c r="BH267" s="240">
        <f>IF(N267="sníž. přenesená",J267,0)</f>
        <v>0</v>
      </c>
      <c r="BI267" s="240">
        <f>IF(N267="nulová",J267,0)</f>
        <v>0</v>
      </c>
      <c r="BJ267" s="18" t="s">
        <v>84</v>
      </c>
      <c r="BK267" s="240">
        <f>ROUND(I267*H267,2)</f>
        <v>0</v>
      </c>
      <c r="BL267" s="18" t="s">
        <v>189</v>
      </c>
      <c r="BM267" s="239" t="s">
        <v>1839</v>
      </c>
    </row>
    <row r="268" spans="1:47" s="2" customFormat="1" ht="12">
      <c r="A268" s="39"/>
      <c r="B268" s="40"/>
      <c r="C268" s="41"/>
      <c r="D268" s="241" t="s">
        <v>178</v>
      </c>
      <c r="E268" s="41"/>
      <c r="F268" s="242" t="s">
        <v>4765</v>
      </c>
      <c r="G268" s="41"/>
      <c r="H268" s="41"/>
      <c r="I268" s="243"/>
      <c r="J268" s="41"/>
      <c r="K268" s="41"/>
      <c r="L268" s="45"/>
      <c r="M268" s="244"/>
      <c r="N268" s="245"/>
      <c r="O268" s="92"/>
      <c r="P268" s="92"/>
      <c r="Q268" s="92"/>
      <c r="R268" s="92"/>
      <c r="S268" s="92"/>
      <c r="T268" s="93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178</v>
      </c>
      <c r="AU268" s="18" t="s">
        <v>86</v>
      </c>
    </row>
    <row r="269" spans="1:65" s="2" customFormat="1" ht="44.25" customHeight="1">
      <c r="A269" s="39"/>
      <c r="B269" s="40"/>
      <c r="C269" s="228" t="s">
        <v>820</v>
      </c>
      <c r="D269" s="228" t="s">
        <v>171</v>
      </c>
      <c r="E269" s="229" t="s">
        <v>4741</v>
      </c>
      <c r="F269" s="230" t="s">
        <v>4742</v>
      </c>
      <c r="G269" s="231" t="s">
        <v>3661</v>
      </c>
      <c r="H269" s="232">
        <v>18</v>
      </c>
      <c r="I269" s="233"/>
      <c r="J269" s="234">
        <f>ROUND(I269*H269,2)</f>
        <v>0</v>
      </c>
      <c r="K269" s="230" t="s">
        <v>1</v>
      </c>
      <c r="L269" s="45"/>
      <c r="M269" s="235" t="s">
        <v>1</v>
      </c>
      <c r="N269" s="236" t="s">
        <v>42</v>
      </c>
      <c r="O269" s="92"/>
      <c r="P269" s="237">
        <f>O269*H269</f>
        <v>0</v>
      </c>
      <c r="Q269" s="237">
        <v>0</v>
      </c>
      <c r="R269" s="237">
        <f>Q269*H269</f>
        <v>0</v>
      </c>
      <c r="S269" s="237">
        <v>0</v>
      </c>
      <c r="T269" s="238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9" t="s">
        <v>189</v>
      </c>
      <c r="AT269" s="239" t="s">
        <v>171</v>
      </c>
      <c r="AU269" s="239" t="s">
        <v>86</v>
      </c>
      <c r="AY269" s="18" t="s">
        <v>168</v>
      </c>
      <c r="BE269" s="240">
        <f>IF(N269="základní",J269,0)</f>
        <v>0</v>
      </c>
      <c r="BF269" s="240">
        <f>IF(N269="snížená",J269,0)</f>
        <v>0</v>
      </c>
      <c r="BG269" s="240">
        <f>IF(N269="zákl. přenesená",J269,0)</f>
        <v>0</v>
      </c>
      <c r="BH269" s="240">
        <f>IF(N269="sníž. přenesená",J269,0)</f>
        <v>0</v>
      </c>
      <c r="BI269" s="240">
        <f>IF(N269="nulová",J269,0)</f>
        <v>0</v>
      </c>
      <c r="BJ269" s="18" t="s">
        <v>84</v>
      </c>
      <c r="BK269" s="240">
        <f>ROUND(I269*H269,2)</f>
        <v>0</v>
      </c>
      <c r="BL269" s="18" t="s">
        <v>189</v>
      </c>
      <c r="BM269" s="239" t="s">
        <v>1848</v>
      </c>
    </row>
    <row r="270" spans="1:47" s="2" customFormat="1" ht="12">
      <c r="A270" s="39"/>
      <c r="B270" s="40"/>
      <c r="C270" s="41"/>
      <c r="D270" s="241" t="s">
        <v>178</v>
      </c>
      <c r="E270" s="41"/>
      <c r="F270" s="242" t="s">
        <v>4766</v>
      </c>
      <c r="G270" s="41"/>
      <c r="H270" s="41"/>
      <c r="I270" s="243"/>
      <c r="J270" s="41"/>
      <c r="K270" s="41"/>
      <c r="L270" s="45"/>
      <c r="M270" s="244"/>
      <c r="N270" s="245"/>
      <c r="O270" s="92"/>
      <c r="P270" s="92"/>
      <c r="Q270" s="92"/>
      <c r="R270" s="92"/>
      <c r="S270" s="92"/>
      <c r="T270" s="93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178</v>
      </c>
      <c r="AU270" s="18" t="s">
        <v>86</v>
      </c>
    </row>
    <row r="271" spans="1:65" s="2" customFormat="1" ht="49.05" customHeight="1">
      <c r="A271" s="39"/>
      <c r="B271" s="40"/>
      <c r="C271" s="228" t="s">
        <v>828</v>
      </c>
      <c r="D271" s="228" t="s">
        <v>171</v>
      </c>
      <c r="E271" s="229" t="s">
        <v>4767</v>
      </c>
      <c r="F271" s="230" t="s">
        <v>4768</v>
      </c>
      <c r="G271" s="231" t="s">
        <v>203</v>
      </c>
      <c r="H271" s="232">
        <v>4</v>
      </c>
      <c r="I271" s="233"/>
      <c r="J271" s="234">
        <f>ROUND(I271*H271,2)</f>
        <v>0</v>
      </c>
      <c r="K271" s="230" t="s">
        <v>1</v>
      </c>
      <c r="L271" s="45"/>
      <c r="M271" s="235" t="s">
        <v>1</v>
      </c>
      <c r="N271" s="236" t="s">
        <v>42</v>
      </c>
      <c r="O271" s="92"/>
      <c r="P271" s="237">
        <f>O271*H271</f>
        <v>0</v>
      </c>
      <c r="Q271" s="237">
        <v>0</v>
      </c>
      <c r="R271" s="237">
        <f>Q271*H271</f>
        <v>0</v>
      </c>
      <c r="S271" s="237">
        <v>0</v>
      </c>
      <c r="T271" s="238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9" t="s">
        <v>189</v>
      </c>
      <c r="AT271" s="239" t="s">
        <v>171</v>
      </c>
      <c r="AU271" s="239" t="s">
        <v>86</v>
      </c>
      <c r="AY271" s="18" t="s">
        <v>168</v>
      </c>
      <c r="BE271" s="240">
        <f>IF(N271="základní",J271,0)</f>
        <v>0</v>
      </c>
      <c r="BF271" s="240">
        <f>IF(N271="snížená",J271,0)</f>
        <v>0</v>
      </c>
      <c r="BG271" s="240">
        <f>IF(N271="zákl. přenesená",J271,0)</f>
        <v>0</v>
      </c>
      <c r="BH271" s="240">
        <f>IF(N271="sníž. přenesená",J271,0)</f>
        <v>0</v>
      </c>
      <c r="BI271" s="240">
        <f>IF(N271="nulová",J271,0)</f>
        <v>0</v>
      </c>
      <c r="BJ271" s="18" t="s">
        <v>84</v>
      </c>
      <c r="BK271" s="240">
        <f>ROUND(I271*H271,2)</f>
        <v>0</v>
      </c>
      <c r="BL271" s="18" t="s">
        <v>189</v>
      </c>
      <c r="BM271" s="239" t="s">
        <v>1856</v>
      </c>
    </row>
    <row r="272" spans="1:47" s="2" customFormat="1" ht="12">
      <c r="A272" s="39"/>
      <c r="B272" s="40"/>
      <c r="C272" s="41"/>
      <c r="D272" s="241" t="s">
        <v>178</v>
      </c>
      <c r="E272" s="41"/>
      <c r="F272" s="242" t="s">
        <v>4769</v>
      </c>
      <c r="G272" s="41"/>
      <c r="H272" s="41"/>
      <c r="I272" s="243"/>
      <c r="J272" s="41"/>
      <c r="K272" s="41"/>
      <c r="L272" s="45"/>
      <c r="M272" s="244"/>
      <c r="N272" s="245"/>
      <c r="O272" s="92"/>
      <c r="P272" s="92"/>
      <c r="Q272" s="92"/>
      <c r="R272" s="92"/>
      <c r="S272" s="92"/>
      <c r="T272" s="93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178</v>
      </c>
      <c r="AU272" s="18" t="s">
        <v>86</v>
      </c>
    </row>
    <row r="273" spans="1:65" s="2" customFormat="1" ht="49.05" customHeight="1">
      <c r="A273" s="39"/>
      <c r="B273" s="40"/>
      <c r="C273" s="228" t="s">
        <v>833</v>
      </c>
      <c r="D273" s="228" t="s">
        <v>171</v>
      </c>
      <c r="E273" s="229" t="s">
        <v>4745</v>
      </c>
      <c r="F273" s="230" t="s">
        <v>4746</v>
      </c>
      <c r="G273" s="231" t="s">
        <v>203</v>
      </c>
      <c r="H273" s="232">
        <v>38</v>
      </c>
      <c r="I273" s="233"/>
      <c r="J273" s="234">
        <f>ROUND(I273*H273,2)</f>
        <v>0</v>
      </c>
      <c r="K273" s="230" t="s">
        <v>1</v>
      </c>
      <c r="L273" s="45"/>
      <c r="M273" s="235" t="s">
        <v>1</v>
      </c>
      <c r="N273" s="236" t="s">
        <v>42</v>
      </c>
      <c r="O273" s="92"/>
      <c r="P273" s="237">
        <f>O273*H273</f>
        <v>0</v>
      </c>
      <c r="Q273" s="237">
        <v>0</v>
      </c>
      <c r="R273" s="237">
        <f>Q273*H273</f>
        <v>0</v>
      </c>
      <c r="S273" s="237">
        <v>0</v>
      </c>
      <c r="T273" s="238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9" t="s">
        <v>189</v>
      </c>
      <c r="AT273" s="239" t="s">
        <v>171</v>
      </c>
      <c r="AU273" s="239" t="s">
        <v>86</v>
      </c>
      <c r="AY273" s="18" t="s">
        <v>168</v>
      </c>
      <c r="BE273" s="240">
        <f>IF(N273="základní",J273,0)</f>
        <v>0</v>
      </c>
      <c r="BF273" s="240">
        <f>IF(N273="snížená",J273,0)</f>
        <v>0</v>
      </c>
      <c r="BG273" s="240">
        <f>IF(N273="zákl. přenesená",J273,0)</f>
        <v>0</v>
      </c>
      <c r="BH273" s="240">
        <f>IF(N273="sníž. přenesená",J273,0)</f>
        <v>0</v>
      </c>
      <c r="BI273" s="240">
        <f>IF(N273="nulová",J273,0)</f>
        <v>0</v>
      </c>
      <c r="BJ273" s="18" t="s">
        <v>84</v>
      </c>
      <c r="BK273" s="240">
        <f>ROUND(I273*H273,2)</f>
        <v>0</v>
      </c>
      <c r="BL273" s="18" t="s">
        <v>189</v>
      </c>
      <c r="BM273" s="239" t="s">
        <v>1864</v>
      </c>
    </row>
    <row r="274" spans="1:47" s="2" customFormat="1" ht="12">
      <c r="A274" s="39"/>
      <c r="B274" s="40"/>
      <c r="C274" s="41"/>
      <c r="D274" s="241" t="s">
        <v>178</v>
      </c>
      <c r="E274" s="41"/>
      <c r="F274" s="242" t="s">
        <v>4770</v>
      </c>
      <c r="G274" s="41"/>
      <c r="H274" s="41"/>
      <c r="I274" s="243"/>
      <c r="J274" s="41"/>
      <c r="K274" s="41"/>
      <c r="L274" s="45"/>
      <c r="M274" s="244"/>
      <c r="N274" s="245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178</v>
      </c>
      <c r="AU274" s="18" t="s">
        <v>86</v>
      </c>
    </row>
    <row r="275" spans="1:63" s="12" customFormat="1" ht="22.8" customHeight="1">
      <c r="A275" s="12"/>
      <c r="B275" s="212"/>
      <c r="C275" s="213"/>
      <c r="D275" s="214" t="s">
        <v>76</v>
      </c>
      <c r="E275" s="226" t="s">
        <v>4525</v>
      </c>
      <c r="F275" s="226" t="s">
        <v>4771</v>
      </c>
      <c r="G275" s="213"/>
      <c r="H275" s="213"/>
      <c r="I275" s="216"/>
      <c r="J275" s="227">
        <f>BK275</f>
        <v>0</v>
      </c>
      <c r="K275" s="213"/>
      <c r="L275" s="218"/>
      <c r="M275" s="219"/>
      <c r="N275" s="220"/>
      <c r="O275" s="220"/>
      <c r="P275" s="221">
        <f>SUM(P276:P283)</f>
        <v>0</v>
      </c>
      <c r="Q275" s="220"/>
      <c r="R275" s="221">
        <f>SUM(R276:R283)</f>
        <v>0</v>
      </c>
      <c r="S275" s="220"/>
      <c r="T275" s="222">
        <f>SUM(T276:T283)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23" t="s">
        <v>84</v>
      </c>
      <c r="AT275" s="224" t="s">
        <v>76</v>
      </c>
      <c r="AU275" s="224" t="s">
        <v>84</v>
      </c>
      <c r="AY275" s="223" t="s">
        <v>168</v>
      </c>
      <c r="BK275" s="225">
        <f>SUM(BK276:BK283)</f>
        <v>0</v>
      </c>
    </row>
    <row r="276" spans="1:65" s="2" customFormat="1" ht="24.15" customHeight="1">
      <c r="A276" s="39"/>
      <c r="B276" s="40"/>
      <c r="C276" s="228" t="s">
        <v>1451</v>
      </c>
      <c r="D276" s="228" t="s">
        <v>171</v>
      </c>
      <c r="E276" s="229" t="s">
        <v>4772</v>
      </c>
      <c r="F276" s="230" t="s">
        <v>4773</v>
      </c>
      <c r="G276" s="231" t="s">
        <v>1933</v>
      </c>
      <c r="H276" s="232">
        <v>1</v>
      </c>
      <c r="I276" s="233"/>
      <c r="J276" s="234">
        <f>ROUND(I276*H276,2)</f>
        <v>0</v>
      </c>
      <c r="K276" s="230" t="s">
        <v>1</v>
      </c>
      <c r="L276" s="45"/>
      <c r="M276" s="235" t="s">
        <v>1</v>
      </c>
      <c r="N276" s="236" t="s">
        <v>42</v>
      </c>
      <c r="O276" s="92"/>
      <c r="P276" s="237">
        <f>O276*H276</f>
        <v>0</v>
      </c>
      <c r="Q276" s="237">
        <v>0</v>
      </c>
      <c r="R276" s="237">
        <f>Q276*H276</f>
        <v>0</v>
      </c>
      <c r="S276" s="237">
        <v>0</v>
      </c>
      <c r="T276" s="238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9" t="s">
        <v>189</v>
      </c>
      <c r="AT276" s="239" t="s">
        <v>171</v>
      </c>
      <c r="AU276" s="239" t="s">
        <v>86</v>
      </c>
      <c r="AY276" s="18" t="s">
        <v>168</v>
      </c>
      <c r="BE276" s="240">
        <f>IF(N276="základní",J276,0)</f>
        <v>0</v>
      </c>
      <c r="BF276" s="240">
        <f>IF(N276="snížená",J276,0)</f>
        <v>0</v>
      </c>
      <c r="BG276" s="240">
        <f>IF(N276="zákl. přenesená",J276,0)</f>
        <v>0</v>
      </c>
      <c r="BH276" s="240">
        <f>IF(N276="sníž. přenesená",J276,0)</f>
        <v>0</v>
      </c>
      <c r="BI276" s="240">
        <f>IF(N276="nulová",J276,0)</f>
        <v>0</v>
      </c>
      <c r="BJ276" s="18" t="s">
        <v>84</v>
      </c>
      <c r="BK276" s="240">
        <f>ROUND(I276*H276,2)</f>
        <v>0</v>
      </c>
      <c r="BL276" s="18" t="s">
        <v>189</v>
      </c>
      <c r="BM276" s="239" t="s">
        <v>1874</v>
      </c>
    </row>
    <row r="277" spans="1:47" s="2" customFormat="1" ht="12">
      <c r="A277" s="39"/>
      <c r="B277" s="40"/>
      <c r="C277" s="41"/>
      <c r="D277" s="241" t="s">
        <v>178</v>
      </c>
      <c r="E277" s="41"/>
      <c r="F277" s="242" t="s">
        <v>4774</v>
      </c>
      <c r="G277" s="41"/>
      <c r="H277" s="41"/>
      <c r="I277" s="243"/>
      <c r="J277" s="41"/>
      <c r="K277" s="41"/>
      <c r="L277" s="45"/>
      <c r="M277" s="244"/>
      <c r="N277" s="245"/>
      <c r="O277" s="92"/>
      <c r="P277" s="92"/>
      <c r="Q277" s="92"/>
      <c r="R277" s="92"/>
      <c r="S277" s="92"/>
      <c r="T277" s="93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178</v>
      </c>
      <c r="AU277" s="18" t="s">
        <v>86</v>
      </c>
    </row>
    <row r="278" spans="1:65" s="2" customFormat="1" ht="16.5" customHeight="1">
      <c r="A278" s="39"/>
      <c r="B278" s="40"/>
      <c r="C278" s="228" t="s">
        <v>1455</v>
      </c>
      <c r="D278" s="228" t="s">
        <v>171</v>
      </c>
      <c r="E278" s="229" t="s">
        <v>4775</v>
      </c>
      <c r="F278" s="230" t="s">
        <v>4776</v>
      </c>
      <c r="G278" s="231" t="s">
        <v>3661</v>
      </c>
      <c r="H278" s="232">
        <v>1</v>
      </c>
      <c r="I278" s="233"/>
      <c r="J278" s="234">
        <f>ROUND(I278*H278,2)</f>
        <v>0</v>
      </c>
      <c r="K278" s="230" t="s">
        <v>1</v>
      </c>
      <c r="L278" s="45"/>
      <c r="M278" s="235" t="s">
        <v>1</v>
      </c>
      <c r="N278" s="236" t="s">
        <v>42</v>
      </c>
      <c r="O278" s="92"/>
      <c r="P278" s="237">
        <f>O278*H278</f>
        <v>0</v>
      </c>
      <c r="Q278" s="237">
        <v>0</v>
      </c>
      <c r="R278" s="237">
        <f>Q278*H278</f>
        <v>0</v>
      </c>
      <c r="S278" s="237">
        <v>0</v>
      </c>
      <c r="T278" s="238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9" t="s">
        <v>189</v>
      </c>
      <c r="AT278" s="239" t="s">
        <v>171</v>
      </c>
      <c r="AU278" s="239" t="s">
        <v>86</v>
      </c>
      <c r="AY278" s="18" t="s">
        <v>168</v>
      </c>
      <c r="BE278" s="240">
        <f>IF(N278="základní",J278,0)</f>
        <v>0</v>
      </c>
      <c r="BF278" s="240">
        <f>IF(N278="snížená",J278,0)</f>
        <v>0</v>
      </c>
      <c r="BG278" s="240">
        <f>IF(N278="zákl. přenesená",J278,0)</f>
        <v>0</v>
      </c>
      <c r="BH278" s="240">
        <f>IF(N278="sníž. přenesená",J278,0)</f>
        <v>0</v>
      </c>
      <c r="BI278" s="240">
        <f>IF(N278="nulová",J278,0)</f>
        <v>0</v>
      </c>
      <c r="BJ278" s="18" t="s">
        <v>84</v>
      </c>
      <c r="BK278" s="240">
        <f>ROUND(I278*H278,2)</f>
        <v>0</v>
      </c>
      <c r="BL278" s="18" t="s">
        <v>189</v>
      </c>
      <c r="BM278" s="239" t="s">
        <v>1882</v>
      </c>
    </row>
    <row r="279" spans="1:47" s="2" customFormat="1" ht="12">
      <c r="A279" s="39"/>
      <c r="B279" s="40"/>
      <c r="C279" s="41"/>
      <c r="D279" s="241" t="s">
        <v>178</v>
      </c>
      <c r="E279" s="41"/>
      <c r="F279" s="242" t="s">
        <v>4777</v>
      </c>
      <c r="G279" s="41"/>
      <c r="H279" s="41"/>
      <c r="I279" s="243"/>
      <c r="J279" s="41"/>
      <c r="K279" s="41"/>
      <c r="L279" s="45"/>
      <c r="M279" s="244"/>
      <c r="N279" s="245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178</v>
      </c>
      <c r="AU279" s="18" t="s">
        <v>86</v>
      </c>
    </row>
    <row r="280" spans="1:65" s="2" customFormat="1" ht="16.5" customHeight="1">
      <c r="A280" s="39"/>
      <c r="B280" s="40"/>
      <c r="C280" s="228" t="s">
        <v>1460</v>
      </c>
      <c r="D280" s="228" t="s">
        <v>171</v>
      </c>
      <c r="E280" s="229" t="s">
        <v>4778</v>
      </c>
      <c r="F280" s="230" t="s">
        <v>4779</v>
      </c>
      <c r="G280" s="231" t="s">
        <v>3661</v>
      </c>
      <c r="H280" s="232">
        <v>2</v>
      </c>
      <c r="I280" s="233"/>
      <c r="J280" s="234">
        <f>ROUND(I280*H280,2)</f>
        <v>0</v>
      </c>
      <c r="K280" s="230" t="s">
        <v>1</v>
      </c>
      <c r="L280" s="45"/>
      <c r="M280" s="235" t="s">
        <v>1</v>
      </c>
      <c r="N280" s="236" t="s">
        <v>42</v>
      </c>
      <c r="O280" s="92"/>
      <c r="P280" s="237">
        <f>O280*H280</f>
        <v>0</v>
      </c>
      <c r="Q280" s="237">
        <v>0</v>
      </c>
      <c r="R280" s="237">
        <f>Q280*H280</f>
        <v>0</v>
      </c>
      <c r="S280" s="237">
        <v>0</v>
      </c>
      <c r="T280" s="238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9" t="s">
        <v>189</v>
      </c>
      <c r="AT280" s="239" t="s">
        <v>171</v>
      </c>
      <c r="AU280" s="239" t="s">
        <v>86</v>
      </c>
      <c r="AY280" s="18" t="s">
        <v>168</v>
      </c>
      <c r="BE280" s="240">
        <f>IF(N280="základní",J280,0)</f>
        <v>0</v>
      </c>
      <c r="BF280" s="240">
        <f>IF(N280="snížená",J280,0)</f>
        <v>0</v>
      </c>
      <c r="BG280" s="240">
        <f>IF(N280="zákl. přenesená",J280,0)</f>
        <v>0</v>
      </c>
      <c r="BH280" s="240">
        <f>IF(N280="sníž. přenesená",J280,0)</f>
        <v>0</v>
      </c>
      <c r="BI280" s="240">
        <f>IF(N280="nulová",J280,0)</f>
        <v>0</v>
      </c>
      <c r="BJ280" s="18" t="s">
        <v>84</v>
      </c>
      <c r="BK280" s="240">
        <f>ROUND(I280*H280,2)</f>
        <v>0</v>
      </c>
      <c r="BL280" s="18" t="s">
        <v>189</v>
      </c>
      <c r="BM280" s="239" t="s">
        <v>1892</v>
      </c>
    </row>
    <row r="281" spans="1:47" s="2" customFormat="1" ht="12">
      <c r="A281" s="39"/>
      <c r="B281" s="40"/>
      <c r="C281" s="41"/>
      <c r="D281" s="241" t="s">
        <v>178</v>
      </c>
      <c r="E281" s="41"/>
      <c r="F281" s="242" t="s">
        <v>4780</v>
      </c>
      <c r="G281" s="41"/>
      <c r="H281" s="41"/>
      <c r="I281" s="243"/>
      <c r="J281" s="41"/>
      <c r="K281" s="41"/>
      <c r="L281" s="45"/>
      <c r="M281" s="244"/>
      <c r="N281" s="245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178</v>
      </c>
      <c r="AU281" s="18" t="s">
        <v>86</v>
      </c>
    </row>
    <row r="282" spans="1:65" s="2" customFormat="1" ht="44.25" customHeight="1">
      <c r="A282" s="39"/>
      <c r="B282" s="40"/>
      <c r="C282" s="228" t="s">
        <v>1465</v>
      </c>
      <c r="D282" s="228" t="s">
        <v>171</v>
      </c>
      <c r="E282" s="229" t="s">
        <v>4702</v>
      </c>
      <c r="F282" s="230" t="s">
        <v>4703</v>
      </c>
      <c r="G282" s="231" t="s">
        <v>203</v>
      </c>
      <c r="H282" s="232">
        <v>2</v>
      </c>
      <c r="I282" s="233"/>
      <c r="J282" s="234">
        <f>ROUND(I282*H282,2)</f>
        <v>0</v>
      </c>
      <c r="K282" s="230" t="s">
        <v>1</v>
      </c>
      <c r="L282" s="45"/>
      <c r="M282" s="235" t="s">
        <v>1</v>
      </c>
      <c r="N282" s="236" t="s">
        <v>42</v>
      </c>
      <c r="O282" s="92"/>
      <c r="P282" s="237">
        <f>O282*H282</f>
        <v>0</v>
      </c>
      <c r="Q282" s="237">
        <v>0</v>
      </c>
      <c r="R282" s="237">
        <f>Q282*H282</f>
        <v>0</v>
      </c>
      <c r="S282" s="237">
        <v>0</v>
      </c>
      <c r="T282" s="238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9" t="s">
        <v>189</v>
      </c>
      <c r="AT282" s="239" t="s">
        <v>171</v>
      </c>
      <c r="AU282" s="239" t="s">
        <v>86</v>
      </c>
      <c r="AY282" s="18" t="s">
        <v>168</v>
      </c>
      <c r="BE282" s="240">
        <f>IF(N282="základní",J282,0)</f>
        <v>0</v>
      </c>
      <c r="BF282" s="240">
        <f>IF(N282="snížená",J282,0)</f>
        <v>0</v>
      </c>
      <c r="BG282" s="240">
        <f>IF(N282="zákl. přenesená",J282,0)</f>
        <v>0</v>
      </c>
      <c r="BH282" s="240">
        <f>IF(N282="sníž. přenesená",J282,0)</f>
        <v>0</v>
      </c>
      <c r="BI282" s="240">
        <f>IF(N282="nulová",J282,0)</f>
        <v>0</v>
      </c>
      <c r="BJ282" s="18" t="s">
        <v>84</v>
      </c>
      <c r="BK282" s="240">
        <f>ROUND(I282*H282,2)</f>
        <v>0</v>
      </c>
      <c r="BL282" s="18" t="s">
        <v>189</v>
      </c>
      <c r="BM282" s="239" t="s">
        <v>1904</v>
      </c>
    </row>
    <row r="283" spans="1:47" s="2" customFormat="1" ht="12">
      <c r="A283" s="39"/>
      <c r="B283" s="40"/>
      <c r="C283" s="41"/>
      <c r="D283" s="241" t="s">
        <v>178</v>
      </c>
      <c r="E283" s="41"/>
      <c r="F283" s="242" t="s">
        <v>4781</v>
      </c>
      <c r="G283" s="41"/>
      <c r="H283" s="41"/>
      <c r="I283" s="243"/>
      <c r="J283" s="41"/>
      <c r="K283" s="41"/>
      <c r="L283" s="45"/>
      <c r="M283" s="244"/>
      <c r="N283" s="245"/>
      <c r="O283" s="92"/>
      <c r="P283" s="92"/>
      <c r="Q283" s="92"/>
      <c r="R283" s="92"/>
      <c r="S283" s="92"/>
      <c r="T283" s="93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178</v>
      </c>
      <c r="AU283" s="18" t="s">
        <v>86</v>
      </c>
    </row>
    <row r="284" spans="1:63" s="12" customFormat="1" ht="22.8" customHeight="1">
      <c r="A284" s="12"/>
      <c r="B284" s="212"/>
      <c r="C284" s="213"/>
      <c r="D284" s="214" t="s">
        <v>76</v>
      </c>
      <c r="E284" s="226" t="s">
        <v>4535</v>
      </c>
      <c r="F284" s="226" t="s">
        <v>4782</v>
      </c>
      <c r="G284" s="213"/>
      <c r="H284" s="213"/>
      <c r="I284" s="216"/>
      <c r="J284" s="227">
        <f>BK284</f>
        <v>0</v>
      </c>
      <c r="K284" s="213"/>
      <c r="L284" s="218"/>
      <c r="M284" s="219"/>
      <c r="N284" s="220"/>
      <c r="O284" s="220"/>
      <c r="P284" s="221">
        <f>SUM(P285:P294)</f>
        <v>0</v>
      </c>
      <c r="Q284" s="220"/>
      <c r="R284" s="221">
        <f>SUM(R285:R294)</f>
        <v>0</v>
      </c>
      <c r="S284" s="220"/>
      <c r="T284" s="222">
        <f>SUM(T285:T294)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23" t="s">
        <v>84</v>
      </c>
      <c r="AT284" s="224" t="s">
        <v>76</v>
      </c>
      <c r="AU284" s="224" t="s">
        <v>84</v>
      </c>
      <c r="AY284" s="223" t="s">
        <v>168</v>
      </c>
      <c r="BK284" s="225">
        <f>SUM(BK285:BK294)</f>
        <v>0</v>
      </c>
    </row>
    <row r="285" spans="1:65" s="2" customFormat="1" ht="55.5" customHeight="1">
      <c r="A285" s="39"/>
      <c r="B285" s="40"/>
      <c r="C285" s="228" t="s">
        <v>1486</v>
      </c>
      <c r="D285" s="228" t="s">
        <v>171</v>
      </c>
      <c r="E285" s="229" t="s">
        <v>4783</v>
      </c>
      <c r="F285" s="230" t="s">
        <v>4784</v>
      </c>
      <c r="G285" s="231" t="s">
        <v>1933</v>
      </c>
      <c r="H285" s="232">
        <v>1</v>
      </c>
      <c r="I285" s="233"/>
      <c r="J285" s="234">
        <f>ROUND(I285*H285,2)</f>
        <v>0</v>
      </c>
      <c r="K285" s="230" t="s">
        <v>1</v>
      </c>
      <c r="L285" s="45"/>
      <c r="M285" s="235" t="s">
        <v>1</v>
      </c>
      <c r="N285" s="236" t="s">
        <v>42</v>
      </c>
      <c r="O285" s="92"/>
      <c r="P285" s="237">
        <f>O285*H285</f>
        <v>0</v>
      </c>
      <c r="Q285" s="237">
        <v>0</v>
      </c>
      <c r="R285" s="237">
        <f>Q285*H285</f>
        <v>0</v>
      </c>
      <c r="S285" s="237">
        <v>0</v>
      </c>
      <c r="T285" s="238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9" t="s">
        <v>189</v>
      </c>
      <c r="AT285" s="239" t="s">
        <v>171</v>
      </c>
      <c r="AU285" s="239" t="s">
        <v>86</v>
      </c>
      <c r="AY285" s="18" t="s">
        <v>168</v>
      </c>
      <c r="BE285" s="240">
        <f>IF(N285="základní",J285,0)</f>
        <v>0</v>
      </c>
      <c r="BF285" s="240">
        <f>IF(N285="snížená",J285,0)</f>
        <v>0</v>
      </c>
      <c r="BG285" s="240">
        <f>IF(N285="zákl. přenesená",J285,0)</f>
        <v>0</v>
      </c>
      <c r="BH285" s="240">
        <f>IF(N285="sníž. přenesená",J285,0)</f>
        <v>0</v>
      </c>
      <c r="BI285" s="240">
        <f>IF(N285="nulová",J285,0)</f>
        <v>0</v>
      </c>
      <c r="BJ285" s="18" t="s">
        <v>84</v>
      </c>
      <c r="BK285" s="240">
        <f>ROUND(I285*H285,2)</f>
        <v>0</v>
      </c>
      <c r="BL285" s="18" t="s">
        <v>189</v>
      </c>
      <c r="BM285" s="239" t="s">
        <v>1918</v>
      </c>
    </row>
    <row r="286" spans="1:47" s="2" customFormat="1" ht="12">
      <c r="A286" s="39"/>
      <c r="B286" s="40"/>
      <c r="C286" s="41"/>
      <c r="D286" s="241" t="s">
        <v>178</v>
      </c>
      <c r="E286" s="41"/>
      <c r="F286" s="242" t="s">
        <v>4785</v>
      </c>
      <c r="G286" s="41"/>
      <c r="H286" s="41"/>
      <c r="I286" s="243"/>
      <c r="J286" s="41"/>
      <c r="K286" s="41"/>
      <c r="L286" s="45"/>
      <c r="M286" s="244"/>
      <c r="N286" s="245"/>
      <c r="O286" s="92"/>
      <c r="P286" s="92"/>
      <c r="Q286" s="92"/>
      <c r="R286" s="92"/>
      <c r="S286" s="92"/>
      <c r="T286" s="93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178</v>
      </c>
      <c r="AU286" s="18" t="s">
        <v>86</v>
      </c>
    </row>
    <row r="287" spans="1:65" s="2" customFormat="1" ht="24.15" customHeight="1">
      <c r="A287" s="39"/>
      <c r="B287" s="40"/>
      <c r="C287" s="228" t="s">
        <v>1502</v>
      </c>
      <c r="D287" s="228" t="s">
        <v>171</v>
      </c>
      <c r="E287" s="229" t="s">
        <v>4786</v>
      </c>
      <c r="F287" s="230" t="s">
        <v>4787</v>
      </c>
      <c r="G287" s="231" t="s">
        <v>1933</v>
      </c>
      <c r="H287" s="232">
        <v>1</v>
      </c>
      <c r="I287" s="233"/>
      <c r="J287" s="234">
        <f>ROUND(I287*H287,2)</f>
        <v>0</v>
      </c>
      <c r="K287" s="230" t="s">
        <v>1</v>
      </c>
      <c r="L287" s="45"/>
      <c r="M287" s="235" t="s">
        <v>1</v>
      </c>
      <c r="N287" s="236" t="s">
        <v>42</v>
      </c>
      <c r="O287" s="92"/>
      <c r="P287" s="237">
        <f>O287*H287</f>
        <v>0</v>
      </c>
      <c r="Q287" s="237">
        <v>0</v>
      </c>
      <c r="R287" s="237">
        <f>Q287*H287</f>
        <v>0</v>
      </c>
      <c r="S287" s="237">
        <v>0</v>
      </c>
      <c r="T287" s="238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9" t="s">
        <v>189</v>
      </c>
      <c r="AT287" s="239" t="s">
        <v>171</v>
      </c>
      <c r="AU287" s="239" t="s">
        <v>86</v>
      </c>
      <c r="AY287" s="18" t="s">
        <v>168</v>
      </c>
      <c r="BE287" s="240">
        <f>IF(N287="základní",J287,0)</f>
        <v>0</v>
      </c>
      <c r="BF287" s="240">
        <f>IF(N287="snížená",J287,0)</f>
        <v>0</v>
      </c>
      <c r="BG287" s="240">
        <f>IF(N287="zákl. přenesená",J287,0)</f>
        <v>0</v>
      </c>
      <c r="BH287" s="240">
        <f>IF(N287="sníž. přenesená",J287,0)</f>
        <v>0</v>
      </c>
      <c r="BI287" s="240">
        <f>IF(N287="nulová",J287,0)</f>
        <v>0</v>
      </c>
      <c r="BJ287" s="18" t="s">
        <v>84</v>
      </c>
      <c r="BK287" s="240">
        <f>ROUND(I287*H287,2)</f>
        <v>0</v>
      </c>
      <c r="BL287" s="18" t="s">
        <v>189</v>
      </c>
      <c r="BM287" s="239" t="s">
        <v>1926</v>
      </c>
    </row>
    <row r="288" spans="1:47" s="2" customFormat="1" ht="12">
      <c r="A288" s="39"/>
      <c r="B288" s="40"/>
      <c r="C288" s="41"/>
      <c r="D288" s="241" t="s">
        <v>178</v>
      </c>
      <c r="E288" s="41"/>
      <c r="F288" s="242" t="s">
        <v>4788</v>
      </c>
      <c r="G288" s="41"/>
      <c r="H288" s="41"/>
      <c r="I288" s="243"/>
      <c r="J288" s="41"/>
      <c r="K288" s="41"/>
      <c r="L288" s="45"/>
      <c r="M288" s="244"/>
      <c r="N288" s="245"/>
      <c r="O288" s="92"/>
      <c r="P288" s="92"/>
      <c r="Q288" s="92"/>
      <c r="R288" s="92"/>
      <c r="S288" s="92"/>
      <c r="T288" s="93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178</v>
      </c>
      <c r="AU288" s="18" t="s">
        <v>86</v>
      </c>
    </row>
    <row r="289" spans="1:65" s="2" customFormat="1" ht="16.5" customHeight="1">
      <c r="A289" s="39"/>
      <c r="B289" s="40"/>
      <c r="C289" s="228" t="s">
        <v>1506</v>
      </c>
      <c r="D289" s="228" t="s">
        <v>171</v>
      </c>
      <c r="E289" s="229" t="s">
        <v>4789</v>
      </c>
      <c r="F289" s="230" t="s">
        <v>4790</v>
      </c>
      <c r="G289" s="231" t="s">
        <v>3661</v>
      </c>
      <c r="H289" s="232">
        <v>1</v>
      </c>
      <c r="I289" s="233"/>
      <c r="J289" s="234">
        <f>ROUND(I289*H289,2)</f>
        <v>0</v>
      </c>
      <c r="K289" s="230" t="s">
        <v>1</v>
      </c>
      <c r="L289" s="45"/>
      <c r="M289" s="235" t="s">
        <v>1</v>
      </c>
      <c r="N289" s="236" t="s">
        <v>42</v>
      </c>
      <c r="O289" s="92"/>
      <c r="P289" s="237">
        <f>O289*H289</f>
        <v>0</v>
      </c>
      <c r="Q289" s="237">
        <v>0</v>
      </c>
      <c r="R289" s="237">
        <f>Q289*H289</f>
        <v>0</v>
      </c>
      <c r="S289" s="237">
        <v>0</v>
      </c>
      <c r="T289" s="238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9" t="s">
        <v>189</v>
      </c>
      <c r="AT289" s="239" t="s">
        <v>171</v>
      </c>
      <c r="AU289" s="239" t="s">
        <v>86</v>
      </c>
      <c r="AY289" s="18" t="s">
        <v>168</v>
      </c>
      <c r="BE289" s="240">
        <f>IF(N289="základní",J289,0)</f>
        <v>0</v>
      </c>
      <c r="BF289" s="240">
        <f>IF(N289="snížená",J289,0)</f>
        <v>0</v>
      </c>
      <c r="BG289" s="240">
        <f>IF(N289="zákl. přenesená",J289,0)</f>
        <v>0</v>
      </c>
      <c r="BH289" s="240">
        <f>IF(N289="sníž. přenesená",J289,0)</f>
        <v>0</v>
      </c>
      <c r="BI289" s="240">
        <f>IF(N289="nulová",J289,0)</f>
        <v>0</v>
      </c>
      <c r="BJ289" s="18" t="s">
        <v>84</v>
      </c>
      <c r="BK289" s="240">
        <f>ROUND(I289*H289,2)</f>
        <v>0</v>
      </c>
      <c r="BL289" s="18" t="s">
        <v>189</v>
      </c>
      <c r="BM289" s="239" t="s">
        <v>1935</v>
      </c>
    </row>
    <row r="290" spans="1:47" s="2" customFormat="1" ht="12">
      <c r="A290" s="39"/>
      <c r="B290" s="40"/>
      <c r="C290" s="41"/>
      <c r="D290" s="241" t="s">
        <v>178</v>
      </c>
      <c r="E290" s="41"/>
      <c r="F290" s="242" t="s">
        <v>4791</v>
      </c>
      <c r="G290" s="41"/>
      <c r="H290" s="41"/>
      <c r="I290" s="243"/>
      <c r="J290" s="41"/>
      <c r="K290" s="41"/>
      <c r="L290" s="45"/>
      <c r="M290" s="244"/>
      <c r="N290" s="245"/>
      <c r="O290" s="92"/>
      <c r="P290" s="92"/>
      <c r="Q290" s="92"/>
      <c r="R290" s="92"/>
      <c r="S290" s="92"/>
      <c r="T290" s="93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178</v>
      </c>
      <c r="AU290" s="18" t="s">
        <v>86</v>
      </c>
    </row>
    <row r="291" spans="1:65" s="2" customFormat="1" ht="16.5" customHeight="1">
      <c r="A291" s="39"/>
      <c r="B291" s="40"/>
      <c r="C291" s="228" t="s">
        <v>1510</v>
      </c>
      <c r="D291" s="228" t="s">
        <v>171</v>
      </c>
      <c r="E291" s="229" t="s">
        <v>4792</v>
      </c>
      <c r="F291" s="230" t="s">
        <v>4764</v>
      </c>
      <c r="G291" s="231" t="s">
        <v>3661</v>
      </c>
      <c r="H291" s="232">
        <v>1</v>
      </c>
      <c r="I291" s="233"/>
      <c r="J291" s="234">
        <f>ROUND(I291*H291,2)</f>
        <v>0</v>
      </c>
      <c r="K291" s="230" t="s">
        <v>1</v>
      </c>
      <c r="L291" s="45"/>
      <c r="M291" s="235" t="s">
        <v>1</v>
      </c>
      <c r="N291" s="236" t="s">
        <v>42</v>
      </c>
      <c r="O291" s="92"/>
      <c r="P291" s="237">
        <f>O291*H291</f>
        <v>0</v>
      </c>
      <c r="Q291" s="237">
        <v>0</v>
      </c>
      <c r="R291" s="237">
        <f>Q291*H291</f>
        <v>0</v>
      </c>
      <c r="S291" s="237">
        <v>0</v>
      </c>
      <c r="T291" s="238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9" t="s">
        <v>189</v>
      </c>
      <c r="AT291" s="239" t="s">
        <v>171</v>
      </c>
      <c r="AU291" s="239" t="s">
        <v>86</v>
      </c>
      <c r="AY291" s="18" t="s">
        <v>168</v>
      </c>
      <c r="BE291" s="240">
        <f>IF(N291="základní",J291,0)</f>
        <v>0</v>
      </c>
      <c r="BF291" s="240">
        <f>IF(N291="snížená",J291,0)</f>
        <v>0</v>
      </c>
      <c r="BG291" s="240">
        <f>IF(N291="zákl. přenesená",J291,0)</f>
        <v>0</v>
      </c>
      <c r="BH291" s="240">
        <f>IF(N291="sníž. přenesená",J291,0)</f>
        <v>0</v>
      </c>
      <c r="BI291" s="240">
        <f>IF(N291="nulová",J291,0)</f>
        <v>0</v>
      </c>
      <c r="BJ291" s="18" t="s">
        <v>84</v>
      </c>
      <c r="BK291" s="240">
        <f>ROUND(I291*H291,2)</f>
        <v>0</v>
      </c>
      <c r="BL291" s="18" t="s">
        <v>189</v>
      </c>
      <c r="BM291" s="239" t="s">
        <v>1945</v>
      </c>
    </row>
    <row r="292" spans="1:47" s="2" customFormat="1" ht="12">
      <c r="A292" s="39"/>
      <c r="B292" s="40"/>
      <c r="C292" s="41"/>
      <c r="D292" s="241" t="s">
        <v>178</v>
      </c>
      <c r="E292" s="41"/>
      <c r="F292" s="242" t="s">
        <v>4793</v>
      </c>
      <c r="G292" s="41"/>
      <c r="H292" s="41"/>
      <c r="I292" s="243"/>
      <c r="J292" s="41"/>
      <c r="K292" s="41"/>
      <c r="L292" s="45"/>
      <c r="M292" s="244"/>
      <c r="N292" s="245"/>
      <c r="O292" s="92"/>
      <c r="P292" s="92"/>
      <c r="Q292" s="92"/>
      <c r="R292" s="92"/>
      <c r="S292" s="92"/>
      <c r="T292" s="93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178</v>
      </c>
      <c r="AU292" s="18" t="s">
        <v>86</v>
      </c>
    </row>
    <row r="293" spans="1:65" s="2" customFormat="1" ht="44.25" customHeight="1">
      <c r="A293" s="39"/>
      <c r="B293" s="40"/>
      <c r="C293" s="228" t="s">
        <v>1514</v>
      </c>
      <c r="D293" s="228" t="s">
        <v>171</v>
      </c>
      <c r="E293" s="229" t="s">
        <v>4702</v>
      </c>
      <c r="F293" s="230" t="s">
        <v>4703</v>
      </c>
      <c r="G293" s="231" t="s">
        <v>203</v>
      </c>
      <c r="H293" s="232">
        <v>1</v>
      </c>
      <c r="I293" s="233"/>
      <c r="J293" s="234">
        <f>ROUND(I293*H293,2)</f>
        <v>0</v>
      </c>
      <c r="K293" s="230" t="s">
        <v>1</v>
      </c>
      <c r="L293" s="45"/>
      <c r="M293" s="235" t="s">
        <v>1</v>
      </c>
      <c r="N293" s="236" t="s">
        <v>42</v>
      </c>
      <c r="O293" s="92"/>
      <c r="P293" s="237">
        <f>O293*H293</f>
        <v>0</v>
      </c>
      <c r="Q293" s="237">
        <v>0</v>
      </c>
      <c r="R293" s="237">
        <f>Q293*H293</f>
        <v>0</v>
      </c>
      <c r="S293" s="237">
        <v>0</v>
      </c>
      <c r="T293" s="238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9" t="s">
        <v>189</v>
      </c>
      <c r="AT293" s="239" t="s">
        <v>171</v>
      </c>
      <c r="AU293" s="239" t="s">
        <v>86</v>
      </c>
      <c r="AY293" s="18" t="s">
        <v>168</v>
      </c>
      <c r="BE293" s="240">
        <f>IF(N293="základní",J293,0)</f>
        <v>0</v>
      </c>
      <c r="BF293" s="240">
        <f>IF(N293="snížená",J293,0)</f>
        <v>0</v>
      </c>
      <c r="BG293" s="240">
        <f>IF(N293="zákl. přenesená",J293,0)</f>
        <v>0</v>
      </c>
      <c r="BH293" s="240">
        <f>IF(N293="sníž. přenesená",J293,0)</f>
        <v>0</v>
      </c>
      <c r="BI293" s="240">
        <f>IF(N293="nulová",J293,0)</f>
        <v>0</v>
      </c>
      <c r="BJ293" s="18" t="s">
        <v>84</v>
      </c>
      <c r="BK293" s="240">
        <f>ROUND(I293*H293,2)</f>
        <v>0</v>
      </c>
      <c r="BL293" s="18" t="s">
        <v>189</v>
      </c>
      <c r="BM293" s="239" t="s">
        <v>1955</v>
      </c>
    </row>
    <row r="294" spans="1:47" s="2" customFormat="1" ht="12">
      <c r="A294" s="39"/>
      <c r="B294" s="40"/>
      <c r="C294" s="41"/>
      <c r="D294" s="241" t="s">
        <v>178</v>
      </c>
      <c r="E294" s="41"/>
      <c r="F294" s="242" t="s">
        <v>4794</v>
      </c>
      <c r="G294" s="41"/>
      <c r="H294" s="41"/>
      <c r="I294" s="243"/>
      <c r="J294" s="41"/>
      <c r="K294" s="41"/>
      <c r="L294" s="45"/>
      <c r="M294" s="244"/>
      <c r="N294" s="245"/>
      <c r="O294" s="92"/>
      <c r="P294" s="92"/>
      <c r="Q294" s="92"/>
      <c r="R294" s="92"/>
      <c r="S294" s="92"/>
      <c r="T294" s="9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178</v>
      </c>
      <c r="AU294" s="18" t="s">
        <v>86</v>
      </c>
    </row>
    <row r="295" spans="1:63" s="12" customFormat="1" ht="22.8" customHeight="1">
      <c r="A295" s="12"/>
      <c r="B295" s="212"/>
      <c r="C295" s="213"/>
      <c r="D295" s="214" t="s">
        <v>76</v>
      </c>
      <c r="E295" s="226" t="s">
        <v>4542</v>
      </c>
      <c r="F295" s="226" t="s">
        <v>4795</v>
      </c>
      <c r="G295" s="213"/>
      <c r="H295" s="213"/>
      <c r="I295" s="216"/>
      <c r="J295" s="227">
        <f>BK295</f>
        <v>0</v>
      </c>
      <c r="K295" s="213"/>
      <c r="L295" s="218"/>
      <c r="M295" s="219"/>
      <c r="N295" s="220"/>
      <c r="O295" s="220"/>
      <c r="P295" s="221">
        <f>SUM(P296:P317)</f>
        <v>0</v>
      </c>
      <c r="Q295" s="220"/>
      <c r="R295" s="221">
        <f>SUM(R296:R317)</f>
        <v>0</v>
      </c>
      <c r="S295" s="220"/>
      <c r="T295" s="222">
        <f>SUM(T296:T317)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23" t="s">
        <v>84</v>
      </c>
      <c r="AT295" s="224" t="s">
        <v>76</v>
      </c>
      <c r="AU295" s="224" t="s">
        <v>84</v>
      </c>
      <c r="AY295" s="223" t="s">
        <v>168</v>
      </c>
      <c r="BK295" s="225">
        <f>SUM(BK296:BK317)</f>
        <v>0</v>
      </c>
    </row>
    <row r="296" spans="1:65" s="2" customFormat="1" ht="49.05" customHeight="1">
      <c r="A296" s="39"/>
      <c r="B296" s="40"/>
      <c r="C296" s="228" t="s">
        <v>1525</v>
      </c>
      <c r="D296" s="228" t="s">
        <v>171</v>
      </c>
      <c r="E296" s="229" t="s">
        <v>4796</v>
      </c>
      <c r="F296" s="230" t="s">
        <v>4797</v>
      </c>
      <c r="G296" s="231" t="s">
        <v>1933</v>
      </c>
      <c r="H296" s="232">
        <v>1</v>
      </c>
      <c r="I296" s="233"/>
      <c r="J296" s="234">
        <f>ROUND(I296*H296,2)</f>
        <v>0</v>
      </c>
      <c r="K296" s="230" t="s">
        <v>1</v>
      </c>
      <c r="L296" s="45"/>
      <c r="M296" s="235" t="s">
        <v>1</v>
      </c>
      <c r="N296" s="236" t="s">
        <v>42</v>
      </c>
      <c r="O296" s="92"/>
      <c r="P296" s="237">
        <f>O296*H296</f>
        <v>0</v>
      </c>
      <c r="Q296" s="237">
        <v>0</v>
      </c>
      <c r="R296" s="237">
        <f>Q296*H296</f>
        <v>0</v>
      </c>
      <c r="S296" s="237">
        <v>0</v>
      </c>
      <c r="T296" s="238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9" t="s">
        <v>189</v>
      </c>
      <c r="AT296" s="239" t="s">
        <v>171</v>
      </c>
      <c r="AU296" s="239" t="s">
        <v>86</v>
      </c>
      <c r="AY296" s="18" t="s">
        <v>168</v>
      </c>
      <c r="BE296" s="240">
        <f>IF(N296="základní",J296,0)</f>
        <v>0</v>
      </c>
      <c r="BF296" s="240">
        <f>IF(N296="snížená",J296,0)</f>
        <v>0</v>
      </c>
      <c r="BG296" s="240">
        <f>IF(N296="zákl. přenesená",J296,0)</f>
        <v>0</v>
      </c>
      <c r="BH296" s="240">
        <f>IF(N296="sníž. přenesená",J296,0)</f>
        <v>0</v>
      </c>
      <c r="BI296" s="240">
        <f>IF(N296="nulová",J296,0)</f>
        <v>0</v>
      </c>
      <c r="BJ296" s="18" t="s">
        <v>84</v>
      </c>
      <c r="BK296" s="240">
        <f>ROUND(I296*H296,2)</f>
        <v>0</v>
      </c>
      <c r="BL296" s="18" t="s">
        <v>189</v>
      </c>
      <c r="BM296" s="239" t="s">
        <v>1963</v>
      </c>
    </row>
    <row r="297" spans="1:47" s="2" customFormat="1" ht="12">
      <c r="A297" s="39"/>
      <c r="B297" s="40"/>
      <c r="C297" s="41"/>
      <c r="D297" s="241" t="s">
        <v>178</v>
      </c>
      <c r="E297" s="41"/>
      <c r="F297" s="242" t="s">
        <v>4798</v>
      </c>
      <c r="G297" s="41"/>
      <c r="H297" s="41"/>
      <c r="I297" s="243"/>
      <c r="J297" s="41"/>
      <c r="K297" s="41"/>
      <c r="L297" s="45"/>
      <c r="M297" s="244"/>
      <c r="N297" s="245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178</v>
      </c>
      <c r="AU297" s="18" t="s">
        <v>86</v>
      </c>
    </row>
    <row r="298" spans="1:65" s="2" customFormat="1" ht="24.15" customHeight="1">
      <c r="A298" s="39"/>
      <c r="B298" s="40"/>
      <c r="C298" s="228" t="s">
        <v>1530</v>
      </c>
      <c r="D298" s="228" t="s">
        <v>171</v>
      </c>
      <c r="E298" s="229" t="s">
        <v>4799</v>
      </c>
      <c r="F298" s="230" t="s">
        <v>4800</v>
      </c>
      <c r="G298" s="231" t="s">
        <v>1933</v>
      </c>
      <c r="H298" s="232">
        <v>1</v>
      </c>
      <c r="I298" s="233"/>
      <c r="J298" s="234">
        <f>ROUND(I298*H298,2)</f>
        <v>0</v>
      </c>
      <c r="K298" s="230" t="s">
        <v>1</v>
      </c>
      <c r="L298" s="45"/>
      <c r="M298" s="235" t="s">
        <v>1</v>
      </c>
      <c r="N298" s="236" t="s">
        <v>42</v>
      </c>
      <c r="O298" s="92"/>
      <c r="P298" s="237">
        <f>O298*H298</f>
        <v>0</v>
      </c>
      <c r="Q298" s="237">
        <v>0</v>
      </c>
      <c r="R298" s="237">
        <f>Q298*H298</f>
        <v>0</v>
      </c>
      <c r="S298" s="237">
        <v>0</v>
      </c>
      <c r="T298" s="238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9" t="s">
        <v>189</v>
      </c>
      <c r="AT298" s="239" t="s">
        <v>171</v>
      </c>
      <c r="AU298" s="239" t="s">
        <v>86</v>
      </c>
      <c r="AY298" s="18" t="s">
        <v>168</v>
      </c>
      <c r="BE298" s="240">
        <f>IF(N298="základní",J298,0)</f>
        <v>0</v>
      </c>
      <c r="BF298" s="240">
        <f>IF(N298="snížená",J298,0)</f>
        <v>0</v>
      </c>
      <c r="BG298" s="240">
        <f>IF(N298="zákl. přenesená",J298,0)</f>
        <v>0</v>
      </c>
      <c r="BH298" s="240">
        <f>IF(N298="sníž. přenesená",J298,0)</f>
        <v>0</v>
      </c>
      <c r="BI298" s="240">
        <f>IF(N298="nulová",J298,0)</f>
        <v>0</v>
      </c>
      <c r="BJ298" s="18" t="s">
        <v>84</v>
      </c>
      <c r="BK298" s="240">
        <f>ROUND(I298*H298,2)</f>
        <v>0</v>
      </c>
      <c r="BL298" s="18" t="s">
        <v>189</v>
      </c>
      <c r="BM298" s="239" t="s">
        <v>1971</v>
      </c>
    </row>
    <row r="299" spans="1:47" s="2" customFormat="1" ht="12">
      <c r="A299" s="39"/>
      <c r="B299" s="40"/>
      <c r="C299" s="41"/>
      <c r="D299" s="241" t="s">
        <v>178</v>
      </c>
      <c r="E299" s="41"/>
      <c r="F299" s="242" t="s">
        <v>4801</v>
      </c>
      <c r="G299" s="41"/>
      <c r="H299" s="41"/>
      <c r="I299" s="243"/>
      <c r="J299" s="41"/>
      <c r="K299" s="41"/>
      <c r="L299" s="45"/>
      <c r="M299" s="244"/>
      <c r="N299" s="245"/>
      <c r="O299" s="92"/>
      <c r="P299" s="92"/>
      <c r="Q299" s="92"/>
      <c r="R299" s="92"/>
      <c r="S299" s="92"/>
      <c r="T299" s="93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178</v>
      </c>
      <c r="AU299" s="18" t="s">
        <v>86</v>
      </c>
    </row>
    <row r="300" spans="1:65" s="2" customFormat="1" ht="37.8" customHeight="1">
      <c r="A300" s="39"/>
      <c r="B300" s="40"/>
      <c r="C300" s="228" t="s">
        <v>1534</v>
      </c>
      <c r="D300" s="228" t="s">
        <v>171</v>
      </c>
      <c r="E300" s="229" t="s">
        <v>4802</v>
      </c>
      <c r="F300" s="230" t="s">
        <v>4803</v>
      </c>
      <c r="G300" s="231" t="s">
        <v>1933</v>
      </c>
      <c r="H300" s="232">
        <v>1</v>
      </c>
      <c r="I300" s="233"/>
      <c r="J300" s="234">
        <f>ROUND(I300*H300,2)</f>
        <v>0</v>
      </c>
      <c r="K300" s="230" t="s">
        <v>1</v>
      </c>
      <c r="L300" s="45"/>
      <c r="M300" s="235" t="s">
        <v>1</v>
      </c>
      <c r="N300" s="236" t="s">
        <v>42</v>
      </c>
      <c r="O300" s="92"/>
      <c r="P300" s="237">
        <f>O300*H300</f>
        <v>0</v>
      </c>
      <c r="Q300" s="237">
        <v>0</v>
      </c>
      <c r="R300" s="237">
        <f>Q300*H300</f>
        <v>0</v>
      </c>
      <c r="S300" s="237">
        <v>0</v>
      </c>
      <c r="T300" s="238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9" t="s">
        <v>189</v>
      </c>
      <c r="AT300" s="239" t="s">
        <v>171</v>
      </c>
      <c r="AU300" s="239" t="s">
        <v>86</v>
      </c>
      <c r="AY300" s="18" t="s">
        <v>168</v>
      </c>
      <c r="BE300" s="240">
        <f>IF(N300="základní",J300,0)</f>
        <v>0</v>
      </c>
      <c r="BF300" s="240">
        <f>IF(N300="snížená",J300,0)</f>
        <v>0</v>
      </c>
      <c r="BG300" s="240">
        <f>IF(N300="zákl. přenesená",J300,0)</f>
        <v>0</v>
      </c>
      <c r="BH300" s="240">
        <f>IF(N300="sníž. přenesená",J300,0)</f>
        <v>0</v>
      </c>
      <c r="BI300" s="240">
        <f>IF(N300="nulová",J300,0)</f>
        <v>0</v>
      </c>
      <c r="BJ300" s="18" t="s">
        <v>84</v>
      </c>
      <c r="BK300" s="240">
        <f>ROUND(I300*H300,2)</f>
        <v>0</v>
      </c>
      <c r="BL300" s="18" t="s">
        <v>189</v>
      </c>
      <c r="BM300" s="239" t="s">
        <v>1981</v>
      </c>
    </row>
    <row r="301" spans="1:47" s="2" customFormat="1" ht="12">
      <c r="A301" s="39"/>
      <c r="B301" s="40"/>
      <c r="C301" s="41"/>
      <c r="D301" s="241" t="s">
        <v>178</v>
      </c>
      <c r="E301" s="41"/>
      <c r="F301" s="242" t="s">
        <v>4804</v>
      </c>
      <c r="G301" s="41"/>
      <c r="H301" s="41"/>
      <c r="I301" s="243"/>
      <c r="J301" s="41"/>
      <c r="K301" s="41"/>
      <c r="L301" s="45"/>
      <c r="M301" s="244"/>
      <c r="N301" s="245"/>
      <c r="O301" s="92"/>
      <c r="P301" s="92"/>
      <c r="Q301" s="92"/>
      <c r="R301" s="92"/>
      <c r="S301" s="92"/>
      <c r="T301" s="93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178</v>
      </c>
      <c r="AU301" s="18" t="s">
        <v>86</v>
      </c>
    </row>
    <row r="302" spans="1:65" s="2" customFormat="1" ht="37.8" customHeight="1">
      <c r="A302" s="39"/>
      <c r="B302" s="40"/>
      <c r="C302" s="228" t="s">
        <v>1540</v>
      </c>
      <c r="D302" s="228" t="s">
        <v>171</v>
      </c>
      <c r="E302" s="229" t="s">
        <v>4805</v>
      </c>
      <c r="F302" s="230" t="s">
        <v>4806</v>
      </c>
      <c r="G302" s="231" t="s">
        <v>1933</v>
      </c>
      <c r="H302" s="232">
        <v>2</v>
      </c>
      <c r="I302" s="233"/>
      <c r="J302" s="234">
        <f>ROUND(I302*H302,2)</f>
        <v>0</v>
      </c>
      <c r="K302" s="230" t="s">
        <v>1</v>
      </c>
      <c r="L302" s="45"/>
      <c r="M302" s="235" t="s">
        <v>1</v>
      </c>
      <c r="N302" s="236" t="s">
        <v>42</v>
      </c>
      <c r="O302" s="92"/>
      <c r="P302" s="237">
        <f>O302*H302</f>
        <v>0</v>
      </c>
      <c r="Q302" s="237">
        <v>0</v>
      </c>
      <c r="R302" s="237">
        <f>Q302*H302</f>
        <v>0</v>
      </c>
      <c r="S302" s="237">
        <v>0</v>
      </c>
      <c r="T302" s="238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9" t="s">
        <v>189</v>
      </c>
      <c r="AT302" s="239" t="s">
        <v>171</v>
      </c>
      <c r="AU302" s="239" t="s">
        <v>86</v>
      </c>
      <c r="AY302" s="18" t="s">
        <v>168</v>
      </c>
      <c r="BE302" s="240">
        <f>IF(N302="základní",J302,0)</f>
        <v>0</v>
      </c>
      <c r="BF302" s="240">
        <f>IF(N302="snížená",J302,0)</f>
        <v>0</v>
      </c>
      <c r="BG302" s="240">
        <f>IF(N302="zákl. přenesená",J302,0)</f>
        <v>0</v>
      </c>
      <c r="BH302" s="240">
        <f>IF(N302="sníž. přenesená",J302,0)</f>
        <v>0</v>
      </c>
      <c r="BI302" s="240">
        <f>IF(N302="nulová",J302,0)</f>
        <v>0</v>
      </c>
      <c r="BJ302" s="18" t="s">
        <v>84</v>
      </c>
      <c r="BK302" s="240">
        <f>ROUND(I302*H302,2)</f>
        <v>0</v>
      </c>
      <c r="BL302" s="18" t="s">
        <v>189</v>
      </c>
      <c r="BM302" s="239" t="s">
        <v>1985</v>
      </c>
    </row>
    <row r="303" spans="1:47" s="2" customFormat="1" ht="12">
      <c r="A303" s="39"/>
      <c r="B303" s="40"/>
      <c r="C303" s="41"/>
      <c r="D303" s="241" t="s">
        <v>178</v>
      </c>
      <c r="E303" s="41"/>
      <c r="F303" s="242" t="s">
        <v>4807</v>
      </c>
      <c r="G303" s="41"/>
      <c r="H303" s="41"/>
      <c r="I303" s="243"/>
      <c r="J303" s="41"/>
      <c r="K303" s="41"/>
      <c r="L303" s="45"/>
      <c r="M303" s="244"/>
      <c r="N303" s="245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178</v>
      </c>
      <c r="AU303" s="18" t="s">
        <v>86</v>
      </c>
    </row>
    <row r="304" spans="1:65" s="2" customFormat="1" ht="21.75" customHeight="1">
      <c r="A304" s="39"/>
      <c r="B304" s="40"/>
      <c r="C304" s="228" t="s">
        <v>1548</v>
      </c>
      <c r="D304" s="228" t="s">
        <v>171</v>
      </c>
      <c r="E304" s="229" t="s">
        <v>4808</v>
      </c>
      <c r="F304" s="230" t="s">
        <v>4809</v>
      </c>
      <c r="G304" s="231" t="s">
        <v>1933</v>
      </c>
      <c r="H304" s="232">
        <v>1</v>
      </c>
      <c r="I304" s="233"/>
      <c r="J304" s="234">
        <f>ROUND(I304*H304,2)</f>
        <v>0</v>
      </c>
      <c r="K304" s="230" t="s">
        <v>1</v>
      </c>
      <c r="L304" s="45"/>
      <c r="M304" s="235" t="s">
        <v>1</v>
      </c>
      <c r="N304" s="236" t="s">
        <v>42</v>
      </c>
      <c r="O304" s="92"/>
      <c r="P304" s="237">
        <f>O304*H304</f>
        <v>0</v>
      </c>
      <c r="Q304" s="237">
        <v>0</v>
      </c>
      <c r="R304" s="237">
        <f>Q304*H304</f>
        <v>0</v>
      </c>
      <c r="S304" s="237">
        <v>0</v>
      </c>
      <c r="T304" s="238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9" t="s">
        <v>189</v>
      </c>
      <c r="AT304" s="239" t="s">
        <v>171</v>
      </c>
      <c r="AU304" s="239" t="s">
        <v>86</v>
      </c>
      <c r="AY304" s="18" t="s">
        <v>168</v>
      </c>
      <c r="BE304" s="240">
        <f>IF(N304="základní",J304,0)</f>
        <v>0</v>
      </c>
      <c r="BF304" s="240">
        <f>IF(N304="snížená",J304,0)</f>
        <v>0</v>
      </c>
      <c r="BG304" s="240">
        <f>IF(N304="zákl. přenesená",J304,0)</f>
        <v>0</v>
      </c>
      <c r="BH304" s="240">
        <f>IF(N304="sníž. přenesená",J304,0)</f>
        <v>0</v>
      </c>
      <c r="BI304" s="240">
        <f>IF(N304="nulová",J304,0)</f>
        <v>0</v>
      </c>
      <c r="BJ304" s="18" t="s">
        <v>84</v>
      </c>
      <c r="BK304" s="240">
        <f>ROUND(I304*H304,2)</f>
        <v>0</v>
      </c>
      <c r="BL304" s="18" t="s">
        <v>189</v>
      </c>
      <c r="BM304" s="239" t="s">
        <v>1992</v>
      </c>
    </row>
    <row r="305" spans="1:47" s="2" customFormat="1" ht="12">
      <c r="A305" s="39"/>
      <c r="B305" s="40"/>
      <c r="C305" s="41"/>
      <c r="D305" s="241" t="s">
        <v>178</v>
      </c>
      <c r="E305" s="41"/>
      <c r="F305" s="242" t="s">
        <v>4810</v>
      </c>
      <c r="G305" s="41"/>
      <c r="H305" s="41"/>
      <c r="I305" s="243"/>
      <c r="J305" s="41"/>
      <c r="K305" s="41"/>
      <c r="L305" s="45"/>
      <c r="M305" s="244"/>
      <c r="N305" s="245"/>
      <c r="O305" s="92"/>
      <c r="P305" s="92"/>
      <c r="Q305" s="92"/>
      <c r="R305" s="92"/>
      <c r="S305" s="92"/>
      <c r="T305" s="93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178</v>
      </c>
      <c r="AU305" s="18" t="s">
        <v>86</v>
      </c>
    </row>
    <row r="306" spans="1:65" s="2" customFormat="1" ht="37.8" customHeight="1">
      <c r="A306" s="39"/>
      <c r="B306" s="40"/>
      <c r="C306" s="228" t="s">
        <v>1268</v>
      </c>
      <c r="D306" s="228" t="s">
        <v>171</v>
      </c>
      <c r="E306" s="229" t="s">
        <v>4811</v>
      </c>
      <c r="F306" s="230" t="s">
        <v>4812</v>
      </c>
      <c r="G306" s="231" t="s">
        <v>1933</v>
      </c>
      <c r="H306" s="232">
        <v>1</v>
      </c>
      <c r="I306" s="233"/>
      <c r="J306" s="234">
        <f>ROUND(I306*H306,2)</f>
        <v>0</v>
      </c>
      <c r="K306" s="230" t="s">
        <v>1</v>
      </c>
      <c r="L306" s="45"/>
      <c r="M306" s="235" t="s">
        <v>1</v>
      </c>
      <c r="N306" s="236" t="s">
        <v>42</v>
      </c>
      <c r="O306" s="92"/>
      <c r="P306" s="237">
        <f>O306*H306</f>
        <v>0</v>
      </c>
      <c r="Q306" s="237">
        <v>0</v>
      </c>
      <c r="R306" s="237">
        <f>Q306*H306</f>
        <v>0</v>
      </c>
      <c r="S306" s="237">
        <v>0</v>
      </c>
      <c r="T306" s="238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9" t="s">
        <v>189</v>
      </c>
      <c r="AT306" s="239" t="s">
        <v>171</v>
      </c>
      <c r="AU306" s="239" t="s">
        <v>86</v>
      </c>
      <c r="AY306" s="18" t="s">
        <v>168</v>
      </c>
      <c r="BE306" s="240">
        <f>IF(N306="základní",J306,0)</f>
        <v>0</v>
      </c>
      <c r="BF306" s="240">
        <f>IF(N306="snížená",J306,0)</f>
        <v>0</v>
      </c>
      <c r="BG306" s="240">
        <f>IF(N306="zákl. přenesená",J306,0)</f>
        <v>0</v>
      </c>
      <c r="BH306" s="240">
        <f>IF(N306="sníž. přenesená",J306,0)</f>
        <v>0</v>
      </c>
      <c r="BI306" s="240">
        <f>IF(N306="nulová",J306,0)</f>
        <v>0</v>
      </c>
      <c r="BJ306" s="18" t="s">
        <v>84</v>
      </c>
      <c r="BK306" s="240">
        <f>ROUND(I306*H306,2)</f>
        <v>0</v>
      </c>
      <c r="BL306" s="18" t="s">
        <v>189</v>
      </c>
      <c r="BM306" s="239" t="s">
        <v>2022</v>
      </c>
    </row>
    <row r="307" spans="1:47" s="2" customFormat="1" ht="12">
      <c r="A307" s="39"/>
      <c r="B307" s="40"/>
      <c r="C307" s="41"/>
      <c r="D307" s="241" t="s">
        <v>178</v>
      </c>
      <c r="E307" s="41"/>
      <c r="F307" s="242" t="s">
        <v>4813</v>
      </c>
      <c r="G307" s="41"/>
      <c r="H307" s="41"/>
      <c r="I307" s="243"/>
      <c r="J307" s="41"/>
      <c r="K307" s="41"/>
      <c r="L307" s="45"/>
      <c r="M307" s="244"/>
      <c r="N307" s="245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178</v>
      </c>
      <c r="AU307" s="18" t="s">
        <v>86</v>
      </c>
    </row>
    <row r="308" spans="1:65" s="2" customFormat="1" ht="37.8" customHeight="1">
      <c r="A308" s="39"/>
      <c r="B308" s="40"/>
      <c r="C308" s="228" t="s">
        <v>1558</v>
      </c>
      <c r="D308" s="228" t="s">
        <v>171</v>
      </c>
      <c r="E308" s="229" t="s">
        <v>4814</v>
      </c>
      <c r="F308" s="230" t="s">
        <v>4815</v>
      </c>
      <c r="G308" s="231" t="s">
        <v>1933</v>
      </c>
      <c r="H308" s="232">
        <v>1</v>
      </c>
      <c r="I308" s="233"/>
      <c r="J308" s="234">
        <f>ROUND(I308*H308,2)</f>
        <v>0</v>
      </c>
      <c r="K308" s="230" t="s">
        <v>1</v>
      </c>
      <c r="L308" s="45"/>
      <c r="M308" s="235" t="s">
        <v>1</v>
      </c>
      <c r="N308" s="236" t="s">
        <v>42</v>
      </c>
      <c r="O308" s="92"/>
      <c r="P308" s="237">
        <f>O308*H308</f>
        <v>0</v>
      </c>
      <c r="Q308" s="237">
        <v>0</v>
      </c>
      <c r="R308" s="237">
        <f>Q308*H308</f>
        <v>0</v>
      </c>
      <c r="S308" s="237">
        <v>0</v>
      </c>
      <c r="T308" s="238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9" t="s">
        <v>189</v>
      </c>
      <c r="AT308" s="239" t="s">
        <v>171</v>
      </c>
      <c r="AU308" s="239" t="s">
        <v>86</v>
      </c>
      <c r="AY308" s="18" t="s">
        <v>168</v>
      </c>
      <c r="BE308" s="240">
        <f>IF(N308="základní",J308,0)</f>
        <v>0</v>
      </c>
      <c r="BF308" s="240">
        <f>IF(N308="snížená",J308,0)</f>
        <v>0</v>
      </c>
      <c r="BG308" s="240">
        <f>IF(N308="zákl. přenesená",J308,0)</f>
        <v>0</v>
      </c>
      <c r="BH308" s="240">
        <f>IF(N308="sníž. přenesená",J308,0)</f>
        <v>0</v>
      </c>
      <c r="BI308" s="240">
        <f>IF(N308="nulová",J308,0)</f>
        <v>0</v>
      </c>
      <c r="BJ308" s="18" t="s">
        <v>84</v>
      </c>
      <c r="BK308" s="240">
        <f>ROUND(I308*H308,2)</f>
        <v>0</v>
      </c>
      <c r="BL308" s="18" t="s">
        <v>189</v>
      </c>
      <c r="BM308" s="239" t="s">
        <v>2036</v>
      </c>
    </row>
    <row r="309" spans="1:47" s="2" customFormat="1" ht="12">
      <c r="A309" s="39"/>
      <c r="B309" s="40"/>
      <c r="C309" s="41"/>
      <c r="D309" s="241" t="s">
        <v>178</v>
      </c>
      <c r="E309" s="41"/>
      <c r="F309" s="242" t="s">
        <v>4816</v>
      </c>
      <c r="G309" s="41"/>
      <c r="H309" s="41"/>
      <c r="I309" s="243"/>
      <c r="J309" s="41"/>
      <c r="K309" s="41"/>
      <c r="L309" s="45"/>
      <c r="M309" s="244"/>
      <c r="N309" s="245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178</v>
      </c>
      <c r="AU309" s="18" t="s">
        <v>86</v>
      </c>
    </row>
    <row r="310" spans="1:65" s="2" customFormat="1" ht="24.15" customHeight="1">
      <c r="A310" s="39"/>
      <c r="B310" s="40"/>
      <c r="C310" s="228" t="s">
        <v>1567</v>
      </c>
      <c r="D310" s="228" t="s">
        <v>171</v>
      </c>
      <c r="E310" s="229" t="s">
        <v>4817</v>
      </c>
      <c r="F310" s="230" t="s">
        <v>4818</v>
      </c>
      <c r="G310" s="231" t="s">
        <v>174</v>
      </c>
      <c r="H310" s="232">
        <v>1</v>
      </c>
      <c r="I310" s="233"/>
      <c r="J310" s="234">
        <f>ROUND(I310*H310,2)</f>
        <v>0</v>
      </c>
      <c r="K310" s="230" t="s">
        <v>1</v>
      </c>
      <c r="L310" s="45"/>
      <c r="M310" s="235" t="s">
        <v>1</v>
      </c>
      <c r="N310" s="236" t="s">
        <v>42</v>
      </c>
      <c r="O310" s="92"/>
      <c r="P310" s="237">
        <f>O310*H310</f>
        <v>0</v>
      </c>
      <c r="Q310" s="237">
        <v>0</v>
      </c>
      <c r="R310" s="237">
        <f>Q310*H310</f>
        <v>0</v>
      </c>
      <c r="S310" s="237">
        <v>0</v>
      </c>
      <c r="T310" s="238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9" t="s">
        <v>189</v>
      </c>
      <c r="AT310" s="239" t="s">
        <v>171</v>
      </c>
      <c r="AU310" s="239" t="s">
        <v>86</v>
      </c>
      <c r="AY310" s="18" t="s">
        <v>168</v>
      </c>
      <c r="BE310" s="240">
        <f>IF(N310="základní",J310,0)</f>
        <v>0</v>
      </c>
      <c r="BF310" s="240">
        <f>IF(N310="snížená",J310,0)</f>
        <v>0</v>
      </c>
      <c r="BG310" s="240">
        <f>IF(N310="zákl. přenesená",J310,0)</f>
        <v>0</v>
      </c>
      <c r="BH310" s="240">
        <f>IF(N310="sníž. přenesená",J310,0)</f>
        <v>0</v>
      </c>
      <c r="BI310" s="240">
        <f>IF(N310="nulová",J310,0)</f>
        <v>0</v>
      </c>
      <c r="BJ310" s="18" t="s">
        <v>84</v>
      </c>
      <c r="BK310" s="240">
        <f>ROUND(I310*H310,2)</f>
        <v>0</v>
      </c>
      <c r="BL310" s="18" t="s">
        <v>189</v>
      </c>
      <c r="BM310" s="239" t="s">
        <v>2049</v>
      </c>
    </row>
    <row r="311" spans="1:47" s="2" customFormat="1" ht="12">
      <c r="A311" s="39"/>
      <c r="B311" s="40"/>
      <c r="C311" s="41"/>
      <c r="D311" s="241" t="s">
        <v>178</v>
      </c>
      <c r="E311" s="41"/>
      <c r="F311" s="242" t="s">
        <v>4819</v>
      </c>
      <c r="G311" s="41"/>
      <c r="H311" s="41"/>
      <c r="I311" s="243"/>
      <c r="J311" s="41"/>
      <c r="K311" s="41"/>
      <c r="L311" s="45"/>
      <c r="M311" s="244"/>
      <c r="N311" s="245"/>
      <c r="O311" s="92"/>
      <c r="P311" s="92"/>
      <c r="Q311" s="92"/>
      <c r="R311" s="92"/>
      <c r="S311" s="92"/>
      <c r="T311" s="93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178</v>
      </c>
      <c r="AU311" s="18" t="s">
        <v>86</v>
      </c>
    </row>
    <row r="312" spans="1:65" s="2" customFormat="1" ht="16.5" customHeight="1">
      <c r="A312" s="39"/>
      <c r="B312" s="40"/>
      <c r="C312" s="228" t="s">
        <v>1572</v>
      </c>
      <c r="D312" s="228" t="s">
        <v>171</v>
      </c>
      <c r="E312" s="229" t="s">
        <v>4820</v>
      </c>
      <c r="F312" s="230" t="s">
        <v>4694</v>
      </c>
      <c r="G312" s="231" t="s">
        <v>203</v>
      </c>
      <c r="H312" s="232">
        <v>30</v>
      </c>
      <c r="I312" s="233"/>
      <c r="J312" s="234">
        <f>ROUND(I312*H312,2)</f>
        <v>0</v>
      </c>
      <c r="K312" s="230" t="s">
        <v>1</v>
      </c>
      <c r="L312" s="45"/>
      <c r="M312" s="235" t="s">
        <v>1</v>
      </c>
      <c r="N312" s="236" t="s">
        <v>42</v>
      </c>
      <c r="O312" s="92"/>
      <c r="P312" s="237">
        <f>O312*H312</f>
        <v>0</v>
      </c>
      <c r="Q312" s="237">
        <v>0</v>
      </c>
      <c r="R312" s="237">
        <f>Q312*H312</f>
        <v>0</v>
      </c>
      <c r="S312" s="237">
        <v>0</v>
      </c>
      <c r="T312" s="238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9" t="s">
        <v>189</v>
      </c>
      <c r="AT312" s="239" t="s">
        <v>171</v>
      </c>
      <c r="AU312" s="239" t="s">
        <v>86</v>
      </c>
      <c r="AY312" s="18" t="s">
        <v>168</v>
      </c>
      <c r="BE312" s="240">
        <f>IF(N312="základní",J312,0)</f>
        <v>0</v>
      </c>
      <c r="BF312" s="240">
        <f>IF(N312="snížená",J312,0)</f>
        <v>0</v>
      </c>
      <c r="BG312" s="240">
        <f>IF(N312="zákl. přenesená",J312,0)</f>
        <v>0</v>
      </c>
      <c r="BH312" s="240">
        <f>IF(N312="sníž. přenesená",J312,0)</f>
        <v>0</v>
      </c>
      <c r="BI312" s="240">
        <f>IF(N312="nulová",J312,0)</f>
        <v>0</v>
      </c>
      <c r="BJ312" s="18" t="s">
        <v>84</v>
      </c>
      <c r="BK312" s="240">
        <f>ROUND(I312*H312,2)</f>
        <v>0</v>
      </c>
      <c r="BL312" s="18" t="s">
        <v>189</v>
      </c>
      <c r="BM312" s="239" t="s">
        <v>2059</v>
      </c>
    </row>
    <row r="313" spans="1:47" s="2" customFormat="1" ht="12">
      <c r="A313" s="39"/>
      <c r="B313" s="40"/>
      <c r="C313" s="41"/>
      <c r="D313" s="241" t="s">
        <v>178</v>
      </c>
      <c r="E313" s="41"/>
      <c r="F313" s="242" t="s">
        <v>4821</v>
      </c>
      <c r="G313" s="41"/>
      <c r="H313" s="41"/>
      <c r="I313" s="243"/>
      <c r="J313" s="41"/>
      <c r="K313" s="41"/>
      <c r="L313" s="45"/>
      <c r="M313" s="244"/>
      <c r="N313" s="245"/>
      <c r="O313" s="92"/>
      <c r="P313" s="92"/>
      <c r="Q313" s="92"/>
      <c r="R313" s="92"/>
      <c r="S313" s="92"/>
      <c r="T313" s="93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178</v>
      </c>
      <c r="AU313" s="18" t="s">
        <v>86</v>
      </c>
    </row>
    <row r="314" spans="1:65" s="2" customFormat="1" ht="44.25" customHeight="1">
      <c r="A314" s="39"/>
      <c r="B314" s="40"/>
      <c r="C314" s="228" t="s">
        <v>1577</v>
      </c>
      <c r="D314" s="228" t="s">
        <v>171</v>
      </c>
      <c r="E314" s="229" t="s">
        <v>4702</v>
      </c>
      <c r="F314" s="230" t="s">
        <v>4703</v>
      </c>
      <c r="G314" s="231" t="s">
        <v>203</v>
      </c>
      <c r="H314" s="232">
        <v>5</v>
      </c>
      <c r="I314" s="233"/>
      <c r="J314" s="234">
        <f>ROUND(I314*H314,2)</f>
        <v>0</v>
      </c>
      <c r="K314" s="230" t="s">
        <v>1</v>
      </c>
      <c r="L314" s="45"/>
      <c r="M314" s="235" t="s">
        <v>1</v>
      </c>
      <c r="N314" s="236" t="s">
        <v>42</v>
      </c>
      <c r="O314" s="92"/>
      <c r="P314" s="237">
        <f>O314*H314</f>
        <v>0</v>
      </c>
      <c r="Q314" s="237">
        <v>0</v>
      </c>
      <c r="R314" s="237">
        <f>Q314*H314</f>
        <v>0</v>
      </c>
      <c r="S314" s="237">
        <v>0</v>
      </c>
      <c r="T314" s="238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9" t="s">
        <v>189</v>
      </c>
      <c r="AT314" s="239" t="s">
        <v>171</v>
      </c>
      <c r="AU314" s="239" t="s">
        <v>86</v>
      </c>
      <c r="AY314" s="18" t="s">
        <v>168</v>
      </c>
      <c r="BE314" s="240">
        <f>IF(N314="základní",J314,0)</f>
        <v>0</v>
      </c>
      <c r="BF314" s="240">
        <f>IF(N314="snížená",J314,0)</f>
        <v>0</v>
      </c>
      <c r="BG314" s="240">
        <f>IF(N314="zákl. přenesená",J314,0)</f>
        <v>0</v>
      </c>
      <c r="BH314" s="240">
        <f>IF(N314="sníž. přenesená",J314,0)</f>
        <v>0</v>
      </c>
      <c r="BI314" s="240">
        <f>IF(N314="nulová",J314,0)</f>
        <v>0</v>
      </c>
      <c r="BJ314" s="18" t="s">
        <v>84</v>
      </c>
      <c r="BK314" s="240">
        <f>ROUND(I314*H314,2)</f>
        <v>0</v>
      </c>
      <c r="BL314" s="18" t="s">
        <v>189</v>
      </c>
      <c r="BM314" s="239" t="s">
        <v>2071</v>
      </c>
    </row>
    <row r="315" spans="1:47" s="2" customFormat="1" ht="12">
      <c r="A315" s="39"/>
      <c r="B315" s="40"/>
      <c r="C315" s="41"/>
      <c r="D315" s="241" t="s">
        <v>178</v>
      </c>
      <c r="E315" s="41"/>
      <c r="F315" s="242" t="s">
        <v>4822</v>
      </c>
      <c r="G315" s="41"/>
      <c r="H315" s="41"/>
      <c r="I315" s="243"/>
      <c r="J315" s="41"/>
      <c r="K315" s="41"/>
      <c r="L315" s="45"/>
      <c r="M315" s="244"/>
      <c r="N315" s="245"/>
      <c r="O315" s="92"/>
      <c r="P315" s="92"/>
      <c r="Q315" s="92"/>
      <c r="R315" s="92"/>
      <c r="S315" s="92"/>
      <c r="T315" s="93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178</v>
      </c>
      <c r="AU315" s="18" t="s">
        <v>86</v>
      </c>
    </row>
    <row r="316" spans="1:65" s="2" customFormat="1" ht="49.05" customHeight="1">
      <c r="A316" s="39"/>
      <c r="B316" s="40"/>
      <c r="C316" s="228" t="s">
        <v>1583</v>
      </c>
      <c r="D316" s="228" t="s">
        <v>171</v>
      </c>
      <c r="E316" s="229" t="s">
        <v>4767</v>
      </c>
      <c r="F316" s="230" t="s">
        <v>4768</v>
      </c>
      <c r="G316" s="231" t="s">
        <v>203</v>
      </c>
      <c r="H316" s="232">
        <v>9</v>
      </c>
      <c r="I316" s="233"/>
      <c r="J316" s="234">
        <f>ROUND(I316*H316,2)</f>
        <v>0</v>
      </c>
      <c r="K316" s="230" t="s">
        <v>1</v>
      </c>
      <c r="L316" s="45"/>
      <c r="M316" s="235" t="s">
        <v>1</v>
      </c>
      <c r="N316" s="236" t="s">
        <v>42</v>
      </c>
      <c r="O316" s="92"/>
      <c r="P316" s="237">
        <f>O316*H316</f>
        <v>0</v>
      </c>
      <c r="Q316" s="237">
        <v>0</v>
      </c>
      <c r="R316" s="237">
        <f>Q316*H316</f>
        <v>0</v>
      </c>
      <c r="S316" s="237">
        <v>0</v>
      </c>
      <c r="T316" s="238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9" t="s">
        <v>189</v>
      </c>
      <c r="AT316" s="239" t="s">
        <v>171</v>
      </c>
      <c r="AU316" s="239" t="s">
        <v>86</v>
      </c>
      <c r="AY316" s="18" t="s">
        <v>168</v>
      </c>
      <c r="BE316" s="240">
        <f>IF(N316="základní",J316,0)</f>
        <v>0</v>
      </c>
      <c r="BF316" s="240">
        <f>IF(N316="snížená",J316,0)</f>
        <v>0</v>
      </c>
      <c r="BG316" s="240">
        <f>IF(N316="zákl. přenesená",J316,0)</f>
        <v>0</v>
      </c>
      <c r="BH316" s="240">
        <f>IF(N316="sníž. přenesená",J316,0)</f>
        <v>0</v>
      </c>
      <c r="BI316" s="240">
        <f>IF(N316="nulová",J316,0)</f>
        <v>0</v>
      </c>
      <c r="BJ316" s="18" t="s">
        <v>84</v>
      </c>
      <c r="BK316" s="240">
        <f>ROUND(I316*H316,2)</f>
        <v>0</v>
      </c>
      <c r="BL316" s="18" t="s">
        <v>189</v>
      </c>
      <c r="BM316" s="239" t="s">
        <v>2081</v>
      </c>
    </row>
    <row r="317" spans="1:47" s="2" customFormat="1" ht="12">
      <c r="A317" s="39"/>
      <c r="B317" s="40"/>
      <c r="C317" s="41"/>
      <c r="D317" s="241" t="s">
        <v>178</v>
      </c>
      <c r="E317" s="41"/>
      <c r="F317" s="242" t="s">
        <v>4823</v>
      </c>
      <c r="G317" s="41"/>
      <c r="H317" s="41"/>
      <c r="I317" s="243"/>
      <c r="J317" s="41"/>
      <c r="K317" s="41"/>
      <c r="L317" s="45"/>
      <c r="M317" s="244"/>
      <c r="N317" s="245"/>
      <c r="O317" s="92"/>
      <c r="P317" s="92"/>
      <c r="Q317" s="92"/>
      <c r="R317" s="92"/>
      <c r="S317" s="92"/>
      <c r="T317" s="9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178</v>
      </c>
      <c r="AU317" s="18" t="s">
        <v>86</v>
      </c>
    </row>
    <row r="318" spans="1:63" s="12" customFormat="1" ht="22.8" customHeight="1">
      <c r="A318" s="12"/>
      <c r="B318" s="212"/>
      <c r="C318" s="213"/>
      <c r="D318" s="214" t="s">
        <v>76</v>
      </c>
      <c r="E318" s="226" t="s">
        <v>4551</v>
      </c>
      <c r="F318" s="226" t="s">
        <v>4824</v>
      </c>
      <c r="G318" s="213"/>
      <c r="H318" s="213"/>
      <c r="I318" s="216"/>
      <c r="J318" s="227">
        <f>BK318</f>
        <v>0</v>
      </c>
      <c r="K318" s="213"/>
      <c r="L318" s="218"/>
      <c r="M318" s="219"/>
      <c r="N318" s="220"/>
      <c r="O318" s="220"/>
      <c r="P318" s="221">
        <f>SUM(P319:P338)</f>
        <v>0</v>
      </c>
      <c r="Q318" s="220"/>
      <c r="R318" s="221">
        <f>SUM(R319:R338)</f>
        <v>0</v>
      </c>
      <c r="S318" s="220"/>
      <c r="T318" s="222">
        <f>SUM(T319:T338)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23" t="s">
        <v>84</v>
      </c>
      <c r="AT318" s="224" t="s">
        <v>76</v>
      </c>
      <c r="AU318" s="224" t="s">
        <v>84</v>
      </c>
      <c r="AY318" s="223" t="s">
        <v>168</v>
      </c>
      <c r="BK318" s="225">
        <f>SUM(BK319:BK338)</f>
        <v>0</v>
      </c>
    </row>
    <row r="319" spans="1:65" s="2" customFormat="1" ht="49.05" customHeight="1">
      <c r="A319" s="39"/>
      <c r="B319" s="40"/>
      <c r="C319" s="228" t="s">
        <v>1588</v>
      </c>
      <c r="D319" s="228" t="s">
        <v>171</v>
      </c>
      <c r="E319" s="229" t="s">
        <v>4825</v>
      </c>
      <c r="F319" s="230" t="s">
        <v>4826</v>
      </c>
      <c r="G319" s="231" t="s">
        <v>1933</v>
      </c>
      <c r="H319" s="232">
        <v>1</v>
      </c>
      <c r="I319" s="233"/>
      <c r="J319" s="234">
        <f>ROUND(I319*H319,2)</f>
        <v>0</v>
      </c>
      <c r="K319" s="230" t="s">
        <v>1</v>
      </c>
      <c r="L319" s="45"/>
      <c r="M319" s="235" t="s">
        <v>1</v>
      </c>
      <c r="N319" s="236" t="s">
        <v>42</v>
      </c>
      <c r="O319" s="92"/>
      <c r="P319" s="237">
        <f>O319*H319</f>
        <v>0</v>
      </c>
      <c r="Q319" s="237">
        <v>0</v>
      </c>
      <c r="R319" s="237">
        <f>Q319*H319</f>
        <v>0</v>
      </c>
      <c r="S319" s="237">
        <v>0</v>
      </c>
      <c r="T319" s="238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9" t="s">
        <v>189</v>
      </c>
      <c r="AT319" s="239" t="s">
        <v>171</v>
      </c>
      <c r="AU319" s="239" t="s">
        <v>86</v>
      </c>
      <c r="AY319" s="18" t="s">
        <v>168</v>
      </c>
      <c r="BE319" s="240">
        <f>IF(N319="základní",J319,0)</f>
        <v>0</v>
      </c>
      <c r="BF319" s="240">
        <f>IF(N319="snížená",J319,0)</f>
        <v>0</v>
      </c>
      <c r="BG319" s="240">
        <f>IF(N319="zákl. přenesená",J319,0)</f>
        <v>0</v>
      </c>
      <c r="BH319" s="240">
        <f>IF(N319="sníž. přenesená",J319,0)</f>
        <v>0</v>
      </c>
      <c r="BI319" s="240">
        <f>IF(N319="nulová",J319,0)</f>
        <v>0</v>
      </c>
      <c r="BJ319" s="18" t="s">
        <v>84</v>
      </c>
      <c r="BK319" s="240">
        <f>ROUND(I319*H319,2)</f>
        <v>0</v>
      </c>
      <c r="BL319" s="18" t="s">
        <v>189</v>
      </c>
      <c r="BM319" s="239" t="s">
        <v>2092</v>
      </c>
    </row>
    <row r="320" spans="1:47" s="2" customFormat="1" ht="12">
      <c r="A320" s="39"/>
      <c r="B320" s="40"/>
      <c r="C320" s="41"/>
      <c r="D320" s="241" t="s">
        <v>178</v>
      </c>
      <c r="E320" s="41"/>
      <c r="F320" s="242" t="s">
        <v>4827</v>
      </c>
      <c r="G320" s="41"/>
      <c r="H320" s="41"/>
      <c r="I320" s="243"/>
      <c r="J320" s="41"/>
      <c r="K320" s="41"/>
      <c r="L320" s="45"/>
      <c r="M320" s="244"/>
      <c r="N320" s="245"/>
      <c r="O320" s="92"/>
      <c r="P320" s="92"/>
      <c r="Q320" s="92"/>
      <c r="R320" s="92"/>
      <c r="S320" s="92"/>
      <c r="T320" s="93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178</v>
      </c>
      <c r="AU320" s="18" t="s">
        <v>86</v>
      </c>
    </row>
    <row r="321" spans="1:65" s="2" customFormat="1" ht="24.15" customHeight="1">
      <c r="A321" s="39"/>
      <c r="B321" s="40"/>
      <c r="C321" s="228" t="s">
        <v>1594</v>
      </c>
      <c r="D321" s="228" t="s">
        <v>171</v>
      </c>
      <c r="E321" s="229" t="s">
        <v>4828</v>
      </c>
      <c r="F321" s="230" t="s">
        <v>4829</v>
      </c>
      <c r="G321" s="231" t="s">
        <v>1933</v>
      </c>
      <c r="H321" s="232">
        <v>1</v>
      </c>
      <c r="I321" s="233"/>
      <c r="J321" s="234">
        <f>ROUND(I321*H321,2)</f>
        <v>0</v>
      </c>
      <c r="K321" s="230" t="s">
        <v>1</v>
      </c>
      <c r="L321" s="45"/>
      <c r="M321" s="235" t="s">
        <v>1</v>
      </c>
      <c r="N321" s="236" t="s">
        <v>42</v>
      </c>
      <c r="O321" s="92"/>
      <c r="P321" s="237">
        <f>O321*H321</f>
        <v>0</v>
      </c>
      <c r="Q321" s="237">
        <v>0</v>
      </c>
      <c r="R321" s="237">
        <f>Q321*H321</f>
        <v>0</v>
      </c>
      <c r="S321" s="237">
        <v>0</v>
      </c>
      <c r="T321" s="238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9" t="s">
        <v>189</v>
      </c>
      <c r="AT321" s="239" t="s">
        <v>171</v>
      </c>
      <c r="AU321" s="239" t="s">
        <v>86</v>
      </c>
      <c r="AY321" s="18" t="s">
        <v>168</v>
      </c>
      <c r="BE321" s="240">
        <f>IF(N321="základní",J321,0)</f>
        <v>0</v>
      </c>
      <c r="BF321" s="240">
        <f>IF(N321="snížená",J321,0)</f>
        <v>0</v>
      </c>
      <c r="BG321" s="240">
        <f>IF(N321="zákl. přenesená",J321,0)</f>
        <v>0</v>
      </c>
      <c r="BH321" s="240">
        <f>IF(N321="sníž. přenesená",J321,0)</f>
        <v>0</v>
      </c>
      <c r="BI321" s="240">
        <f>IF(N321="nulová",J321,0)</f>
        <v>0</v>
      </c>
      <c r="BJ321" s="18" t="s">
        <v>84</v>
      </c>
      <c r="BK321" s="240">
        <f>ROUND(I321*H321,2)</f>
        <v>0</v>
      </c>
      <c r="BL321" s="18" t="s">
        <v>189</v>
      </c>
      <c r="BM321" s="239" t="s">
        <v>2101</v>
      </c>
    </row>
    <row r="322" spans="1:47" s="2" customFormat="1" ht="12">
      <c r="A322" s="39"/>
      <c r="B322" s="40"/>
      <c r="C322" s="41"/>
      <c r="D322" s="241" t="s">
        <v>178</v>
      </c>
      <c r="E322" s="41"/>
      <c r="F322" s="242" t="s">
        <v>4830</v>
      </c>
      <c r="G322" s="41"/>
      <c r="H322" s="41"/>
      <c r="I322" s="243"/>
      <c r="J322" s="41"/>
      <c r="K322" s="41"/>
      <c r="L322" s="45"/>
      <c r="M322" s="244"/>
      <c r="N322" s="245"/>
      <c r="O322" s="92"/>
      <c r="P322" s="92"/>
      <c r="Q322" s="92"/>
      <c r="R322" s="92"/>
      <c r="S322" s="92"/>
      <c r="T322" s="93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178</v>
      </c>
      <c r="AU322" s="18" t="s">
        <v>86</v>
      </c>
    </row>
    <row r="323" spans="1:65" s="2" customFormat="1" ht="33" customHeight="1">
      <c r="A323" s="39"/>
      <c r="B323" s="40"/>
      <c r="C323" s="228" t="s">
        <v>1600</v>
      </c>
      <c r="D323" s="228" t="s">
        <v>171</v>
      </c>
      <c r="E323" s="229" t="s">
        <v>4831</v>
      </c>
      <c r="F323" s="230" t="s">
        <v>4832</v>
      </c>
      <c r="G323" s="231" t="s">
        <v>1933</v>
      </c>
      <c r="H323" s="232">
        <v>1</v>
      </c>
      <c r="I323" s="233"/>
      <c r="J323" s="234">
        <f>ROUND(I323*H323,2)</f>
        <v>0</v>
      </c>
      <c r="K323" s="230" t="s">
        <v>1</v>
      </c>
      <c r="L323" s="45"/>
      <c r="M323" s="235" t="s">
        <v>1</v>
      </c>
      <c r="N323" s="236" t="s">
        <v>42</v>
      </c>
      <c r="O323" s="92"/>
      <c r="P323" s="237">
        <f>O323*H323</f>
        <v>0</v>
      </c>
      <c r="Q323" s="237">
        <v>0</v>
      </c>
      <c r="R323" s="237">
        <f>Q323*H323</f>
        <v>0</v>
      </c>
      <c r="S323" s="237">
        <v>0</v>
      </c>
      <c r="T323" s="238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9" t="s">
        <v>189</v>
      </c>
      <c r="AT323" s="239" t="s">
        <v>171</v>
      </c>
      <c r="AU323" s="239" t="s">
        <v>86</v>
      </c>
      <c r="AY323" s="18" t="s">
        <v>168</v>
      </c>
      <c r="BE323" s="240">
        <f>IF(N323="základní",J323,0)</f>
        <v>0</v>
      </c>
      <c r="BF323" s="240">
        <f>IF(N323="snížená",J323,0)</f>
        <v>0</v>
      </c>
      <c r="BG323" s="240">
        <f>IF(N323="zákl. přenesená",J323,0)</f>
        <v>0</v>
      </c>
      <c r="BH323" s="240">
        <f>IF(N323="sníž. přenesená",J323,0)</f>
        <v>0</v>
      </c>
      <c r="BI323" s="240">
        <f>IF(N323="nulová",J323,0)</f>
        <v>0</v>
      </c>
      <c r="BJ323" s="18" t="s">
        <v>84</v>
      </c>
      <c r="BK323" s="240">
        <f>ROUND(I323*H323,2)</f>
        <v>0</v>
      </c>
      <c r="BL323" s="18" t="s">
        <v>189</v>
      </c>
      <c r="BM323" s="239" t="s">
        <v>2112</v>
      </c>
    </row>
    <row r="324" spans="1:47" s="2" customFormat="1" ht="12">
      <c r="A324" s="39"/>
      <c r="B324" s="40"/>
      <c r="C324" s="41"/>
      <c r="D324" s="241" t="s">
        <v>178</v>
      </c>
      <c r="E324" s="41"/>
      <c r="F324" s="242" t="s">
        <v>4833</v>
      </c>
      <c r="G324" s="41"/>
      <c r="H324" s="41"/>
      <c r="I324" s="243"/>
      <c r="J324" s="41"/>
      <c r="K324" s="41"/>
      <c r="L324" s="45"/>
      <c r="M324" s="244"/>
      <c r="N324" s="245"/>
      <c r="O324" s="92"/>
      <c r="P324" s="92"/>
      <c r="Q324" s="92"/>
      <c r="R324" s="92"/>
      <c r="S324" s="92"/>
      <c r="T324" s="93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178</v>
      </c>
      <c r="AU324" s="18" t="s">
        <v>86</v>
      </c>
    </row>
    <row r="325" spans="1:65" s="2" customFormat="1" ht="37.8" customHeight="1">
      <c r="A325" s="39"/>
      <c r="B325" s="40"/>
      <c r="C325" s="228" t="s">
        <v>1606</v>
      </c>
      <c r="D325" s="228" t="s">
        <v>171</v>
      </c>
      <c r="E325" s="229" t="s">
        <v>4834</v>
      </c>
      <c r="F325" s="230" t="s">
        <v>4835</v>
      </c>
      <c r="G325" s="231" t="s">
        <v>1933</v>
      </c>
      <c r="H325" s="232">
        <v>1</v>
      </c>
      <c r="I325" s="233"/>
      <c r="J325" s="234">
        <f>ROUND(I325*H325,2)</f>
        <v>0</v>
      </c>
      <c r="K325" s="230" t="s">
        <v>1</v>
      </c>
      <c r="L325" s="45"/>
      <c r="M325" s="235" t="s">
        <v>1</v>
      </c>
      <c r="N325" s="236" t="s">
        <v>42</v>
      </c>
      <c r="O325" s="92"/>
      <c r="P325" s="237">
        <f>O325*H325</f>
        <v>0</v>
      </c>
      <c r="Q325" s="237">
        <v>0</v>
      </c>
      <c r="R325" s="237">
        <f>Q325*H325</f>
        <v>0</v>
      </c>
      <c r="S325" s="237">
        <v>0</v>
      </c>
      <c r="T325" s="238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9" t="s">
        <v>189</v>
      </c>
      <c r="AT325" s="239" t="s">
        <v>171</v>
      </c>
      <c r="AU325" s="239" t="s">
        <v>86</v>
      </c>
      <c r="AY325" s="18" t="s">
        <v>168</v>
      </c>
      <c r="BE325" s="240">
        <f>IF(N325="základní",J325,0)</f>
        <v>0</v>
      </c>
      <c r="BF325" s="240">
        <f>IF(N325="snížená",J325,0)</f>
        <v>0</v>
      </c>
      <c r="BG325" s="240">
        <f>IF(N325="zákl. přenesená",J325,0)</f>
        <v>0</v>
      </c>
      <c r="BH325" s="240">
        <f>IF(N325="sníž. přenesená",J325,0)</f>
        <v>0</v>
      </c>
      <c r="BI325" s="240">
        <f>IF(N325="nulová",J325,0)</f>
        <v>0</v>
      </c>
      <c r="BJ325" s="18" t="s">
        <v>84</v>
      </c>
      <c r="BK325" s="240">
        <f>ROUND(I325*H325,2)</f>
        <v>0</v>
      </c>
      <c r="BL325" s="18" t="s">
        <v>189</v>
      </c>
      <c r="BM325" s="239" t="s">
        <v>2121</v>
      </c>
    </row>
    <row r="326" spans="1:47" s="2" customFormat="1" ht="12">
      <c r="A326" s="39"/>
      <c r="B326" s="40"/>
      <c r="C326" s="41"/>
      <c r="D326" s="241" t="s">
        <v>178</v>
      </c>
      <c r="E326" s="41"/>
      <c r="F326" s="242" t="s">
        <v>4836</v>
      </c>
      <c r="G326" s="41"/>
      <c r="H326" s="41"/>
      <c r="I326" s="243"/>
      <c r="J326" s="41"/>
      <c r="K326" s="41"/>
      <c r="L326" s="45"/>
      <c r="M326" s="244"/>
      <c r="N326" s="245"/>
      <c r="O326" s="92"/>
      <c r="P326" s="92"/>
      <c r="Q326" s="92"/>
      <c r="R326" s="92"/>
      <c r="S326" s="92"/>
      <c r="T326" s="9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178</v>
      </c>
      <c r="AU326" s="18" t="s">
        <v>86</v>
      </c>
    </row>
    <row r="327" spans="1:65" s="2" customFormat="1" ht="16.5" customHeight="1">
      <c r="A327" s="39"/>
      <c r="B327" s="40"/>
      <c r="C327" s="228" t="s">
        <v>1611</v>
      </c>
      <c r="D327" s="228" t="s">
        <v>171</v>
      </c>
      <c r="E327" s="229" t="s">
        <v>4837</v>
      </c>
      <c r="F327" s="230" t="s">
        <v>4838</v>
      </c>
      <c r="G327" s="231" t="s">
        <v>1933</v>
      </c>
      <c r="H327" s="232">
        <v>1</v>
      </c>
      <c r="I327" s="233"/>
      <c r="J327" s="234">
        <f>ROUND(I327*H327,2)</f>
        <v>0</v>
      </c>
      <c r="K327" s="230" t="s">
        <v>1</v>
      </c>
      <c r="L327" s="45"/>
      <c r="M327" s="235" t="s">
        <v>1</v>
      </c>
      <c r="N327" s="236" t="s">
        <v>42</v>
      </c>
      <c r="O327" s="92"/>
      <c r="P327" s="237">
        <f>O327*H327</f>
        <v>0</v>
      </c>
      <c r="Q327" s="237">
        <v>0</v>
      </c>
      <c r="R327" s="237">
        <f>Q327*H327</f>
        <v>0</v>
      </c>
      <c r="S327" s="237">
        <v>0</v>
      </c>
      <c r="T327" s="238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9" t="s">
        <v>189</v>
      </c>
      <c r="AT327" s="239" t="s">
        <v>171</v>
      </c>
      <c r="AU327" s="239" t="s">
        <v>86</v>
      </c>
      <c r="AY327" s="18" t="s">
        <v>168</v>
      </c>
      <c r="BE327" s="240">
        <f>IF(N327="základní",J327,0)</f>
        <v>0</v>
      </c>
      <c r="BF327" s="240">
        <f>IF(N327="snížená",J327,0)</f>
        <v>0</v>
      </c>
      <c r="BG327" s="240">
        <f>IF(N327="zákl. přenesená",J327,0)</f>
        <v>0</v>
      </c>
      <c r="BH327" s="240">
        <f>IF(N327="sníž. přenesená",J327,0)</f>
        <v>0</v>
      </c>
      <c r="BI327" s="240">
        <f>IF(N327="nulová",J327,0)</f>
        <v>0</v>
      </c>
      <c r="BJ327" s="18" t="s">
        <v>84</v>
      </c>
      <c r="BK327" s="240">
        <f>ROUND(I327*H327,2)</f>
        <v>0</v>
      </c>
      <c r="BL327" s="18" t="s">
        <v>189</v>
      </c>
      <c r="BM327" s="239" t="s">
        <v>2133</v>
      </c>
    </row>
    <row r="328" spans="1:47" s="2" customFormat="1" ht="12">
      <c r="A328" s="39"/>
      <c r="B328" s="40"/>
      <c r="C328" s="41"/>
      <c r="D328" s="241" t="s">
        <v>178</v>
      </c>
      <c r="E328" s="41"/>
      <c r="F328" s="242" t="s">
        <v>4839</v>
      </c>
      <c r="G328" s="41"/>
      <c r="H328" s="41"/>
      <c r="I328" s="243"/>
      <c r="J328" s="41"/>
      <c r="K328" s="41"/>
      <c r="L328" s="45"/>
      <c r="M328" s="244"/>
      <c r="N328" s="245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178</v>
      </c>
      <c r="AU328" s="18" t="s">
        <v>86</v>
      </c>
    </row>
    <row r="329" spans="1:65" s="2" customFormat="1" ht="37.8" customHeight="1">
      <c r="A329" s="39"/>
      <c r="B329" s="40"/>
      <c r="C329" s="228" t="s">
        <v>1616</v>
      </c>
      <c r="D329" s="228" t="s">
        <v>171</v>
      </c>
      <c r="E329" s="229" t="s">
        <v>4840</v>
      </c>
      <c r="F329" s="230" t="s">
        <v>4841</v>
      </c>
      <c r="G329" s="231" t="s">
        <v>1933</v>
      </c>
      <c r="H329" s="232">
        <v>1</v>
      </c>
      <c r="I329" s="233"/>
      <c r="J329" s="234">
        <f>ROUND(I329*H329,2)</f>
        <v>0</v>
      </c>
      <c r="K329" s="230" t="s">
        <v>1</v>
      </c>
      <c r="L329" s="45"/>
      <c r="M329" s="235" t="s">
        <v>1</v>
      </c>
      <c r="N329" s="236" t="s">
        <v>42</v>
      </c>
      <c r="O329" s="92"/>
      <c r="P329" s="237">
        <f>O329*H329</f>
        <v>0</v>
      </c>
      <c r="Q329" s="237">
        <v>0</v>
      </c>
      <c r="R329" s="237">
        <f>Q329*H329</f>
        <v>0</v>
      </c>
      <c r="S329" s="237">
        <v>0</v>
      </c>
      <c r="T329" s="238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9" t="s">
        <v>189</v>
      </c>
      <c r="AT329" s="239" t="s">
        <v>171</v>
      </c>
      <c r="AU329" s="239" t="s">
        <v>86</v>
      </c>
      <c r="AY329" s="18" t="s">
        <v>168</v>
      </c>
      <c r="BE329" s="240">
        <f>IF(N329="základní",J329,0)</f>
        <v>0</v>
      </c>
      <c r="BF329" s="240">
        <f>IF(N329="snížená",J329,0)</f>
        <v>0</v>
      </c>
      <c r="BG329" s="240">
        <f>IF(N329="zákl. přenesená",J329,0)</f>
        <v>0</v>
      </c>
      <c r="BH329" s="240">
        <f>IF(N329="sníž. přenesená",J329,0)</f>
        <v>0</v>
      </c>
      <c r="BI329" s="240">
        <f>IF(N329="nulová",J329,0)</f>
        <v>0</v>
      </c>
      <c r="BJ329" s="18" t="s">
        <v>84</v>
      </c>
      <c r="BK329" s="240">
        <f>ROUND(I329*H329,2)</f>
        <v>0</v>
      </c>
      <c r="BL329" s="18" t="s">
        <v>189</v>
      </c>
      <c r="BM329" s="239" t="s">
        <v>2148</v>
      </c>
    </row>
    <row r="330" spans="1:47" s="2" customFormat="1" ht="12">
      <c r="A330" s="39"/>
      <c r="B330" s="40"/>
      <c r="C330" s="41"/>
      <c r="D330" s="241" t="s">
        <v>178</v>
      </c>
      <c r="E330" s="41"/>
      <c r="F330" s="242" t="s">
        <v>4842</v>
      </c>
      <c r="G330" s="41"/>
      <c r="H330" s="41"/>
      <c r="I330" s="243"/>
      <c r="J330" s="41"/>
      <c r="K330" s="41"/>
      <c r="L330" s="45"/>
      <c r="M330" s="244"/>
      <c r="N330" s="245"/>
      <c r="O330" s="92"/>
      <c r="P330" s="92"/>
      <c r="Q330" s="92"/>
      <c r="R330" s="92"/>
      <c r="S330" s="92"/>
      <c r="T330" s="93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178</v>
      </c>
      <c r="AU330" s="18" t="s">
        <v>86</v>
      </c>
    </row>
    <row r="331" spans="1:65" s="2" customFormat="1" ht="24.15" customHeight="1">
      <c r="A331" s="39"/>
      <c r="B331" s="40"/>
      <c r="C331" s="228" t="s">
        <v>1620</v>
      </c>
      <c r="D331" s="228" t="s">
        <v>171</v>
      </c>
      <c r="E331" s="229" t="s">
        <v>4843</v>
      </c>
      <c r="F331" s="230" t="s">
        <v>4844</v>
      </c>
      <c r="G331" s="231" t="s">
        <v>1933</v>
      </c>
      <c r="H331" s="232">
        <v>1</v>
      </c>
      <c r="I331" s="233"/>
      <c r="J331" s="234">
        <f>ROUND(I331*H331,2)</f>
        <v>0</v>
      </c>
      <c r="K331" s="230" t="s">
        <v>1</v>
      </c>
      <c r="L331" s="45"/>
      <c r="M331" s="235" t="s">
        <v>1</v>
      </c>
      <c r="N331" s="236" t="s">
        <v>42</v>
      </c>
      <c r="O331" s="92"/>
      <c r="P331" s="237">
        <f>O331*H331</f>
        <v>0</v>
      </c>
      <c r="Q331" s="237">
        <v>0</v>
      </c>
      <c r="R331" s="237">
        <f>Q331*H331</f>
        <v>0</v>
      </c>
      <c r="S331" s="237">
        <v>0</v>
      </c>
      <c r="T331" s="238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9" t="s">
        <v>189</v>
      </c>
      <c r="AT331" s="239" t="s">
        <v>171</v>
      </c>
      <c r="AU331" s="239" t="s">
        <v>86</v>
      </c>
      <c r="AY331" s="18" t="s">
        <v>168</v>
      </c>
      <c r="BE331" s="240">
        <f>IF(N331="základní",J331,0)</f>
        <v>0</v>
      </c>
      <c r="BF331" s="240">
        <f>IF(N331="snížená",J331,0)</f>
        <v>0</v>
      </c>
      <c r="BG331" s="240">
        <f>IF(N331="zákl. přenesená",J331,0)</f>
        <v>0</v>
      </c>
      <c r="BH331" s="240">
        <f>IF(N331="sníž. přenesená",J331,0)</f>
        <v>0</v>
      </c>
      <c r="BI331" s="240">
        <f>IF(N331="nulová",J331,0)</f>
        <v>0</v>
      </c>
      <c r="BJ331" s="18" t="s">
        <v>84</v>
      </c>
      <c r="BK331" s="240">
        <f>ROUND(I331*H331,2)</f>
        <v>0</v>
      </c>
      <c r="BL331" s="18" t="s">
        <v>189</v>
      </c>
      <c r="BM331" s="239" t="s">
        <v>2156</v>
      </c>
    </row>
    <row r="332" spans="1:47" s="2" customFormat="1" ht="12">
      <c r="A332" s="39"/>
      <c r="B332" s="40"/>
      <c r="C332" s="41"/>
      <c r="D332" s="241" t="s">
        <v>178</v>
      </c>
      <c r="E332" s="41"/>
      <c r="F332" s="242" t="s">
        <v>4845</v>
      </c>
      <c r="G332" s="41"/>
      <c r="H332" s="41"/>
      <c r="I332" s="243"/>
      <c r="J332" s="41"/>
      <c r="K332" s="41"/>
      <c r="L332" s="45"/>
      <c r="M332" s="244"/>
      <c r="N332" s="245"/>
      <c r="O332" s="92"/>
      <c r="P332" s="92"/>
      <c r="Q332" s="92"/>
      <c r="R332" s="92"/>
      <c r="S332" s="92"/>
      <c r="T332" s="93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178</v>
      </c>
      <c r="AU332" s="18" t="s">
        <v>86</v>
      </c>
    </row>
    <row r="333" spans="1:65" s="2" customFormat="1" ht="16.5" customHeight="1">
      <c r="A333" s="39"/>
      <c r="B333" s="40"/>
      <c r="C333" s="228" t="s">
        <v>1625</v>
      </c>
      <c r="D333" s="228" t="s">
        <v>171</v>
      </c>
      <c r="E333" s="229" t="s">
        <v>4820</v>
      </c>
      <c r="F333" s="230" t="s">
        <v>4694</v>
      </c>
      <c r="G333" s="231" t="s">
        <v>203</v>
      </c>
      <c r="H333" s="232">
        <v>12</v>
      </c>
      <c r="I333" s="233"/>
      <c r="J333" s="234">
        <f>ROUND(I333*H333,2)</f>
        <v>0</v>
      </c>
      <c r="K333" s="230" t="s">
        <v>1</v>
      </c>
      <c r="L333" s="45"/>
      <c r="M333" s="235" t="s">
        <v>1</v>
      </c>
      <c r="N333" s="236" t="s">
        <v>42</v>
      </c>
      <c r="O333" s="92"/>
      <c r="P333" s="237">
        <f>O333*H333</f>
        <v>0</v>
      </c>
      <c r="Q333" s="237">
        <v>0</v>
      </c>
      <c r="R333" s="237">
        <f>Q333*H333</f>
        <v>0</v>
      </c>
      <c r="S333" s="237">
        <v>0</v>
      </c>
      <c r="T333" s="238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9" t="s">
        <v>189</v>
      </c>
      <c r="AT333" s="239" t="s">
        <v>171</v>
      </c>
      <c r="AU333" s="239" t="s">
        <v>86</v>
      </c>
      <c r="AY333" s="18" t="s">
        <v>168</v>
      </c>
      <c r="BE333" s="240">
        <f>IF(N333="základní",J333,0)</f>
        <v>0</v>
      </c>
      <c r="BF333" s="240">
        <f>IF(N333="snížená",J333,0)</f>
        <v>0</v>
      </c>
      <c r="BG333" s="240">
        <f>IF(N333="zákl. přenesená",J333,0)</f>
        <v>0</v>
      </c>
      <c r="BH333" s="240">
        <f>IF(N333="sníž. přenesená",J333,0)</f>
        <v>0</v>
      </c>
      <c r="BI333" s="240">
        <f>IF(N333="nulová",J333,0)</f>
        <v>0</v>
      </c>
      <c r="BJ333" s="18" t="s">
        <v>84</v>
      </c>
      <c r="BK333" s="240">
        <f>ROUND(I333*H333,2)</f>
        <v>0</v>
      </c>
      <c r="BL333" s="18" t="s">
        <v>189</v>
      </c>
      <c r="BM333" s="239" t="s">
        <v>2166</v>
      </c>
    </row>
    <row r="334" spans="1:47" s="2" customFormat="1" ht="12">
      <c r="A334" s="39"/>
      <c r="B334" s="40"/>
      <c r="C334" s="41"/>
      <c r="D334" s="241" t="s">
        <v>178</v>
      </c>
      <c r="E334" s="41"/>
      <c r="F334" s="242" t="s">
        <v>4846</v>
      </c>
      <c r="G334" s="41"/>
      <c r="H334" s="41"/>
      <c r="I334" s="243"/>
      <c r="J334" s="41"/>
      <c r="K334" s="41"/>
      <c r="L334" s="45"/>
      <c r="M334" s="244"/>
      <c r="N334" s="245"/>
      <c r="O334" s="92"/>
      <c r="P334" s="92"/>
      <c r="Q334" s="92"/>
      <c r="R334" s="92"/>
      <c r="S334" s="92"/>
      <c r="T334" s="93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178</v>
      </c>
      <c r="AU334" s="18" t="s">
        <v>86</v>
      </c>
    </row>
    <row r="335" spans="1:65" s="2" customFormat="1" ht="16.5" customHeight="1">
      <c r="A335" s="39"/>
      <c r="B335" s="40"/>
      <c r="C335" s="228" t="s">
        <v>1630</v>
      </c>
      <c r="D335" s="228" t="s">
        <v>171</v>
      </c>
      <c r="E335" s="229" t="s">
        <v>4847</v>
      </c>
      <c r="F335" s="230" t="s">
        <v>4733</v>
      </c>
      <c r="G335" s="231" t="s">
        <v>3661</v>
      </c>
      <c r="H335" s="232">
        <v>3</v>
      </c>
      <c r="I335" s="233"/>
      <c r="J335" s="234">
        <f>ROUND(I335*H335,2)</f>
        <v>0</v>
      </c>
      <c r="K335" s="230" t="s">
        <v>1</v>
      </c>
      <c r="L335" s="45"/>
      <c r="M335" s="235" t="s">
        <v>1</v>
      </c>
      <c r="N335" s="236" t="s">
        <v>42</v>
      </c>
      <c r="O335" s="92"/>
      <c r="P335" s="237">
        <f>O335*H335</f>
        <v>0</v>
      </c>
      <c r="Q335" s="237">
        <v>0</v>
      </c>
      <c r="R335" s="237">
        <f>Q335*H335</f>
        <v>0</v>
      </c>
      <c r="S335" s="237">
        <v>0</v>
      </c>
      <c r="T335" s="238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9" t="s">
        <v>189</v>
      </c>
      <c r="AT335" s="239" t="s">
        <v>171</v>
      </c>
      <c r="AU335" s="239" t="s">
        <v>86</v>
      </c>
      <c r="AY335" s="18" t="s">
        <v>168</v>
      </c>
      <c r="BE335" s="240">
        <f>IF(N335="základní",J335,0)</f>
        <v>0</v>
      </c>
      <c r="BF335" s="240">
        <f>IF(N335="snížená",J335,0)</f>
        <v>0</v>
      </c>
      <c r="BG335" s="240">
        <f>IF(N335="zákl. přenesená",J335,0)</f>
        <v>0</v>
      </c>
      <c r="BH335" s="240">
        <f>IF(N335="sníž. přenesená",J335,0)</f>
        <v>0</v>
      </c>
      <c r="BI335" s="240">
        <f>IF(N335="nulová",J335,0)</f>
        <v>0</v>
      </c>
      <c r="BJ335" s="18" t="s">
        <v>84</v>
      </c>
      <c r="BK335" s="240">
        <f>ROUND(I335*H335,2)</f>
        <v>0</v>
      </c>
      <c r="BL335" s="18" t="s">
        <v>189</v>
      </c>
      <c r="BM335" s="239" t="s">
        <v>2178</v>
      </c>
    </row>
    <row r="336" spans="1:47" s="2" customFormat="1" ht="12">
      <c r="A336" s="39"/>
      <c r="B336" s="40"/>
      <c r="C336" s="41"/>
      <c r="D336" s="241" t="s">
        <v>178</v>
      </c>
      <c r="E336" s="41"/>
      <c r="F336" s="242" t="s">
        <v>4848</v>
      </c>
      <c r="G336" s="41"/>
      <c r="H336" s="41"/>
      <c r="I336" s="243"/>
      <c r="J336" s="41"/>
      <c r="K336" s="41"/>
      <c r="L336" s="45"/>
      <c r="M336" s="244"/>
      <c r="N336" s="245"/>
      <c r="O336" s="92"/>
      <c r="P336" s="92"/>
      <c r="Q336" s="92"/>
      <c r="R336" s="92"/>
      <c r="S336" s="92"/>
      <c r="T336" s="93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178</v>
      </c>
      <c r="AU336" s="18" t="s">
        <v>86</v>
      </c>
    </row>
    <row r="337" spans="1:65" s="2" customFormat="1" ht="49.05" customHeight="1">
      <c r="A337" s="39"/>
      <c r="B337" s="40"/>
      <c r="C337" s="228" t="s">
        <v>1635</v>
      </c>
      <c r="D337" s="228" t="s">
        <v>171</v>
      </c>
      <c r="E337" s="229" t="s">
        <v>4849</v>
      </c>
      <c r="F337" s="230" t="s">
        <v>4850</v>
      </c>
      <c r="G337" s="231" t="s">
        <v>203</v>
      </c>
      <c r="H337" s="232">
        <v>15</v>
      </c>
      <c r="I337" s="233"/>
      <c r="J337" s="234">
        <f>ROUND(I337*H337,2)</f>
        <v>0</v>
      </c>
      <c r="K337" s="230" t="s">
        <v>1</v>
      </c>
      <c r="L337" s="45"/>
      <c r="M337" s="235" t="s">
        <v>1</v>
      </c>
      <c r="N337" s="236" t="s">
        <v>42</v>
      </c>
      <c r="O337" s="92"/>
      <c r="P337" s="237">
        <f>O337*H337</f>
        <v>0</v>
      </c>
      <c r="Q337" s="237">
        <v>0</v>
      </c>
      <c r="R337" s="237">
        <f>Q337*H337</f>
        <v>0</v>
      </c>
      <c r="S337" s="237">
        <v>0</v>
      </c>
      <c r="T337" s="238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9" t="s">
        <v>189</v>
      </c>
      <c r="AT337" s="239" t="s">
        <v>171</v>
      </c>
      <c r="AU337" s="239" t="s">
        <v>86</v>
      </c>
      <c r="AY337" s="18" t="s">
        <v>168</v>
      </c>
      <c r="BE337" s="240">
        <f>IF(N337="základní",J337,0)</f>
        <v>0</v>
      </c>
      <c r="BF337" s="240">
        <f>IF(N337="snížená",J337,0)</f>
        <v>0</v>
      </c>
      <c r="BG337" s="240">
        <f>IF(N337="zákl. přenesená",J337,0)</f>
        <v>0</v>
      </c>
      <c r="BH337" s="240">
        <f>IF(N337="sníž. přenesená",J337,0)</f>
        <v>0</v>
      </c>
      <c r="BI337" s="240">
        <f>IF(N337="nulová",J337,0)</f>
        <v>0</v>
      </c>
      <c r="BJ337" s="18" t="s">
        <v>84</v>
      </c>
      <c r="BK337" s="240">
        <f>ROUND(I337*H337,2)</f>
        <v>0</v>
      </c>
      <c r="BL337" s="18" t="s">
        <v>189</v>
      </c>
      <c r="BM337" s="239" t="s">
        <v>2189</v>
      </c>
    </row>
    <row r="338" spans="1:47" s="2" customFormat="1" ht="12">
      <c r="A338" s="39"/>
      <c r="B338" s="40"/>
      <c r="C338" s="41"/>
      <c r="D338" s="241" t="s">
        <v>178</v>
      </c>
      <c r="E338" s="41"/>
      <c r="F338" s="242" t="s">
        <v>4851</v>
      </c>
      <c r="G338" s="41"/>
      <c r="H338" s="41"/>
      <c r="I338" s="243"/>
      <c r="J338" s="41"/>
      <c r="K338" s="41"/>
      <c r="L338" s="45"/>
      <c r="M338" s="244"/>
      <c r="N338" s="245"/>
      <c r="O338" s="92"/>
      <c r="P338" s="92"/>
      <c r="Q338" s="92"/>
      <c r="R338" s="92"/>
      <c r="S338" s="92"/>
      <c r="T338" s="93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178</v>
      </c>
      <c r="AU338" s="18" t="s">
        <v>86</v>
      </c>
    </row>
    <row r="339" spans="1:63" s="12" customFormat="1" ht="22.8" customHeight="1">
      <c r="A339" s="12"/>
      <c r="B339" s="212"/>
      <c r="C339" s="213"/>
      <c r="D339" s="214" t="s">
        <v>76</v>
      </c>
      <c r="E339" s="226" t="s">
        <v>4561</v>
      </c>
      <c r="F339" s="226" t="s">
        <v>4852</v>
      </c>
      <c r="G339" s="213"/>
      <c r="H339" s="213"/>
      <c r="I339" s="216"/>
      <c r="J339" s="227">
        <f>BK339</f>
        <v>0</v>
      </c>
      <c r="K339" s="213"/>
      <c r="L339" s="218"/>
      <c r="M339" s="219"/>
      <c r="N339" s="220"/>
      <c r="O339" s="220"/>
      <c r="P339" s="221">
        <f>SUM(P340:P361)</f>
        <v>0</v>
      </c>
      <c r="Q339" s="220"/>
      <c r="R339" s="221">
        <f>SUM(R340:R361)</f>
        <v>0</v>
      </c>
      <c r="S339" s="220"/>
      <c r="T339" s="222">
        <f>SUM(T340:T361)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23" t="s">
        <v>84</v>
      </c>
      <c r="AT339" s="224" t="s">
        <v>76</v>
      </c>
      <c r="AU339" s="224" t="s">
        <v>84</v>
      </c>
      <c r="AY339" s="223" t="s">
        <v>168</v>
      </c>
      <c r="BK339" s="225">
        <f>SUM(BK340:BK361)</f>
        <v>0</v>
      </c>
    </row>
    <row r="340" spans="1:65" s="2" customFormat="1" ht="49.05" customHeight="1">
      <c r="A340" s="39"/>
      <c r="B340" s="40"/>
      <c r="C340" s="228" t="s">
        <v>1641</v>
      </c>
      <c r="D340" s="228" t="s">
        <v>171</v>
      </c>
      <c r="E340" s="229" t="s">
        <v>4853</v>
      </c>
      <c r="F340" s="230" t="s">
        <v>4854</v>
      </c>
      <c r="G340" s="231" t="s">
        <v>1933</v>
      </c>
      <c r="H340" s="232">
        <v>1</v>
      </c>
      <c r="I340" s="233"/>
      <c r="J340" s="234">
        <f>ROUND(I340*H340,2)</f>
        <v>0</v>
      </c>
      <c r="K340" s="230" t="s">
        <v>1</v>
      </c>
      <c r="L340" s="45"/>
      <c r="M340" s="235" t="s">
        <v>1</v>
      </c>
      <c r="N340" s="236" t="s">
        <v>42</v>
      </c>
      <c r="O340" s="92"/>
      <c r="P340" s="237">
        <f>O340*H340</f>
        <v>0</v>
      </c>
      <c r="Q340" s="237">
        <v>0</v>
      </c>
      <c r="R340" s="237">
        <f>Q340*H340</f>
        <v>0</v>
      </c>
      <c r="S340" s="237">
        <v>0</v>
      </c>
      <c r="T340" s="238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9" t="s">
        <v>189</v>
      </c>
      <c r="AT340" s="239" t="s">
        <v>171</v>
      </c>
      <c r="AU340" s="239" t="s">
        <v>86</v>
      </c>
      <c r="AY340" s="18" t="s">
        <v>168</v>
      </c>
      <c r="BE340" s="240">
        <f>IF(N340="základní",J340,0)</f>
        <v>0</v>
      </c>
      <c r="BF340" s="240">
        <f>IF(N340="snížená",J340,0)</f>
        <v>0</v>
      </c>
      <c r="BG340" s="240">
        <f>IF(N340="zákl. přenesená",J340,0)</f>
        <v>0</v>
      </c>
      <c r="BH340" s="240">
        <f>IF(N340="sníž. přenesená",J340,0)</f>
        <v>0</v>
      </c>
      <c r="BI340" s="240">
        <f>IF(N340="nulová",J340,0)</f>
        <v>0</v>
      </c>
      <c r="BJ340" s="18" t="s">
        <v>84</v>
      </c>
      <c r="BK340" s="240">
        <f>ROUND(I340*H340,2)</f>
        <v>0</v>
      </c>
      <c r="BL340" s="18" t="s">
        <v>189</v>
      </c>
      <c r="BM340" s="239" t="s">
        <v>2199</v>
      </c>
    </row>
    <row r="341" spans="1:47" s="2" customFormat="1" ht="12">
      <c r="A341" s="39"/>
      <c r="B341" s="40"/>
      <c r="C341" s="41"/>
      <c r="D341" s="241" t="s">
        <v>178</v>
      </c>
      <c r="E341" s="41"/>
      <c r="F341" s="242" t="s">
        <v>4855</v>
      </c>
      <c r="G341" s="41"/>
      <c r="H341" s="41"/>
      <c r="I341" s="243"/>
      <c r="J341" s="41"/>
      <c r="K341" s="41"/>
      <c r="L341" s="45"/>
      <c r="M341" s="244"/>
      <c r="N341" s="245"/>
      <c r="O341" s="92"/>
      <c r="P341" s="92"/>
      <c r="Q341" s="92"/>
      <c r="R341" s="92"/>
      <c r="S341" s="92"/>
      <c r="T341" s="93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178</v>
      </c>
      <c r="AU341" s="18" t="s">
        <v>86</v>
      </c>
    </row>
    <row r="342" spans="1:65" s="2" customFormat="1" ht="24.15" customHeight="1">
      <c r="A342" s="39"/>
      <c r="B342" s="40"/>
      <c r="C342" s="228" t="s">
        <v>1646</v>
      </c>
      <c r="D342" s="228" t="s">
        <v>171</v>
      </c>
      <c r="E342" s="229" t="s">
        <v>4856</v>
      </c>
      <c r="F342" s="230" t="s">
        <v>4857</v>
      </c>
      <c r="G342" s="231" t="s">
        <v>1933</v>
      </c>
      <c r="H342" s="232">
        <v>1</v>
      </c>
      <c r="I342" s="233"/>
      <c r="J342" s="234">
        <f>ROUND(I342*H342,2)</f>
        <v>0</v>
      </c>
      <c r="K342" s="230" t="s">
        <v>1</v>
      </c>
      <c r="L342" s="45"/>
      <c r="M342" s="235" t="s">
        <v>1</v>
      </c>
      <c r="N342" s="236" t="s">
        <v>42</v>
      </c>
      <c r="O342" s="92"/>
      <c r="P342" s="237">
        <f>O342*H342</f>
        <v>0</v>
      </c>
      <c r="Q342" s="237">
        <v>0</v>
      </c>
      <c r="R342" s="237">
        <f>Q342*H342</f>
        <v>0</v>
      </c>
      <c r="S342" s="237">
        <v>0</v>
      </c>
      <c r="T342" s="238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9" t="s">
        <v>189</v>
      </c>
      <c r="AT342" s="239" t="s">
        <v>171</v>
      </c>
      <c r="AU342" s="239" t="s">
        <v>86</v>
      </c>
      <c r="AY342" s="18" t="s">
        <v>168</v>
      </c>
      <c r="BE342" s="240">
        <f>IF(N342="základní",J342,0)</f>
        <v>0</v>
      </c>
      <c r="BF342" s="240">
        <f>IF(N342="snížená",J342,0)</f>
        <v>0</v>
      </c>
      <c r="BG342" s="240">
        <f>IF(N342="zákl. přenesená",J342,0)</f>
        <v>0</v>
      </c>
      <c r="BH342" s="240">
        <f>IF(N342="sníž. přenesená",J342,0)</f>
        <v>0</v>
      </c>
      <c r="BI342" s="240">
        <f>IF(N342="nulová",J342,0)</f>
        <v>0</v>
      </c>
      <c r="BJ342" s="18" t="s">
        <v>84</v>
      </c>
      <c r="BK342" s="240">
        <f>ROUND(I342*H342,2)</f>
        <v>0</v>
      </c>
      <c r="BL342" s="18" t="s">
        <v>189</v>
      </c>
      <c r="BM342" s="239" t="s">
        <v>2209</v>
      </c>
    </row>
    <row r="343" spans="1:47" s="2" customFormat="1" ht="12">
      <c r="A343" s="39"/>
      <c r="B343" s="40"/>
      <c r="C343" s="41"/>
      <c r="D343" s="241" t="s">
        <v>178</v>
      </c>
      <c r="E343" s="41"/>
      <c r="F343" s="242" t="s">
        <v>4858</v>
      </c>
      <c r="G343" s="41"/>
      <c r="H343" s="41"/>
      <c r="I343" s="243"/>
      <c r="J343" s="41"/>
      <c r="K343" s="41"/>
      <c r="L343" s="45"/>
      <c r="M343" s="244"/>
      <c r="N343" s="245"/>
      <c r="O343" s="92"/>
      <c r="P343" s="92"/>
      <c r="Q343" s="92"/>
      <c r="R343" s="92"/>
      <c r="S343" s="92"/>
      <c r="T343" s="93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178</v>
      </c>
      <c r="AU343" s="18" t="s">
        <v>86</v>
      </c>
    </row>
    <row r="344" spans="1:65" s="2" customFormat="1" ht="33" customHeight="1">
      <c r="A344" s="39"/>
      <c r="B344" s="40"/>
      <c r="C344" s="228" t="s">
        <v>1652</v>
      </c>
      <c r="D344" s="228" t="s">
        <v>171</v>
      </c>
      <c r="E344" s="229" t="s">
        <v>4859</v>
      </c>
      <c r="F344" s="230" t="s">
        <v>4860</v>
      </c>
      <c r="G344" s="231" t="s">
        <v>1933</v>
      </c>
      <c r="H344" s="232">
        <v>1</v>
      </c>
      <c r="I344" s="233"/>
      <c r="J344" s="234">
        <f>ROUND(I344*H344,2)</f>
        <v>0</v>
      </c>
      <c r="K344" s="230" t="s">
        <v>1</v>
      </c>
      <c r="L344" s="45"/>
      <c r="M344" s="235" t="s">
        <v>1</v>
      </c>
      <c r="N344" s="236" t="s">
        <v>42</v>
      </c>
      <c r="O344" s="92"/>
      <c r="P344" s="237">
        <f>O344*H344</f>
        <v>0</v>
      </c>
      <c r="Q344" s="237">
        <v>0</v>
      </c>
      <c r="R344" s="237">
        <f>Q344*H344</f>
        <v>0</v>
      </c>
      <c r="S344" s="237">
        <v>0</v>
      </c>
      <c r="T344" s="238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9" t="s">
        <v>189</v>
      </c>
      <c r="AT344" s="239" t="s">
        <v>171</v>
      </c>
      <c r="AU344" s="239" t="s">
        <v>86</v>
      </c>
      <c r="AY344" s="18" t="s">
        <v>168</v>
      </c>
      <c r="BE344" s="240">
        <f>IF(N344="základní",J344,0)</f>
        <v>0</v>
      </c>
      <c r="BF344" s="240">
        <f>IF(N344="snížená",J344,0)</f>
        <v>0</v>
      </c>
      <c r="BG344" s="240">
        <f>IF(N344="zákl. přenesená",J344,0)</f>
        <v>0</v>
      </c>
      <c r="BH344" s="240">
        <f>IF(N344="sníž. přenesená",J344,0)</f>
        <v>0</v>
      </c>
      <c r="BI344" s="240">
        <f>IF(N344="nulová",J344,0)</f>
        <v>0</v>
      </c>
      <c r="BJ344" s="18" t="s">
        <v>84</v>
      </c>
      <c r="BK344" s="240">
        <f>ROUND(I344*H344,2)</f>
        <v>0</v>
      </c>
      <c r="BL344" s="18" t="s">
        <v>189</v>
      </c>
      <c r="BM344" s="239" t="s">
        <v>2218</v>
      </c>
    </row>
    <row r="345" spans="1:47" s="2" customFormat="1" ht="12">
      <c r="A345" s="39"/>
      <c r="B345" s="40"/>
      <c r="C345" s="41"/>
      <c r="D345" s="241" t="s">
        <v>178</v>
      </c>
      <c r="E345" s="41"/>
      <c r="F345" s="242" t="s">
        <v>4861</v>
      </c>
      <c r="G345" s="41"/>
      <c r="H345" s="41"/>
      <c r="I345" s="243"/>
      <c r="J345" s="41"/>
      <c r="K345" s="41"/>
      <c r="L345" s="45"/>
      <c r="M345" s="244"/>
      <c r="N345" s="245"/>
      <c r="O345" s="92"/>
      <c r="P345" s="92"/>
      <c r="Q345" s="92"/>
      <c r="R345" s="92"/>
      <c r="S345" s="92"/>
      <c r="T345" s="93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178</v>
      </c>
      <c r="AU345" s="18" t="s">
        <v>86</v>
      </c>
    </row>
    <row r="346" spans="1:65" s="2" customFormat="1" ht="16.5" customHeight="1">
      <c r="A346" s="39"/>
      <c r="B346" s="40"/>
      <c r="C346" s="228" t="s">
        <v>1657</v>
      </c>
      <c r="D346" s="228" t="s">
        <v>171</v>
      </c>
      <c r="E346" s="229" t="s">
        <v>4862</v>
      </c>
      <c r="F346" s="230" t="s">
        <v>4863</v>
      </c>
      <c r="G346" s="231" t="s">
        <v>1933</v>
      </c>
      <c r="H346" s="232">
        <v>1</v>
      </c>
      <c r="I346" s="233"/>
      <c r="J346" s="234">
        <f>ROUND(I346*H346,2)</f>
        <v>0</v>
      </c>
      <c r="K346" s="230" t="s">
        <v>1</v>
      </c>
      <c r="L346" s="45"/>
      <c r="M346" s="235" t="s">
        <v>1</v>
      </c>
      <c r="N346" s="236" t="s">
        <v>42</v>
      </c>
      <c r="O346" s="92"/>
      <c r="P346" s="237">
        <f>O346*H346</f>
        <v>0</v>
      </c>
      <c r="Q346" s="237">
        <v>0</v>
      </c>
      <c r="R346" s="237">
        <f>Q346*H346</f>
        <v>0</v>
      </c>
      <c r="S346" s="237">
        <v>0</v>
      </c>
      <c r="T346" s="238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9" t="s">
        <v>189</v>
      </c>
      <c r="AT346" s="239" t="s">
        <v>171</v>
      </c>
      <c r="AU346" s="239" t="s">
        <v>86</v>
      </c>
      <c r="AY346" s="18" t="s">
        <v>168</v>
      </c>
      <c r="BE346" s="240">
        <f>IF(N346="základní",J346,0)</f>
        <v>0</v>
      </c>
      <c r="BF346" s="240">
        <f>IF(N346="snížená",J346,0)</f>
        <v>0</v>
      </c>
      <c r="BG346" s="240">
        <f>IF(N346="zákl. přenesená",J346,0)</f>
        <v>0</v>
      </c>
      <c r="BH346" s="240">
        <f>IF(N346="sníž. přenesená",J346,0)</f>
        <v>0</v>
      </c>
      <c r="BI346" s="240">
        <f>IF(N346="nulová",J346,0)</f>
        <v>0</v>
      </c>
      <c r="BJ346" s="18" t="s">
        <v>84</v>
      </c>
      <c r="BK346" s="240">
        <f>ROUND(I346*H346,2)</f>
        <v>0</v>
      </c>
      <c r="BL346" s="18" t="s">
        <v>189</v>
      </c>
      <c r="BM346" s="239" t="s">
        <v>2228</v>
      </c>
    </row>
    <row r="347" spans="1:47" s="2" customFormat="1" ht="12">
      <c r="A347" s="39"/>
      <c r="B347" s="40"/>
      <c r="C347" s="41"/>
      <c r="D347" s="241" t="s">
        <v>178</v>
      </c>
      <c r="E347" s="41"/>
      <c r="F347" s="242" t="s">
        <v>4864</v>
      </c>
      <c r="G347" s="41"/>
      <c r="H347" s="41"/>
      <c r="I347" s="243"/>
      <c r="J347" s="41"/>
      <c r="K347" s="41"/>
      <c r="L347" s="45"/>
      <c r="M347" s="244"/>
      <c r="N347" s="245"/>
      <c r="O347" s="92"/>
      <c r="P347" s="92"/>
      <c r="Q347" s="92"/>
      <c r="R347" s="92"/>
      <c r="S347" s="92"/>
      <c r="T347" s="93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178</v>
      </c>
      <c r="AU347" s="18" t="s">
        <v>86</v>
      </c>
    </row>
    <row r="348" spans="1:65" s="2" customFormat="1" ht="16.5" customHeight="1">
      <c r="A348" s="39"/>
      <c r="B348" s="40"/>
      <c r="C348" s="228" t="s">
        <v>1661</v>
      </c>
      <c r="D348" s="228" t="s">
        <v>171</v>
      </c>
      <c r="E348" s="229" t="s">
        <v>4865</v>
      </c>
      <c r="F348" s="230" t="s">
        <v>4866</v>
      </c>
      <c r="G348" s="231" t="s">
        <v>1933</v>
      </c>
      <c r="H348" s="232">
        <v>1</v>
      </c>
      <c r="I348" s="233"/>
      <c r="J348" s="234">
        <f>ROUND(I348*H348,2)</f>
        <v>0</v>
      </c>
      <c r="K348" s="230" t="s">
        <v>1</v>
      </c>
      <c r="L348" s="45"/>
      <c r="M348" s="235" t="s">
        <v>1</v>
      </c>
      <c r="N348" s="236" t="s">
        <v>42</v>
      </c>
      <c r="O348" s="92"/>
      <c r="P348" s="237">
        <f>O348*H348</f>
        <v>0</v>
      </c>
      <c r="Q348" s="237">
        <v>0</v>
      </c>
      <c r="R348" s="237">
        <f>Q348*H348</f>
        <v>0</v>
      </c>
      <c r="S348" s="237">
        <v>0</v>
      </c>
      <c r="T348" s="238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9" t="s">
        <v>189</v>
      </c>
      <c r="AT348" s="239" t="s">
        <v>171</v>
      </c>
      <c r="AU348" s="239" t="s">
        <v>86</v>
      </c>
      <c r="AY348" s="18" t="s">
        <v>168</v>
      </c>
      <c r="BE348" s="240">
        <f>IF(N348="základní",J348,0)</f>
        <v>0</v>
      </c>
      <c r="BF348" s="240">
        <f>IF(N348="snížená",J348,0)</f>
        <v>0</v>
      </c>
      <c r="BG348" s="240">
        <f>IF(N348="zákl. přenesená",J348,0)</f>
        <v>0</v>
      </c>
      <c r="BH348" s="240">
        <f>IF(N348="sníž. přenesená",J348,0)</f>
        <v>0</v>
      </c>
      <c r="BI348" s="240">
        <f>IF(N348="nulová",J348,0)</f>
        <v>0</v>
      </c>
      <c r="BJ348" s="18" t="s">
        <v>84</v>
      </c>
      <c r="BK348" s="240">
        <f>ROUND(I348*H348,2)</f>
        <v>0</v>
      </c>
      <c r="BL348" s="18" t="s">
        <v>189</v>
      </c>
      <c r="BM348" s="239" t="s">
        <v>2237</v>
      </c>
    </row>
    <row r="349" spans="1:47" s="2" customFormat="1" ht="12">
      <c r="A349" s="39"/>
      <c r="B349" s="40"/>
      <c r="C349" s="41"/>
      <c r="D349" s="241" t="s">
        <v>178</v>
      </c>
      <c r="E349" s="41"/>
      <c r="F349" s="242" t="s">
        <v>4867</v>
      </c>
      <c r="G349" s="41"/>
      <c r="H349" s="41"/>
      <c r="I349" s="243"/>
      <c r="J349" s="41"/>
      <c r="K349" s="41"/>
      <c r="L349" s="45"/>
      <c r="M349" s="244"/>
      <c r="N349" s="245"/>
      <c r="O349" s="92"/>
      <c r="P349" s="92"/>
      <c r="Q349" s="92"/>
      <c r="R349" s="92"/>
      <c r="S349" s="92"/>
      <c r="T349" s="93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178</v>
      </c>
      <c r="AU349" s="18" t="s">
        <v>86</v>
      </c>
    </row>
    <row r="350" spans="1:65" s="2" customFormat="1" ht="37.8" customHeight="1">
      <c r="A350" s="39"/>
      <c r="B350" s="40"/>
      <c r="C350" s="228" t="s">
        <v>1666</v>
      </c>
      <c r="D350" s="228" t="s">
        <v>171</v>
      </c>
      <c r="E350" s="229" t="s">
        <v>4868</v>
      </c>
      <c r="F350" s="230" t="s">
        <v>4869</v>
      </c>
      <c r="G350" s="231" t="s">
        <v>1933</v>
      </c>
      <c r="H350" s="232">
        <v>1</v>
      </c>
      <c r="I350" s="233"/>
      <c r="J350" s="234">
        <f>ROUND(I350*H350,2)</f>
        <v>0</v>
      </c>
      <c r="K350" s="230" t="s">
        <v>1</v>
      </c>
      <c r="L350" s="45"/>
      <c r="M350" s="235" t="s">
        <v>1</v>
      </c>
      <c r="N350" s="236" t="s">
        <v>42</v>
      </c>
      <c r="O350" s="92"/>
      <c r="P350" s="237">
        <f>O350*H350</f>
        <v>0</v>
      </c>
      <c r="Q350" s="237">
        <v>0</v>
      </c>
      <c r="R350" s="237">
        <f>Q350*H350</f>
        <v>0</v>
      </c>
      <c r="S350" s="237">
        <v>0</v>
      </c>
      <c r="T350" s="238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9" t="s">
        <v>189</v>
      </c>
      <c r="AT350" s="239" t="s">
        <v>171</v>
      </c>
      <c r="AU350" s="239" t="s">
        <v>86</v>
      </c>
      <c r="AY350" s="18" t="s">
        <v>168</v>
      </c>
      <c r="BE350" s="240">
        <f>IF(N350="základní",J350,0)</f>
        <v>0</v>
      </c>
      <c r="BF350" s="240">
        <f>IF(N350="snížená",J350,0)</f>
        <v>0</v>
      </c>
      <c r="BG350" s="240">
        <f>IF(N350="zákl. přenesená",J350,0)</f>
        <v>0</v>
      </c>
      <c r="BH350" s="240">
        <f>IF(N350="sníž. přenesená",J350,0)</f>
        <v>0</v>
      </c>
      <c r="BI350" s="240">
        <f>IF(N350="nulová",J350,0)</f>
        <v>0</v>
      </c>
      <c r="BJ350" s="18" t="s">
        <v>84</v>
      </c>
      <c r="BK350" s="240">
        <f>ROUND(I350*H350,2)</f>
        <v>0</v>
      </c>
      <c r="BL350" s="18" t="s">
        <v>189</v>
      </c>
      <c r="BM350" s="239" t="s">
        <v>2246</v>
      </c>
    </row>
    <row r="351" spans="1:47" s="2" customFormat="1" ht="12">
      <c r="A351" s="39"/>
      <c r="B351" s="40"/>
      <c r="C351" s="41"/>
      <c r="D351" s="241" t="s">
        <v>178</v>
      </c>
      <c r="E351" s="41"/>
      <c r="F351" s="242" t="s">
        <v>4870</v>
      </c>
      <c r="G351" s="41"/>
      <c r="H351" s="41"/>
      <c r="I351" s="243"/>
      <c r="J351" s="41"/>
      <c r="K351" s="41"/>
      <c r="L351" s="45"/>
      <c r="M351" s="244"/>
      <c r="N351" s="245"/>
      <c r="O351" s="92"/>
      <c r="P351" s="92"/>
      <c r="Q351" s="92"/>
      <c r="R351" s="92"/>
      <c r="S351" s="92"/>
      <c r="T351" s="93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178</v>
      </c>
      <c r="AU351" s="18" t="s">
        <v>86</v>
      </c>
    </row>
    <row r="352" spans="1:65" s="2" customFormat="1" ht="37.8" customHeight="1">
      <c r="A352" s="39"/>
      <c r="B352" s="40"/>
      <c r="C352" s="228" t="s">
        <v>1679</v>
      </c>
      <c r="D352" s="228" t="s">
        <v>171</v>
      </c>
      <c r="E352" s="229" t="s">
        <v>4871</v>
      </c>
      <c r="F352" s="230" t="s">
        <v>4872</v>
      </c>
      <c r="G352" s="231" t="s">
        <v>1933</v>
      </c>
      <c r="H352" s="232">
        <v>1</v>
      </c>
      <c r="I352" s="233"/>
      <c r="J352" s="234">
        <f>ROUND(I352*H352,2)</f>
        <v>0</v>
      </c>
      <c r="K352" s="230" t="s">
        <v>1</v>
      </c>
      <c r="L352" s="45"/>
      <c r="M352" s="235" t="s">
        <v>1</v>
      </c>
      <c r="N352" s="236" t="s">
        <v>42</v>
      </c>
      <c r="O352" s="92"/>
      <c r="P352" s="237">
        <f>O352*H352</f>
        <v>0</v>
      </c>
      <c r="Q352" s="237">
        <v>0</v>
      </c>
      <c r="R352" s="237">
        <f>Q352*H352</f>
        <v>0</v>
      </c>
      <c r="S352" s="237">
        <v>0</v>
      </c>
      <c r="T352" s="238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9" t="s">
        <v>189</v>
      </c>
      <c r="AT352" s="239" t="s">
        <v>171</v>
      </c>
      <c r="AU352" s="239" t="s">
        <v>86</v>
      </c>
      <c r="AY352" s="18" t="s">
        <v>168</v>
      </c>
      <c r="BE352" s="240">
        <f>IF(N352="základní",J352,0)</f>
        <v>0</v>
      </c>
      <c r="BF352" s="240">
        <f>IF(N352="snížená",J352,0)</f>
        <v>0</v>
      </c>
      <c r="BG352" s="240">
        <f>IF(N352="zákl. přenesená",J352,0)</f>
        <v>0</v>
      </c>
      <c r="BH352" s="240">
        <f>IF(N352="sníž. přenesená",J352,0)</f>
        <v>0</v>
      </c>
      <c r="BI352" s="240">
        <f>IF(N352="nulová",J352,0)</f>
        <v>0</v>
      </c>
      <c r="BJ352" s="18" t="s">
        <v>84</v>
      </c>
      <c r="BK352" s="240">
        <f>ROUND(I352*H352,2)</f>
        <v>0</v>
      </c>
      <c r="BL352" s="18" t="s">
        <v>189</v>
      </c>
      <c r="BM352" s="239" t="s">
        <v>2255</v>
      </c>
    </row>
    <row r="353" spans="1:47" s="2" customFormat="1" ht="12">
      <c r="A353" s="39"/>
      <c r="B353" s="40"/>
      <c r="C353" s="41"/>
      <c r="D353" s="241" t="s">
        <v>178</v>
      </c>
      <c r="E353" s="41"/>
      <c r="F353" s="242" t="s">
        <v>4873</v>
      </c>
      <c r="G353" s="41"/>
      <c r="H353" s="41"/>
      <c r="I353" s="243"/>
      <c r="J353" s="41"/>
      <c r="K353" s="41"/>
      <c r="L353" s="45"/>
      <c r="M353" s="244"/>
      <c r="N353" s="245"/>
      <c r="O353" s="92"/>
      <c r="P353" s="92"/>
      <c r="Q353" s="92"/>
      <c r="R353" s="92"/>
      <c r="S353" s="92"/>
      <c r="T353" s="93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178</v>
      </c>
      <c r="AU353" s="18" t="s">
        <v>86</v>
      </c>
    </row>
    <row r="354" spans="1:65" s="2" customFormat="1" ht="33" customHeight="1">
      <c r="A354" s="39"/>
      <c r="B354" s="40"/>
      <c r="C354" s="228" t="s">
        <v>1685</v>
      </c>
      <c r="D354" s="228" t="s">
        <v>171</v>
      </c>
      <c r="E354" s="229" t="s">
        <v>4874</v>
      </c>
      <c r="F354" s="230" t="s">
        <v>4875</v>
      </c>
      <c r="G354" s="231" t="s">
        <v>1933</v>
      </c>
      <c r="H354" s="232">
        <v>1</v>
      </c>
      <c r="I354" s="233"/>
      <c r="J354" s="234">
        <f>ROUND(I354*H354,2)</f>
        <v>0</v>
      </c>
      <c r="K354" s="230" t="s">
        <v>1</v>
      </c>
      <c r="L354" s="45"/>
      <c r="M354" s="235" t="s">
        <v>1</v>
      </c>
      <c r="N354" s="236" t="s">
        <v>42</v>
      </c>
      <c r="O354" s="92"/>
      <c r="P354" s="237">
        <f>O354*H354</f>
        <v>0</v>
      </c>
      <c r="Q354" s="237">
        <v>0</v>
      </c>
      <c r="R354" s="237">
        <f>Q354*H354</f>
        <v>0</v>
      </c>
      <c r="S354" s="237">
        <v>0</v>
      </c>
      <c r="T354" s="238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9" t="s">
        <v>189</v>
      </c>
      <c r="AT354" s="239" t="s">
        <v>171</v>
      </c>
      <c r="AU354" s="239" t="s">
        <v>86</v>
      </c>
      <c r="AY354" s="18" t="s">
        <v>168</v>
      </c>
      <c r="BE354" s="240">
        <f>IF(N354="základní",J354,0)</f>
        <v>0</v>
      </c>
      <c r="BF354" s="240">
        <f>IF(N354="snížená",J354,0)</f>
        <v>0</v>
      </c>
      <c r="BG354" s="240">
        <f>IF(N354="zákl. přenesená",J354,0)</f>
        <v>0</v>
      </c>
      <c r="BH354" s="240">
        <f>IF(N354="sníž. přenesená",J354,0)</f>
        <v>0</v>
      </c>
      <c r="BI354" s="240">
        <f>IF(N354="nulová",J354,0)</f>
        <v>0</v>
      </c>
      <c r="BJ354" s="18" t="s">
        <v>84</v>
      </c>
      <c r="BK354" s="240">
        <f>ROUND(I354*H354,2)</f>
        <v>0</v>
      </c>
      <c r="BL354" s="18" t="s">
        <v>189</v>
      </c>
      <c r="BM354" s="239" t="s">
        <v>2267</v>
      </c>
    </row>
    <row r="355" spans="1:47" s="2" customFormat="1" ht="12">
      <c r="A355" s="39"/>
      <c r="B355" s="40"/>
      <c r="C355" s="41"/>
      <c r="D355" s="241" t="s">
        <v>178</v>
      </c>
      <c r="E355" s="41"/>
      <c r="F355" s="242" t="s">
        <v>4876</v>
      </c>
      <c r="G355" s="41"/>
      <c r="H355" s="41"/>
      <c r="I355" s="243"/>
      <c r="J355" s="41"/>
      <c r="K355" s="41"/>
      <c r="L355" s="45"/>
      <c r="M355" s="244"/>
      <c r="N355" s="245"/>
      <c r="O355" s="92"/>
      <c r="P355" s="92"/>
      <c r="Q355" s="92"/>
      <c r="R355" s="92"/>
      <c r="S355" s="92"/>
      <c r="T355" s="93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178</v>
      </c>
      <c r="AU355" s="18" t="s">
        <v>86</v>
      </c>
    </row>
    <row r="356" spans="1:65" s="2" customFormat="1" ht="16.5" customHeight="1">
      <c r="A356" s="39"/>
      <c r="B356" s="40"/>
      <c r="C356" s="228" t="s">
        <v>1690</v>
      </c>
      <c r="D356" s="228" t="s">
        <v>171</v>
      </c>
      <c r="E356" s="229" t="s">
        <v>4820</v>
      </c>
      <c r="F356" s="230" t="s">
        <v>4694</v>
      </c>
      <c r="G356" s="231" t="s">
        <v>203</v>
      </c>
      <c r="H356" s="232">
        <v>15</v>
      </c>
      <c r="I356" s="233"/>
      <c r="J356" s="234">
        <f>ROUND(I356*H356,2)</f>
        <v>0</v>
      </c>
      <c r="K356" s="230" t="s">
        <v>1</v>
      </c>
      <c r="L356" s="45"/>
      <c r="M356" s="235" t="s">
        <v>1</v>
      </c>
      <c r="N356" s="236" t="s">
        <v>42</v>
      </c>
      <c r="O356" s="92"/>
      <c r="P356" s="237">
        <f>O356*H356</f>
        <v>0</v>
      </c>
      <c r="Q356" s="237">
        <v>0</v>
      </c>
      <c r="R356" s="237">
        <f>Q356*H356</f>
        <v>0</v>
      </c>
      <c r="S356" s="237">
        <v>0</v>
      </c>
      <c r="T356" s="238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9" t="s">
        <v>189</v>
      </c>
      <c r="AT356" s="239" t="s">
        <v>171</v>
      </c>
      <c r="AU356" s="239" t="s">
        <v>86</v>
      </c>
      <c r="AY356" s="18" t="s">
        <v>168</v>
      </c>
      <c r="BE356" s="240">
        <f>IF(N356="základní",J356,0)</f>
        <v>0</v>
      </c>
      <c r="BF356" s="240">
        <f>IF(N356="snížená",J356,0)</f>
        <v>0</v>
      </c>
      <c r="BG356" s="240">
        <f>IF(N356="zákl. přenesená",J356,0)</f>
        <v>0</v>
      </c>
      <c r="BH356" s="240">
        <f>IF(N356="sníž. přenesená",J356,0)</f>
        <v>0</v>
      </c>
      <c r="BI356" s="240">
        <f>IF(N356="nulová",J356,0)</f>
        <v>0</v>
      </c>
      <c r="BJ356" s="18" t="s">
        <v>84</v>
      </c>
      <c r="BK356" s="240">
        <f>ROUND(I356*H356,2)</f>
        <v>0</v>
      </c>
      <c r="BL356" s="18" t="s">
        <v>189</v>
      </c>
      <c r="BM356" s="239" t="s">
        <v>2280</v>
      </c>
    </row>
    <row r="357" spans="1:47" s="2" customFormat="1" ht="12">
      <c r="A357" s="39"/>
      <c r="B357" s="40"/>
      <c r="C357" s="41"/>
      <c r="D357" s="241" t="s">
        <v>178</v>
      </c>
      <c r="E357" s="41"/>
      <c r="F357" s="242" t="s">
        <v>4877</v>
      </c>
      <c r="G357" s="41"/>
      <c r="H357" s="41"/>
      <c r="I357" s="243"/>
      <c r="J357" s="41"/>
      <c r="K357" s="41"/>
      <c r="L357" s="45"/>
      <c r="M357" s="244"/>
      <c r="N357" s="245"/>
      <c r="O357" s="92"/>
      <c r="P357" s="92"/>
      <c r="Q357" s="92"/>
      <c r="R357" s="92"/>
      <c r="S357" s="92"/>
      <c r="T357" s="93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178</v>
      </c>
      <c r="AU357" s="18" t="s">
        <v>86</v>
      </c>
    </row>
    <row r="358" spans="1:65" s="2" customFormat="1" ht="44.25" customHeight="1">
      <c r="A358" s="39"/>
      <c r="B358" s="40"/>
      <c r="C358" s="228" t="s">
        <v>1695</v>
      </c>
      <c r="D358" s="228" t="s">
        <v>171</v>
      </c>
      <c r="E358" s="229" t="s">
        <v>4702</v>
      </c>
      <c r="F358" s="230" t="s">
        <v>4703</v>
      </c>
      <c r="G358" s="231" t="s">
        <v>203</v>
      </c>
      <c r="H358" s="232">
        <v>2</v>
      </c>
      <c r="I358" s="233"/>
      <c r="J358" s="234">
        <f>ROUND(I358*H358,2)</f>
        <v>0</v>
      </c>
      <c r="K358" s="230" t="s">
        <v>1</v>
      </c>
      <c r="L358" s="45"/>
      <c r="M358" s="235" t="s">
        <v>1</v>
      </c>
      <c r="N358" s="236" t="s">
        <v>42</v>
      </c>
      <c r="O358" s="92"/>
      <c r="P358" s="237">
        <f>O358*H358</f>
        <v>0</v>
      </c>
      <c r="Q358" s="237">
        <v>0</v>
      </c>
      <c r="R358" s="237">
        <f>Q358*H358</f>
        <v>0</v>
      </c>
      <c r="S358" s="237">
        <v>0</v>
      </c>
      <c r="T358" s="238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9" t="s">
        <v>189</v>
      </c>
      <c r="AT358" s="239" t="s">
        <v>171</v>
      </c>
      <c r="AU358" s="239" t="s">
        <v>86</v>
      </c>
      <c r="AY358" s="18" t="s">
        <v>168</v>
      </c>
      <c r="BE358" s="240">
        <f>IF(N358="základní",J358,0)</f>
        <v>0</v>
      </c>
      <c r="BF358" s="240">
        <f>IF(N358="snížená",J358,0)</f>
        <v>0</v>
      </c>
      <c r="BG358" s="240">
        <f>IF(N358="zákl. přenesená",J358,0)</f>
        <v>0</v>
      </c>
      <c r="BH358" s="240">
        <f>IF(N358="sníž. přenesená",J358,0)</f>
        <v>0</v>
      </c>
      <c r="BI358" s="240">
        <f>IF(N358="nulová",J358,0)</f>
        <v>0</v>
      </c>
      <c r="BJ358" s="18" t="s">
        <v>84</v>
      </c>
      <c r="BK358" s="240">
        <f>ROUND(I358*H358,2)</f>
        <v>0</v>
      </c>
      <c r="BL358" s="18" t="s">
        <v>189</v>
      </c>
      <c r="BM358" s="239" t="s">
        <v>2290</v>
      </c>
    </row>
    <row r="359" spans="1:47" s="2" customFormat="1" ht="12">
      <c r="A359" s="39"/>
      <c r="B359" s="40"/>
      <c r="C359" s="41"/>
      <c r="D359" s="241" t="s">
        <v>178</v>
      </c>
      <c r="E359" s="41"/>
      <c r="F359" s="242" t="s">
        <v>4878</v>
      </c>
      <c r="G359" s="41"/>
      <c r="H359" s="41"/>
      <c r="I359" s="243"/>
      <c r="J359" s="41"/>
      <c r="K359" s="41"/>
      <c r="L359" s="45"/>
      <c r="M359" s="244"/>
      <c r="N359" s="245"/>
      <c r="O359" s="92"/>
      <c r="P359" s="92"/>
      <c r="Q359" s="92"/>
      <c r="R359" s="92"/>
      <c r="S359" s="92"/>
      <c r="T359" s="93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178</v>
      </c>
      <c r="AU359" s="18" t="s">
        <v>86</v>
      </c>
    </row>
    <row r="360" spans="1:65" s="2" customFormat="1" ht="49.05" customHeight="1">
      <c r="A360" s="39"/>
      <c r="B360" s="40"/>
      <c r="C360" s="228" t="s">
        <v>1700</v>
      </c>
      <c r="D360" s="228" t="s">
        <v>171</v>
      </c>
      <c r="E360" s="229" t="s">
        <v>4849</v>
      </c>
      <c r="F360" s="230" t="s">
        <v>4850</v>
      </c>
      <c r="G360" s="231" t="s">
        <v>203</v>
      </c>
      <c r="H360" s="232">
        <v>9</v>
      </c>
      <c r="I360" s="233"/>
      <c r="J360" s="234">
        <f>ROUND(I360*H360,2)</f>
        <v>0</v>
      </c>
      <c r="K360" s="230" t="s">
        <v>1</v>
      </c>
      <c r="L360" s="45"/>
      <c r="M360" s="235" t="s">
        <v>1</v>
      </c>
      <c r="N360" s="236" t="s">
        <v>42</v>
      </c>
      <c r="O360" s="92"/>
      <c r="P360" s="237">
        <f>O360*H360</f>
        <v>0</v>
      </c>
      <c r="Q360" s="237">
        <v>0</v>
      </c>
      <c r="R360" s="237">
        <f>Q360*H360</f>
        <v>0</v>
      </c>
      <c r="S360" s="237">
        <v>0</v>
      </c>
      <c r="T360" s="238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9" t="s">
        <v>189</v>
      </c>
      <c r="AT360" s="239" t="s">
        <v>171</v>
      </c>
      <c r="AU360" s="239" t="s">
        <v>86</v>
      </c>
      <c r="AY360" s="18" t="s">
        <v>168</v>
      </c>
      <c r="BE360" s="240">
        <f>IF(N360="základní",J360,0)</f>
        <v>0</v>
      </c>
      <c r="BF360" s="240">
        <f>IF(N360="snížená",J360,0)</f>
        <v>0</v>
      </c>
      <c r="BG360" s="240">
        <f>IF(N360="zákl. přenesená",J360,0)</f>
        <v>0</v>
      </c>
      <c r="BH360" s="240">
        <f>IF(N360="sníž. přenesená",J360,0)</f>
        <v>0</v>
      </c>
      <c r="BI360" s="240">
        <f>IF(N360="nulová",J360,0)</f>
        <v>0</v>
      </c>
      <c r="BJ360" s="18" t="s">
        <v>84</v>
      </c>
      <c r="BK360" s="240">
        <f>ROUND(I360*H360,2)</f>
        <v>0</v>
      </c>
      <c r="BL360" s="18" t="s">
        <v>189</v>
      </c>
      <c r="BM360" s="239" t="s">
        <v>2301</v>
      </c>
    </row>
    <row r="361" spans="1:47" s="2" customFormat="1" ht="12">
      <c r="A361" s="39"/>
      <c r="B361" s="40"/>
      <c r="C361" s="41"/>
      <c r="D361" s="241" t="s">
        <v>178</v>
      </c>
      <c r="E361" s="41"/>
      <c r="F361" s="242" t="s">
        <v>4879</v>
      </c>
      <c r="G361" s="41"/>
      <c r="H361" s="41"/>
      <c r="I361" s="243"/>
      <c r="J361" s="41"/>
      <c r="K361" s="41"/>
      <c r="L361" s="45"/>
      <c r="M361" s="244"/>
      <c r="N361" s="245"/>
      <c r="O361" s="92"/>
      <c r="P361" s="92"/>
      <c r="Q361" s="92"/>
      <c r="R361" s="92"/>
      <c r="S361" s="92"/>
      <c r="T361" s="93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178</v>
      </c>
      <c r="AU361" s="18" t="s">
        <v>86</v>
      </c>
    </row>
    <row r="362" spans="1:63" s="12" customFormat="1" ht="22.8" customHeight="1">
      <c r="A362" s="12"/>
      <c r="B362" s="212"/>
      <c r="C362" s="213"/>
      <c r="D362" s="214" t="s">
        <v>76</v>
      </c>
      <c r="E362" s="226" t="s">
        <v>4880</v>
      </c>
      <c r="F362" s="226" t="s">
        <v>4881</v>
      </c>
      <c r="G362" s="213"/>
      <c r="H362" s="213"/>
      <c r="I362" s="216"/>
      <c r="J362" s="227">
        <f>BK362</f>
        <v>0</v>
      </c>
      <c r="K362" s="213"/>
      <c r="L362" s="218"/>
      <c r="M362" s="219"/>
      <c r="N362" s="220"/>
      <c r="O362" s="220"/>
      <c r="P362" s="221">
        <f>SUM(P363:P398)</f>
        <v>0</v>
      </c>
      <c r="Q362" s="220"/>
      <c r="R362" s="221">
        <f>SUM(R363:R398)</f>
        <v>0</v>
      </c>
      <c r="S362" s="220"/>
      <c r="T362" s="222">
        <f>SUM(T363:T398)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23" t="s">
        <v>84</v>
      </c>
      <c r="AT362" s="224" t="s">
        <v>76</v>
      </c>
      <c r="AU362" s="224" t="s">
        <v>84</v>
      </c>
      <c r="AY362" s="223" t="s">
        <v>168</v>
      </c>
      <c r="BK362" s="225">
        <f>SUM(BK363:BK398)</f>
        <v>0</v>
      </c>
    </row>
    <row r="363" spans="1:65" s="2" customFormat="1" ht="16.5" customHeight="1">
      <c r="A363" s="39"/>
      <c r="B363" s="40"/>
      <c r="C363" s="228" t="s">
        <v>1705</v>
      </c>
      <c r="D363" s="228" t="s">
        <v>171</v>
      </c>
      <c r="E363" s="229" t="s">
        <v>4882</v>
      </c>
      <c r="F363" s="230" t="s">
        <v>4883</v>
      </c>
      <c r="G363" s="231" t="s">
        <v>1933</v>
      </c>
      <c r="H363" s="232">
        <v>1</v>
      </c>
      <c r="I363" s="233"/>
      <c r="J363" s="234">
        <f>ROUND(I363*H363,2)</f>
        <v>0</v>
      </c>
      <c r="K363" s="230" t="s">
        <v>1</v>
      </c>
      <c r="L363" s="45"/>
      <c r="M363" s="235" t="s">
        <v>1</v>
      </c>
      <c r="N363" s="236" t="s">
        <v>42</v>
      </c>
      <c r="O363" s="92"/>
      <c r="P363" s="237">
        <f>O363*H363</f>
        <v>0</v>
      </c>
      <c r="Q363" s="237">
        <v>0</v>
      </c>
      <c r="R363" s="237">
        <f>Q363*H363</f>
        <v>0</v>
      </c>
      <c r="S363" s="237">
        <v>0</v>
      </c>
      <c r="T363" s="238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9" t="s">
        <v>189</v>
      </c>
      <c r="AT363" s="239" t="s">
        <v>171</v>
      </c>
      <c r="AU363" s="239" t="s">
        <v>86</v>
      </c>
      <c r="AY363" s="18" t="s">
        <v>168</v>
      </c>
      <c r="BE363" s="240">
        <f>IF(N363="základní",J363,0)</f>
        <v>0</v>
      </c>
      <c r="BF363" s="240">
        <f>IF(N363="snížená",J363,0)</f>
        <v>0</v>
      </c>
      <c r="BG363" s="240">
        <f>IF(N363="zákl. přenesená",J363,0)</f>
        <v>0</v>
      </c>
      <c r="BH363" s="240">
        <f>IF(N363="sníž. přenesená",J363,0)</f>
        <v>0</v>
      </c>
      <c r="BI363" s="240">
        <f>IF(N363="nulová",J363,0)</f>
        <v>0</v>
      </c>
      <c r="BJ363" s="18" t="s">
        <v>84</v>
      </c>
      <c r="BK363" s="240">
        <f>ROUND(I363*H363,2)</f>
        <v>0</v>
      </c>
      <c r="BL363" s="18" t="s">
        <v>189</v>
      </c>
      <c r="BM363" s="239" t="s">
        <v>2310</v>
      </c>
    </row>
    <row r="364" spans="1:47" s="2" customFormat="1" ht="12">
      <c r="A364" s="39"/>
      <c r="B364" s="40"/>
      <c r="C364" s="41"/>
      <c r="D364" s="241" t="s">
        <v>178</v>
      </c>
      <c r="E364" s="41"/>
      <c r="F364" s="242" t="s">
        <v>4884</v>
      </c>
      <c r="G364" s="41"/>
      <c r="H364" s="41"/>
      <c r="I364" s="243"/>
      <c r="J364" s="41"/>
      <c r="K364" s="41"/>
      <c r="L364" s="45"/>
      <c r="M364" s="244"/>
      <c r="N364" s="245"/>
      <c r="O364" s="92"/>
      <c r="P364" s="92"/>
      <c r="Q364" s="92"/>
      <c r="R364" s="92"/>
      <c r="S364" s="92"/>
      <c r="T364" s="93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178</v>
      </c>
      <c r="AU364" s="18" t="s">
        <v>86</v>
      </c>
    </row>
    <row r="365" spans="1:65" s="2" customFormat="1" ht="33" customHeight="1">
      <c r="A365" s="39"/>
      <c r="B365" s="40"/>
      <c r="C365" s="228" t="s">
        <v>1711</v>
      </c>
      <c r="D365" s="228" t="s">
        <v>171</v>
      </c>
      <c r="E365" s="229" t="s">
        <v>4885</v>
      </c>
      <c r="F365" s="230" t="s">
        <v>4886</v>
      </c>
      <c r="G365" s="231" t="s">
        <v>1933</v>
      </c>
      <c r="H365" s="232">
        <v>4</v>
      </c>
      <c r="I365" s="233"/>
      <c r="J365" s="234">
        <f>ROUND(I365*H365,2)</f>
        <v>0</v>
      </c>
      <c r="K365" s="230" t="s">
        <v>1</v>
      </c>
      <c r="L365" s="45"/>
      <c r="M365" s="235" t="s">
        <v>1</v>
      </c>
      <c r="N365" s="236" t="s">
        <v>42</v>
      </c>
      <c r="O365" s="92"/>
      <c r="P365" s="237">
        <f>O365*H365</f>
        <v>0</v>
      </c>
      <c r="Q365" s="237">
        <v>0</v>
      </c>
      <c r="R365" s="237">
        <f>Q365*H365</f>
        <v>0</v>
      </c>
      <c r="S365" s="237">
        <v>0</v>
      </c>
      <c r="T365" s="238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9" t="s">
        <v>189</v>
      </c>
      <c r="AT365" s="239" t="s">
        <v>171</v>
      </c>
      <c r="AU365" s="239" t="s">
        <v>86</v>
      </c>
      <c r="AY365" s="18" t="s">
        <v>168</v>
      </c>
      <c r="BE365" s="240">
        <f>IF(N365="základní",J365,0)</f>
        <v>0</v>
      </c>
      <c r="BF365" s="240">
        <f>IF(N365="snížená",J365,0)</f>
        <v>0</v>
      </c>
      <c r="BG365" s="240">
        <f>IF(N365="zákl. přenesená",J365,0)</f>
        <v>0</v>
      </c>
      <c r="BH365" s="240">
        <f>IF(N365="sníž. přenesená",J365,0)</f>
        <v>0</v>
      </c>
      <c r="BI365" s="240">
        <f>IF(N365="nulová",J365,0)</f>
        <v>0</v>
      </c>
      <c r="BJ365" s="18" t="s">
        <v>84</v>
      </c>
      <c r="BK365" s="240">
        <f>ROUND(I365*H365,2)</f>
        <v>0</v>
      </c>
      <c r="BL365" s="18" t="s">
        <v>189</v>
      </c>
      <c r="BM365" s="239" t="s">
        <v>2319</v>
      </c>
    </row>
    <row r="366" spans="1:47" s="2" customFormat="1" ht="12">
      <c r="A366" s="39"/>
      <c r="B366" s="40"/>
      <c r="C366" s="41"/>
      <c r="D366" s="241" t="s">
        <v>178</v>
      </c>
      <c r="E366" s="41"/>
      <c r="F366" s="242" t="s">
        <v>4887</v>
      </c>
      <c r="G366" s="41"/>
      <c r="H366" s="41"/>
      <c r="I366" s="243"/>
      <c r="J366" s="41"/>
      <c r="K366" s="41"/>
      <c r="L366" s="45"/>
      <c r="M366" s="244"/>
      <c r="N366" s="245"/>
      <c r="O366" s="92"/>
      <c r="P366" s="92"/>
      <c r="Q366" s="92"/>
      <c r="R366" s="92"/>
      <c r="S366" s="92"/>
      <c r="T366" s="93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178</v>
      </c>
      <c r="AU366" s="18" t="s">
        <v>86</v>
      </c>
    </row>
    <row r="367" spans="1:65" s="2" customFormat="1" ht="33" customHeight="1">
      <c r="A367" s="39"/>
      <c r="B367" s="40"/>
      <c r="C367" s="228" t="s">
        <v>1716</v>
      </c>
      <c r="D367" s="228" t="s">
        <v>171</v>
      </c>
      <c r="E367" s="229" t="s">
        <v>4888</v>
      </c>
      <c r="F367" s="230" t="s">
        <v>4889</v>
      </c>
      <c r="G367" s="231" t="s">
        <v>1933</v>
      </c>
      <c r="H367" s="232">
        <v>2</v>
      </c>
      <c r="I367" s="233"/>
      <c r="J367" s="234">
        <f>ROUND(I367*H367,2)</f>
        <v>0</v>
      </c>
      <c r="K367" s="230" t="s">
        <v>1</v>
      </c>
      <c r="L367" s="45"/>
      <c r="M367" s="235" t="s">
        <v>1</v>
      </c>
      <c r="N367" s="236" t="s">
        <v>42</v>
      </c>
      <c r="O367" s="92"/>
      <c r="P367" s="237">
        <f>O367*H367</f>
        <v>0</v>
      </c>
      <c r="Q367" s="237">
        <v>0</v>
      </c>
      <c r="R367" s="237">
        <f>Q367*H367</f>
        <v>0</v>
      </c>
      <c r="S367" s="237">
        <v>0</v>
      </c>
      <c r="T367" s="238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9" t="s">
        <v>189</v>
      </c>
      <c r="AT367" s="239" t="s">
        <v>171</v>
      </c>
      <c r="AU367" s="239" t="s">
        <v>86</v>
      </c>
      <c r="AY367" s="18" t="s">
        <v>168</v>
      </c>
      <c r="BE367" s="240">
        <f>IF(N367="základní",J367,0)</f>
        <v>0</v>
      </c>
      <c r="BF367" s="240">
        <f>IF(N367="snížená",J367,0)</f>
        <v>0</v>
      </c>
      <c r="BG367" s="240">
        <f>IF(N367="zákl. přenesená",J367,0)</f>
        <v>0</v>
      </c>
      <c r="BH367" s="240">
        <f>IF(N367="sníž. přenesená",J367,0)</f>
        <v>0</v>
      </c>
      <c r="BI367" s="240">
        <f>IF(N367="nulová",J367,0)</f>
        <v>0</v>
      </c>
      <c r="BJ367" s="18" t="s">
        <v>84</v>
      </c>
      <c r="BK367" s="240">
        <f>ROUND(I367*H367,2)</f>
        <v>0</v>
      </c>
      <c r="BL367" s="18" t="s">
        <v>189</v>
      </c>
      <c r="BM367" s="239" t="s">
        <v>2335</v>
      </c>
    </row>
    <row r="368" spans="1:47" s="2" customFormat="1" ht="12">
      <c r="A368" s="39"/>
      <c r="B368" s="40"/>
      <c r="C368" s="41"/>
      <c r="D368" s="241" t="s">
        <v>178</v>
      </c>
      <c r="E368" s="41"/>
      <c r="F368" s="242" t="s">
        <v>4890</v>
      </c>
      <c r="G368" s="41"/>
      <c r="H368" s="41"/>
      <c r="I368" s="243"/>
      <c r="J368" s="41"/>
      <c r="K368" s="41"/>
      <c r="L368" s="45"/>
      <c r="M368" s="244"/>
      <c r="N368" s="245"/>
      <c r="O368" s="92"/>
      <c r="P368" s="92"/>
      <c r="Q368" s="92"/>
      <c r="R368" s="92"/>
      <c r="S368" s="92"/>
      <c r="T368" s="93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178</v>
      </c>
      <c r="AU368" s="18" t="s">
        <v>86</v>
      </c>
    </row>
    <row r="369" spans="1:65" s="2" customFormat="1" ht="44.25" customHeight="1">
      <c r="A369" s="39"/>
      <c r="B369" s="40"/>
      <c r="C369" s="228" t="s">
        <v>1730</v>
      </c>
      <c r="D369" s="228" t="s">
        <v>171</v>
      </c>
      <c r="E369" s="229" t="s">
        <v>4891</v>
      </c>
      <c r="F369" s="230" t="s">
        <v>4892</v>
      </c>
      <c r="G369" s="231" t="s">
        <v>1933</v>
      </c>
      <c r="H369" s="232">
        <v>1</v>
      </c>
      <c r="I369" s="233"/>
      <c r="J369" s="234">
        <f>ROUND(I369*H369,2)</f>
        <v>0</v>
      </c>
      <c r="K369" s="230" t="s">
        <v>1</v>
      </c>
      <c r="L369" s="45"/>
      <c r="M369" s="235" t="s">
        <v>1</v>
      </c>
      <c r="N369" s="236" t="s">
        <v>42</v>
      </c>
      <c r="O369" s="92"/>
      <c r="P369" s="237">
        <f>O369*H369</f>
        <v>0</v>
      </c>
      <c r="Q369" s="237">
        <v>0</v>
      </c>
      <c r="R369" s="237">
        <f>Q369*H369</f>
        <v>0</v>
      </c>
      <c r="S369" s="237">
        <v>0</v>
      </c>
      <c r="T369" s="238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9" t="s">
        <v>189</v>
      </c>
      <c r="AT369" s="239" t="s">
        <v>171</v>
      </c>
      <c r="AU369" s="239" t="s">
        <v>86</v>
      </c>
      <c r="AY369" s="18" t="s">
        <v>168</v>
      </c>
      <c r="BE369" s="240">
        <f>IF(N369="základní",J369,0)</f>
        <v>0</v>
      </c>
      <c r="BF369" s="240">
        <f>IF(N369="snížená",J369,0)</f>
        <v>0</v>
      </c>
      <c r="BG369" s="240">
        <f>IF(N369="zákl. přenesená",J369,0)</f>
        <v>0</v>
      </c>
      <c r="BH369" s="240">
        <f>IF(N369="sníž. přenesená",J369,0)</f>
        <v>0</v>
      </c>
      <c r="BI369" s="240">
        <f>IF(N369="nulová",J369,0)</f>
        <v>0</v>
      </c>
      <c r="BJ369" s="18" t="s">
        <v>84</v>
      </c>
      <c r="BK369" s="240">
        <f>ROUND(I369*H369,2)</f>
        <v>0</v>
      </c>
      <c r="BL369" s="18" t="s">
        <v>189</v>
      </c>
      <c r="BM369" s="239" t="s">
        <v>2347</v>
      </c>
    </row>
    <row r="370" spans="1:47" s="2" customFormat="1" ht="12">
      <c r="A370" s="39"/>
      <c r="B370" s="40"/>
      <c r="C370" s="41"/>
      <c r="D370" s="241" t="s">
        <v>178</v>
      </c>
      <c r="E370" s="41"/>
      <c r="F370" s="242" t="s">
        <v>4893</v>
      </c>
      <c r="G370" s="41"/>
      <c r="H370" s="41"/>
      <c r="I370" s="243"/>
      <c r="J370" s="41"/>
      <c r="K370" s="41"/>
      <c r="L370" s="45"/>
      <c r="M370" s="244"/>
      <c r="N370" s="245"/>
      <c r="O370" s="92"/>
      <c r="P370" s="92"/>
      <c r="Q370" s="92"/>
      <c r="R370" s="92"/>
      <c r="S370" s="92"/>
      <c r="T370" s="93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178</v>
      </c>
      <c r="AU370" s="18" t="s">
        <v>86</v>
      </c>
    </row>
    <row r="371" spans="1:65" s="2" customFormat="1" ht="44.25" customHeight="1">
      <c r="A371" s="39"/>
      <c r="B371" s="40"/>
      <c r="C371" s="228" t="s">
        <v>1735</v>
      </c>
      <c r="D371" s="228" t="s">
        <v>171</v>
      </c>
      <c r="E371" s="229" t="s">
        <v>4894</v>
      </c>
      <c r="F371" s="230" t="s">
        <v>4895</v>
      </c>
      <c r="G371" s="231" t="s">
        <v>1933</v>
      </c>
      <c r="H371" s="232">
        <v>1</v>
      </c>
      <c r="I371" s="233"/>
      <c r="J371" s="234">
        <f>ROUND(I371*H371,2)</f>
        <v>0</v>
      </c>
      <c r="K371" s="230" t="s">
        <v>1</v>
      </c>
      <c r="L371" s="45"/>
      <c r="M371" s="235" t="s">
        <v>1</v>
      </c>
      <c r="N371" s="236" t="s">
        <v>42</v>
      </c>
      <c r="O371" s="92"/>
      <c r="P371" s="237">
        <f>O371*H371</f>
        <v>0</v>
      </c>
      <c r="Q371" s="237">
        <v>0</v>
      </c>
      <c r="R371" s="237">
        <f>Q371*H371</f>
        <v>0</v>
      </c>
      <c r="S371" s="237">
        <v>0</v>
      </c>
      <c r="T371" s="238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9" t="s">
        <v>189</v>
      </c>
      <c r="AT371" s="239" t="s">
        <v>171</v>
      </c>
      <c r="AU371" s="239" t="s">
        <v>86</v>
      </c>
      <c r="AY371" s="18" t="s">
        <v>168</v>
      </c>
      <c r="BE371" s="240">
        <f>IF(N371="základní",J371,0)</f>
        <v>0</v>
      </c>
      <c r="BF371" s="240">
        <f>IF(N371="snížená",J371,0)</f>
        <v>0</v>
      </c>
      <c r="BG371" s="240">
        <f>IF(N371="zákl. přenesená",J371,0)</f>
        <v>0</v>
      </c>
      <c r="BH371" s="240">
        <f>IF(N371="sníž. přenesená",J371,0)</f>
        <v>0</v>
      </c>
      <c r="BI371" s="240">
        <f>IF(N371="nulová",J371,0)</f>
        <v>0</v>
      </c>
      <c r="BJ371" s="18" t="s">
        <v>84</v>
      </c>
      <c r="BK371" s="240">
        <f>ROUND(I371*H371,2)</f>
        <v>0</v>
      </c>
      <c r="BL371" s="18" t="s">
        <v>189</v>
      </c>
      <c r="BM371" s="239" t="s">
        <v>2363</v>
      </c>
    </row>
    <row r="372" spans="1:47" s="2" customFormat="1" ht="12">
      <c r="A372" s="39"/>
      <c r="B372" s="40"/>
      <c r="C372" s="41"/>
      <c r="D372" s="241" t="s">
        <v>178</v>
      </c>
      <c r="E372" s="41"/>
      <c r="F372" s="242" t="s">
        <v>4896</v>
      </c>
      <c r="G372" s="41"/>
      <c r="H372" s="41"/>
      <c r="I372" s="243"/>
      <c r="J372" s="41"/>
      <c r="K372" s="41"/>
      <c r="L372" s="45"/>
      <c r="M372" s="244"/>
      <c r="N372" s="245"/>
      <c r="O372" s="92"/>
      <c r="P372" s="92"/>
      <c r="Q372" s="92"/>
      <c r="R372" s="92"/>
      <c r="S372" s="92"/>
      <c r="T372" s="93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178</v>
      </c>
      <c r="AU372" s="18" t="s">
        <v>86</v>
      </c>
    </row>
    <row r="373" spans="1:65" s="2" customFormat="1" ht="44.25" customHeight="1">
      <c r="A373" s="39"/>
      <c r="B373" s="40"/>
      <c r="C373" s="228" t="s">
        <v>1739</v>
      </c>
      <c r="D373" s="228" t="s">
        <v>171</v>
      </c>
      <c r="E373" s="229" t="s">
        <v>4897</v>
      </c>
      <c r="F373" s="230" t="s">
        <v>4898</v>
      </c>
      <c r="G373" s="231" t="s">
        <v>1933</v>
      </c>
      <c r="H373" s="232">
        <v>4</v>
      </c>
      <c r="I373" s="233"/>
      <c r="J373" s="234">
        <f>ROUND(I373*H373,2)</f>
        <v>0</v>
      </c>
      <c r="K373" s="230" t="s">
        <v>1</v>
      </c>
      <c r="L373" s="45"/>
      <c r="M373" s="235" t="s">
        <v>1</v>
      </c>
      <c r="N373" s="236" t="s">
        <v>42</v>
      </c>
      <c r="O373" s="92"/>
      <c r="P373" s="237">
        <f>O373*H373</f>
        <v>0</v>
      </c>
      <c r="Q373" s="237">
        <v>0</v>
      </c>
      <c r="R373" s="237">
        <f>Q373*H373</f>
        <v>0</v>
      </c>
      <c r="S373" s="237">
        <v>0</v>
      </c>
      <c r="T373" s="238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9" t="s">
        <v>189</v>
      </c>
      <c r="AT373" s="239" t="s">
        <v>171</v>
      </c>
      <c r="AU373" s="239" t="s">
        <v>86</v>
      </c>
      <c r="AY373" s="18" t="s">
        <v>168</v>
      </c>
      <c r="BE373" s="240">
        <f>IF(N373="základní",J373,0)</f>
        <v>0</v>
      </c>
      <c r="BF373" s="240">
        <f>IF(N373="snížená",J373,0)</f>
        <v>0</v>
      </c>
      <c r="BG373" s="240">
        <f>IF(N373="zákl. přenesená",J373,0)</f>
        <v>0</v>
      </c>
      <c r="BH373" s="240">
        <f>IF(N373="sníž. přenesená",J373,0)</f>
        <v>0</v>
      </c>
      <c r="BI373" s="240">
        <f>IF(N373="nulová",J373,0)</f>
        <v>0</v>
      </c>
      <c r="BJ373" s="18" t="s">
        <v>84</v>
      </c>
      <c r="BK373" s="240">
        <f>ROUND(I373*H373,2)</f>
        <v>0</v>
      </c>
      <c r="BL373" s="18" t="s">
        <v>189</v>
      </c>
      <c r="BM373" s="239" t="s">
        <v>2375</v>
      </c>
    </row>
    <row r="374" spans="1:47" s="2" customFormat="1" ht="12">
      <c r="A374" s="39"/>
      <c r="B374" s="40"/>
      <c r="C374" s="41"/>
      <c r="D374" s="241" t="s">
        <v>178</v>
      </c>
      <c r="E374" s="41"/>
      <c r="F374" s="242" t="s">
        <v>4899</v>
      </c>
      <c r="G374" s="41"/>
      <c r="H374" s="41"/>
      <c r="I374" s="243"/>
      <c r="J374" s="41"/>
      <c r="K374" s="41"/>
      <c r="L374" s="45"/>
      <c r="M374" s="244"/>
      <c r="N374" s="245"/>
      <c r="O374" s="92"/>
      <c r="P374" s="92"/>
      <c r="Q374" s="92"/>
      <c r="R374" s="92"/>
      <c r="S374" s="92"/>
      <c r="T374" s="93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178</v>
      </c>
      <c r="AU374" s="18" t="s">
        <v>86</v>
      </c>
    </row>
    <row r="375" spans="1:65" s="2" customFormat="1" ht="49.05" customHeight="1">
      <c r="A375" s="39"/>
      <c r="B375" s="40"/>
      <c r="C375" s="228" t="s">
        <v>1743</v>
      </c>
      <c r="D375" s="228" t="s">
        <v>171</v>
      </c>
      <c r="E375" s="229" t="s">
        <v>4900</v>
      </c>
      <c r="F375" s="230" t="s">
        <v>4901</v>
      </c>
      <c r="G375" s="231" t="s">
        <v>1933</v>
      </c>
      <c r="H375" s="232">
        <v>1</v>
      </c>
      <c r="I375" s="233"/>
      <c r="J375" s="234">
        <f>ROUND(I375*H375,2)</f>
        <v>0</v>
      </c>
      <c r="K375" s="230" t="s">
        <v>1</v>
      </c>
      <c r="L375" s="45"/>
      <c r="M375" s="235" t="s">
        <v>1</v>
      </c>
      <c r="N375" s="236" t="s">
        <v>42</v>
      </c>
      <c r="O375" s="92"/>
      <c r="P375" s="237">
        <f>O375*H375</f>
        <v>0</v>
      </c>
      <c r="Q375" s="237">
        <v>0</v>
      </c>
      <c r="R375" s="237">
        <f>Q375*H375</f>
        <v>0</v>
      </c>
      <c r="S375" s="237">
        <v>0</v>
      </c>
      <c r="T375" s="238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9" t="s">
        <v>189</v>
      </c>
      <c r="AT375" s="239" t="s">
        <v>171</v>
      </c>
      <c r="AU375" s="239" t="s">
        <v>86</v>
      </c>
      <c r="AY375" s="18" t="s">
        <v>168</v>
      </c>
      <c r="BE375" s="240">
        <f>IF(N375="základní",J375,0)</f>
        <v>0</v>
      </c>
      <c r="BF375" s="240">
        <f>IF(N375="snížená",J375,0)</f>
        <v>0</v>
      </c>
      <c r="BG375" s="240">
        <f>IF(N375="zákl. přenesená",J375,0)</f>
        <v>0</v>
      </c>
      <c r="BH375" s="240">
        <f>IF(N375="sníž. přenesená",J375,0)</f>
        <v>0</v>
      </c>
      <c r="BI375" s="240">
        <f>IF(N375="nulová",J375,0)</f>
        <v>0</v>
      </c>
      <c r="BJ375" s="18" t="s">
        <v>84</v>
      </c>
      <c r="BK375" s="240">
        <f>ROUND(I375*H375,2)</f>
        <v>0</v>
      </c>
      <c r="BL375" s="18" t="s">
        <v>189</v>
      </c>
      <c r="BM375" s="239" t="s">
        <v>2387</v>
      </c>
    </row>
    <row r="376" spans="1:47" s="2" customFormat="1" ht="12">
      <c r="A376" s="39"/>
      <c r="B376" s="40"/>
      <c r="C376" s="41"/>
      <c r="D376" s="241" t="s">
        <v>178</v>
      </c>
      <c r="E376" s="41"/>
      <c r="F376" s="242" t="s">
        <v>4902</v>
      </c>
      <c r="G376" s="41"/>
      <c r="H376" s="41"/>
      <c r="I376" s="243"/>
      <c r="J376" s="41"/>
      <c r="K376" s="41"/>
      <c r="L376" s="45"/>
      <c r="M376" s="244"/>
      <c r="N376" s="245"/>
      <c r="O376" s="92"/>
      <c r="P376" s="92"/>
      <c r="Q376" s="92"/>
      <c r="R376" s="92"/>
      <c r="S376" s="92"/>
      <c r="T376" s="93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178</v>
      </c>
      <c r="AU376" s="18" t="s">
        <v>86</v>
      </c>
    </row>
    <row r="377" spans="1:65" s="2" customFormat="1" ht="44.25" customHeight="1">
      <c r="A377" s="39"/>
      <c r="B377" s="40"/>
      <c r="C377" s="228" t="s">
        <v>1748</v>
      </c>
      <c r="D377" s="228" t="s">
        <v>171</v>
      </c>
      <c r="E377" s="229" t="s">
        <v>4903</v>
      </c>
      <c r="F377" s="230" t="s">
        <v>4904</v>
      </c>
      <c r="G377" s="231" t="s">
        <v>1933</v>
      </c>
      <c r="H377" s="232">
        <v>1</v>
      </c>
      <c r="I377" s="233"/>
      <c r="J377" s="234">
        <f>ROUND(I377*H377,2)</f>
        <v>0</v>
      </c>
      <c r="K377" s="230" t="s">
        <v>1</v>
      </c>
      <c r="L377" s="45"/>
      <c r="M377" s="235" t="s">
        <v>1</v>
      </c>
      <c r="N377" s="236" t="s">
        <v>42</v>
      </c>
      <c r="O377" s="92"/>
      <c r="P377" s="237">
        <f>O377*H377</f>
        <v>0</v>
      </c>
      <c r="Q377" s="237">
        <v>0</v>
      </c>
      <c r="R377" s="237">
        <f>Q377*H377</f>
        <v>0</v>
      </c>
      <c r="S377" s="237">
        <v>0</v>
      </c>
      <c r="T377" s="238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9" t="s">
        <v>189</v>
      </c>
      <c r="AT377" s="239" t="s">
        <v>171</v>
      </c>
      <c r="AU377" s="239" t="s">
        <v>86</v>
      </c>
      <c r="AY377" s="18" t="s">
        <v>168</v>
      </c>
      <c r="BE377" s="240">
        <f>IF(N377="základní",J377,0)</f>
        <v>0</v>
      </c>
      <c r="BF377" s="240">
        <f>IF(N377="snížená",J377,0)</f>
        <v>0</v>
      </c>
      <c r="BG377" s="240">
        <f>IF(N377="zákl. přenesená",J377,0)</f>
        <v>0</v>
      </c>
      <c r="BH377" s="240">
        <f>IF(N377="sníž. přenesená",J377,0)</f>
        <v>0</v>
      </c>
      <c r="BI377" s="240">
        <f>IF(N377="nulová",J377,0)</f>
        <v>0</v>
      </c>
      <c r="BJ377" s="18" t="s">
        <v>84</v>
      </c>
      <c r="BK377" s="240">
        <f>ROUND(I377*H377,2)</f>
        <v>0</v>
      </c>
      <c r="BL377" s="18" t="s">
        <v>189</v>
      </c>
      <c r="BM377" s="239" t="s">
        <v>2397</v>
      </c>
    </row>
    <row r="378" spans="1:47" s="2" customFormat="1" ht="12">
      <c r="A378" s="39"/>
      <c r="B378" s="40"/>
      <c r="C378" s="41"/>
      <c r="D378" s="241" t="s">
        <v>178</v>
      </c>
      <c r="E378" s="41"/>
      <c r="F378" s="242" t="s">
        <v>4905</v>
      </c>
      <c r="G378" s="41"/>
      <c r="H378" s="41"/>
      <c r="I378" s="243"/>
      <c r="J378" s="41"/>
      <c r="K378" s="41"/>
      <c r="L378" s="45"/>
      <c r="M378" s="244"/>
      <c r="N378" s="245"/>
      <c r="O378" s="92"/>
      <c r="P378" s="92"/>
      <c r="Q378" s="92"/>
      <c r="R378" s="92"/>
      <c r="S378" s="92"/>
      <c r="T378" s="93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178</v>
      </c>
      <c r="AU378" s="18" t="s">
        <v>86</v>
      </c>
    </row>
    <row r="379" spans="1:65" s="2" customFormat="1" ht="44.25" customHeight="1">
      <c r="A379" s="39"/>
      <c r="B379" s="40"/>
      <c r="C379" s="228" t="s">
        <v>1762</v>
      </c>
      <c r="D379" s="228" t="s">
        <v>171</v>
      </c>
      <c r="E379" s="229" t="s">
        <v>4906</v>
      </c>
      <c r="F379" s="230" t="s">
        <v>4907</v>
      </c>
      <c r="G379" s="231" t="s">
        <v>1933</v>
      </c>
      <c r="H379" s="232">
        <v>1</v>
      </c>
      <c r="I379" s="233"/>
      <c r="J379" s="234">
        <f>ROUND(I379*H379,2)</f>
        <v>0</v>
      </c>
      <c r="K379" s="230" t="s">
        <v>1</v>
      </c>
      <c r="L379" s="45"/>
      <c r="M379" s="235" t="s">
        <v>1</v>
      </c>
      <c r="N379" s="236" t="s">
        <v>42</v>
      </c>
      <c r="O379" s="92"/>
      <c r="P379" s="237">
        <f>O379*H379</f>
        <v>0</v>
      </c>
      <c r="Q379" s="237">
        <v>0</v>
      </c>
      <c r="R379" s="237">
        <f>Q379*H379</f>
        <v>0</v>
      </c>
      <c r="S379" s="237">
        <v>0</v>
      </c>
      <c r="T379" s="238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9" t="s">
        <v>189</v>
      </c>
      <c r="AT379" s="239" t="s">
        <v>171</v>
      </c>
      <c r="AU379" s="239" t="s">
        <v>86</v>
      </c>
      <c r="AY379" s="18" t="s">
        <v>168</v>
      </c>
      <c r="BE379" s="240">
        <f>IF(N379="základní",J379,0)</f>
        <v>0</v>
      </c>
      <c r="BF379" s="240">
        <f>IF(N379="snížená",J379,0)</f>
        <v>0</v>
      </c>
      <c r="BG379" s="240">
        <f>IF(N379="zákl. přenesená",J379,0)</f>
        <v>0</v>
      </c>
      <c r="BH379" s="240">
        <f>IF(N379="sníž. přenesená",J379,0)</f>
        <v>0</v>
      </c>
      <c r="BI379" s="240">
        <f>IF(N379="nulová",J379,0)</f>
        <v>0</v>
      </c>
      <c r="BJ379" s="18" t="s">
        <v>84</v>
      </c>
      <c r="BK379" s="240">
        <f>ROUND(I379*H379,2)</f>
        <v>0</v>
      </c>
      <c r="BL379" s="18" t="s">
        <v>189</v>
      </c>
      <c r="BM379" s="239" t="s">
        <v>2406</v>
      </c>
    </row>
    <row r="380" spans="1:47" s="2" customFormat="1" ht="12">
      <c r="A380" s="39"/>
      <c r="B380" s="40"/>
      <c r="C380" s="41"/>
      <c r="D380" s="241" t="s">
        <v>178</v>
      </c>
      <c r="E380" s="41"/>
      <c r="F380" s="242" t="s">
        <v>4908</v>
      </c>
      <c r="G380" s="41"/>
      <c r="H380" s="41"/>
      <c r="I380" s="243"/>
      <c r="J380" s="41"/>
      <c r="K380" s="41"/>
      <c r="L380" s="45"/>
      <c r="M380" s="244"/>
      <c r="N380" s="245"/>
      <c r="O380" s="92"/>
      <c r="P380" s="92"/>
      <c r="Q380" s="92"/>
      <c r="R380" s="92"/>
      <c r="S380" s="92"/>
      <c r="T380" s="93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178</v>
      </c>
      <c r="AU380" s="18" t="s">
        <v>86</v>
      </c>
    </row>
    <row r="381" spans="1:65" s="2" customFormat="1" ht="44.25" customHeight="1">
      <c r="A381" s="39"/>
      <c r="B381" s="40"/>
      <c r="C381" s="228" t="s">
        <v>1766</v>
      </c>
      <c r="D381" s="228" t="s">
        <v>171</v>
      </c>
      <c r="E381" s="229" t="s">
        <v>4909</v>
      </c>
      <c r="F381" s="230" t="s">
        <v>4910</v>
      </c>
      <c r="G381" s="231" t="s">
        <v>1933</v>
      </c>
      <c r="H381" s="232">
        <v>4</v>
      </c>
      <c r="I381" s="233"/>
      <c r="J381" s="234">
        <f>ROUND(I381*H381,2)</f>
        <v>0</v>
      </c>
      <c r="K381" s="230" t="s">
        <v>1</v>
      </c>
      <c r="L381" s="45"/>
      <c r="M381" s="235" t="s">
        <v>1</v>
      </c>
      <c r="N381" s="236" t="s">
        <v>42</v>
      </c>
      <c r="O381" s="92"/>
      <c r="P381" s="237">
        <f>O381*H381</f>
        <v>0</v>
      </c>
      <c r="Q381" s="237">
        <v>0</v>
      </c>
      <c r="R381" s="237">
        <f>Q381*H381</f>
        <v>0</v>
      </c>
      <c r="S381" s="237">
        <v>0</v>
      </c>
      <c r="T381" s="238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9" t="s">
        <v>189</v>
      </c>
      <c r="AT381" s="239" t="s">
        <v>171</v>
      </c>
      <c r="AU381" s="239" t="s">
        <v>86</v>
      </c>
      <c r="AY381" s="18" t="s">
        <v>168</v>
      </c>
      <c r="BE381" s="240">
        <f>IF(N381="základní",J381,0)</f>
        <v>0</v>
      </c>
      <c r="BF381" s="240">
        <f>IF(N381="snížená",J381,0)</f>
        <v>0</v>
      </c>
      <c r="BG381" s="240">
        <f>IF(N381="zákl. přenesená",J381,0)</f>
        <v>0</v>
      </c>
      <c r="BH381" s="240">
        <f>IF(N381="sníž. přenesená",J381,0)</f>
        <v>0</v>
      </c>
      <c r="BI381" s="240">
        <f>IF(N381="nulová",J381,0)</f>
        <v>0</v>
      </c>
      <c r="BJ381" s="18" t="s">
        <v>84</v>
      </c>
      <c r="BK381" s="240">
        <f>ROUND(I381*H381,2)</f>
        <v>0</v>
      </c>
      <c r="BL381" s="18" t="s">
        <v>189</v>
      </c>
      <c r="BM381" s="239" t="s">
        <v>2416</v>
      </c>
    </row>
    <row r="382" spans="1:47" s="2" customFormat="1" ht="12">
      <c r="A382" s="39"/>
      <c r="B382" s="40"/>
      <c r="C382" s="41"/>
      <c r="D382" s="241" t="s">
        <v>178</v>
      </c>
      <c r="E382" s="41"/>
      <c r="F382" s="242" t="s">
        <v>4911</v>
      </c>
      <c r="G382" s="41"/>
      <c r="H382" s="41"/>
      <c r="I382" s="243"/>
      <c r="J382" s="41"/>
      <c r="K382" s="41"/>
      <c r="L382" s="45"/>
      <c r="M382" s="244"/>
      <c r="N382" s="245"/>
      <c r="O382" s="92"/>
      <c r="P382" s="92"/>
      <c r="Q382" s="92"/>
      <c r="R382" s="92"/>
      <c r="S382" s="92"/>
      <c r="T382" s="93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178</v>
      </c>
      <c r="AU382" s="18" t="s">
        <v>86</v>
      </c>
    </row>
    <row r="383" spans="1:65" s="2" customFormat="1" ht="49.05" customHeight="1">
      <c r="A383" s="39"/>
      <c r="B383" s="40"/>
      <c r="C383" s="228" t="s">
        <v>1778</v>
      </c>
      <c r="D383" s="228" t="s">
        <v>171</v>
      </c>
      <c r="E383" s="229" t="s">
        <v>4912</v>
      </c>
      <c r="F383" s="230" t="s">
        <v>4913</v>
      </c>
      <c r="G383" s="231" t="s">
        <v>1933</v>
      </c>
      <c r="H383" s="232">
        <v>1</v>
      </c>
      <c r="I383" s="233"/>
      <c r="J383" s="234">
        <f>ROUND(I383*H383,2)</f>
        <v>0</v>
      </c>
      <c r="K383" s="230" t="s">
        <v>1</v>
      </c>
      <c r="L383" s="45"/>
      <c r="M383" s="235" t="s">
        <v>1</v>
      </c>
      <c r="N383" s="236" t="s">
        <v>42</v>
      </c>
      <c r="O383" s="92"/>
      <c r="P383" s="237">
        <f>O383*H383</f>
        <v>0</v>
      </c>
      <c r="Q383" s="237">
        <v>0</v>
      </c>
      <c r="R383" s="237">
        <f>Q383*H383</f>
        <v>0</v>
      </c>
      <c r="S383" s="237">
        <v>0</v>
      </c>
      <c r="T383" s="238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9" t="s">
        <v>189</v>
      </c>
      <c r="AT383" s="239" t="s">
        <v>171</v>
      </c>
      <c r="AU383" s="239" t="s">
        <v>86</v>
      </c>
      <c r="AY383" s="18" t="s">
        <v>168</v>
      </c>
      <c r="BE383" s="240">
        <f>IF(N383="základní",J383,0)</f>
        <v>0</v>
      </c>
      <c r="BF383" s="240">
        <f>IF(N383="snížená",J383,0)</f>
        <v>0</v>
      </c>
      <c r="BG383" s="240">
        <f>IF(N383="zákl. přenesená",J383,0)</f>
        <v>0</v>
      </c>
      <c r="BH383" s="240">
        <f>IF(N383="sníž. přenesená",J383,0)</f>
        <v>0</v>
      </c>
      <c r="BI383" s="240">
        <f>IF(N383="nulová",J383,0)</f>
        <v>0</v>
      </c>
      <c r="BJ383" s="18" t="s">
        <v>84</v>
      </c>
      <c r="BK383" s="240">
        <f>ROUND(I383*H383,2)</f>
        <v>0</v>
      </c>
      <c r="BL383" s="18" t="s">
        <v>189</v>
      </c>
      <c r="BM383" s="239" t="s">
        <v>2425</v>
      </c>
    </row>
    <row r="384" spans="1:47" s="2" customFormat="1" ht="12">
      <c r="A384" s="39"/>
      <c r="B384" s="40"/>
      <c r="C384" s="41"/>
      <c r="D384" s="241" t="s">
        <v>178</v>
      </c>
      <c r="E384" s="41"/>
      <c r="F384" s="242" t="s">
        <v>4914</v>
      </c>
      <c r="G384" s="41"/>
      <c r="H384" s="41"/>
      <c r="I384" s="243"/>
      <c r="J384" s="41"/>
      <c r="K384" s="41"/>
      <c r="L384" s="45"/>
      <c r="M384" s="244"/>
      <c r="N384" s="245"/>
      <c r="O384" s="92"/>
      <c r="P384" s="92"/>
      <c r="Q384" s="92"/>
      <c r="R384" s="92"/>
      <c r="S384" s="92"/>
      <c r="T384" s="93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178</v>
      </c>
      <c r="AU384" s="18" t="s">
        <v>86</v>
      </c>
    </row>
    <row r="385" spans="1:65" s="2" customFormat="1" ht="16.5" customHeight="1">
      <c r="A385" s="39"/>
      <c r="B385" s="40"/>
      <c r="C385" s="228" t="s">
        <v>1793</v>
      </c>
      <c r="D385" s="228" t="s">
        <v>171</v>
      </c>
      <c r="E385" s="229" t="s">
        <v>4650</v>
      </c>
      <c r="F385" s="230" t="s">
        <v>4651</v>
      </c>
      <c r="G385" s="231" t="s">
        <v>1933</v>
      </c>
      <c r="H385" s="232">
        <v>2</v>
      </c>
      <c r="I385" s="233"/>
      <c r="J385" s="234">
        <f>ROUND(I385*H385,2)</f>
        <v>0</v>
      </c>
      <c r="K385" s="230" t="s">
        <v>1</v>
      </c>
      <c r="L385" s="45"/>
      <c r="M385" s="235" t="s">
        <v>1</v>
      </c>
      <c r="N385" s="236" t="s">
        <v>42</v>
      </c>
      <c r="O385" s="92"/>
      <c r="P385" s="237">
        <f>O385*H385</f>
        <v>0</v>
      </c>
      <c r="Q385" s="237">
        <v>0</v>
      </c>
      <c r="R385" s="237">
        <f>Q385*H385</f>
        <v>0</v>
      </c>
      <c r="S385" s="237">
        <v>0</v>
      </c>
      <c r="T385" s="238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9" t="s">
        <v>189</v>
      </c>
      <c r="AT385" s="239" t="s">
        <v>171</v>
      </c>
      <c r="AU385" s="239" t="s">
        <v>86</v>
      </c>
      <c r="AY385" s="18" t="s">
        <v>168</v>
      </c>
      <c r="BE385" s="240">
        <f>IF(N385="základní",J385,0)</f>
        <v>0</v>
      </c>
      <c r="BF385" s="240">
        <f>IF(N385="snížená",J385,0)</f>
        <v>0</v>
      </c>
      <c r="BG385" s="240">
        <f>IF(N385="zákl. přenesená",J385,0)</f>
        <v>0</v>
      </c>
      <c r="BH385" s="240">
        <f>IF(N385="sníž. přenesená",J385,0)</f>
        <v>0</v>
      </c>
      <c r="BI385" s="240">
        <f>IF(N385="nulová",J385,0)</f>
        <v>0</v>
      </c>
      <c r="BJ385" s="18" t="s">
        <v>84</v>
      </c>
      <c r="BK385" s="240">
        <f>ROUND(I385*H385,2)</f>
        <v>0</v>
      </c>
      <c r="BL385" s="18" t="s">
        <v>189</v>
      </c>
      <c r="BM385" s="239" t="s">
        <v>2437</v>
      </c>
    </row>
    <row r="386" spans="1:47" s="2" customFormat="1" ht="12">
      <c r="A386" s="39"/>
      <c r="B386" s="40"/>
      <c r="C386" s="41"/>
      <c r="D386" s="241" t="s">
        <v>178</v>
      </c>
      <c r="E386" s="41"/>
      <c r="F386" s="242" t="s">
        <v>4915</v>
      </c>
      <c r="G386" s="41"/>
      <c r="H386" s="41"/>
      <c r="I386" s="243"/>
      <c r="J386" s="41"/>
      <c r="K386" s="41"/>
      <c r="L386" s="45"/>
      <c r="M386" s="244"/>
      <c r="N386" s="245"/>
      <c r="O386" s="92"/>
      <c r="P386" s="92"/>
      <c r="Q386" s="92"/>
      <c r="R386" s="92"/>
      <c r="S386" s="92"/>
      <c r="T386" s="93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178</v>
      </c>
      <c r="AU386" s="18" t="s">
        <v>86</v>
      </c>
    </row>
    <row r="387" spans="1:65" s="2" customFormat="1" ht="16.5" customHeight="1">
      <c r="A387" s="39"/>
      <c r="B387" s="40"/>
      <c r="C387" s="228" t="s">
        <v>1797</v>
      </c>
      <c r="D387" s="228" t="s">
        <v>171</v>
      </c>
      <c r="E387" s="229" t="s">
        <v>4916</v>
      </c>
      <c r="F387" s="230" t="s">
        <v>4917</v>
      </c>
      <c r="G387" s="231" t="s">
        <v>1933</v>
      </c>
      <c r="H387" s="232">
        <v>2</v>
      </c>
      <c r="I387" s="233"/>
      <c r="J387" s="234">
        <f>ROUND(I387*H387,2)</f>
        <v>0</v>
      </c>
      <c r="K387" s="230" t="s">
        <v>1</v>
      </c>
      <c r="L387" s="45"/>
      <c r="M387" s="235" t="s">
        <v>1</v>
      </c>
      <c r="N387" s="236" t="s">
        <v>42</v>
      </c>
      <c r="O387" s="92"/>
      <c r="P387" s="237">
        <f>O387*H387</f>
        <v>0</v>
      </c>
      <c r="Q387" s="237">
        <v>0</v>
      </c>
      <c r="R387" s="237">
        <f>Q387*H387</f>
        <v>0</v>
      </c>
      <c r="S387" s="237">
        <v>0</v>
      </c>
      <c r="T387" s="238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9" t="s">
        <v>189</v>
      </c>
      <c r="AT387" s="239" t="s">
        <v>171</v>
      </c>
      <c r="AU387" s="239" t="s">
        <v>86</v>
      </c>
      <c r="AY387" s="18" t="s">
        <v>168</v>
      </c>
      <c r="BE387" s="240">
        <f>IF(N387="základní",J387,0)</f>
        <v>0</v>
      </c>
      <c r="BF387" s="240">
        <f>IF(N387="snížená",J387,0)</f>
        <v>0</v>
      </c>
      <c r="BG387" s="240">
        <f>IF(N387="zákl. přenesená",J387,0)</f>
        <v>0</v>
      </c>
      <c r="BH387" s="240">
        <f>IF(N387="sníž. přenesená",J387,0)</f>
        <v>0</v>
      </c>
      <c r="BI387" s="240">
        <f>IF(N387="nulová",J387,0)</f>
        <v>0</v>
      </c>
      <c r="BJ387" s="18" t="s">
        <v>84</v>
      </c>
      <c r="BK387" s="240">
        <f>ROUND(I387*H387,2)</f>
        <v>0</v>
      </c>
      <c r="BL387" s="18" t="s">
        <v>189</v>
      </c>
      <c r="BM387" s="239" t="s">
        <v>2447</v>
      </c>
    </row>
    <row r="388" spans="1:47" s="2" customFormat="1" ht="12">
      <c r="A388" s="39"/>
      <c r="B388" s="40"/>
      <c r="C388" s="41"/>
      <c r="D388" s="241" t="s">
        <v>178</v>
      </c>
      <c r="E388" s="41"/>
      <c r="F388" s="242" t="s">
        <v>4918</v>
      </c>
      <c r="G388" s="41"/>
      <c r="H388" s="41"/>
      <c r="I388" s="243"/>
      <c r="J388" s="41"/>
      <c r="K388" s="41"/>
      <c r="L388" s="45"/>
      <c r="M388" s="244"/>
      <c r="N388" s="245"/>
      <c r="O388" s="92"/>
      <c r="P388" s="92"/>
      <c r="Q388" s="92"/>
      <c r="R388" s="92"/>
      <c r="S388" s="92"/>
      <c r="T388" s="93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178</v>
      </c>
      <c r="AU388" s="18" t="s">
        <v>86</v>
      </c>
    </row>
    <row r="389" spans="1:65" s="2" customFormat="1" ht="55.5" customHeight="1">
      <c r="A389" s="39"/>
      <c r="B389" s="40"/>
      <c r="C389" s="228" t="s">
        <v>1801</v>
      </c>
      <c r="D389" s="228" t="s">
        <v>171</v>
      </c>
      <c r="E389" s="229" t="s">
        <v>4919</v>
      </c>
      <c r="F389" s="230" t="s">
        <v>4920</v>
      </c>
      <c r="G389" s="231" t="s">
        <v>203</v>
      </c>
      <c r="H389" s="232">
        <v>2</v>
      </c>
      <c r="I389" s="233"/>
      <c r="J389" s="234">
        <f>ROUND(I389*H389,2)</f>
        <v>0</v>
      </c>
      <c r="K389" s="230" t="s">
        <v>1</v>
      </c>
      <c r="L389" s="45"/>
      <c r="M389" s="235" t="s">
        <v>1</v>
      </c>
      <c r="N389" s="236" t="s">
        <v>42</v>
      </c>
      <c r="O389" s="92"/>
      <c r="P389" s="237">
        <f>O389*H389</f>
        <v>0</v>
      </c>
      <c r="Q389" s="237">
        <v>0</v>
      </c>
      <c r="R389" s="237">
        <f>Q389*H389</f>
        <v>0</v>
      </c>
      <c r="S389" s="237">
        <v>0</v>
      </c>
      <c r="T389" s="238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9" t="s">
        <v>189</v>
      </c>
      <c r="AT389" s="239" t="s">
        <v>171</v>
      </c>
      <c r="AU389" s="239" t="s">
        <v>86</v>
      </c>
      <c r="AY389" s="18" t="s">
        <v>168</v>
      </c>
      <c r="BE389" s="240">
        <f>IF(N389="základní",J389,0)</f>
        <v>0</v>
      </c>
      <c r="BF389" s="240">
        <f>IF(N389="snížená",J389,0)</f>
        <v>0</v>
      </c>
      <c r="BG389" s="240">
        <f>IF(N389="zákl. přenesená",J389,0)</f>
        <v>0</v>
      </c>
      <c r="BH389" s="240">
        <f>IF(N389="sníž. přenesená",J389,0)</f>
        <v>0</v>
      </c>
      <c r="BI389" s="240">
        <f>IF(N389="nulová",J389,0)</f>
        <v>0</v>
      </c>
      <c r="BJ389" s="18" t="s">
        <v>84</v>
      </c>
      <c r="BK389" s="240">
        <f>ROUND(I389*H389,2)</f>
        <v>0</v>
      </c>
      <c r="BL389" s="18" t="s">
        <v>189</v>
      </c>
      <c r="BM389" s="239" t="s">
        <v>2458</v>
      </c>
    </row>
    <row r="390" spans="1:47" s="2" customFormat="1" ht="12">
      <c r="A390" s="39"/>
      <c r="B390" s="40"/>
      <c r="C390" s="41"/>
      <c r="D390" s="241" t="s">
        <v>178</v>
      </c>
      <c r="E390" s="41"/>
      <c r="F390" s="242" t="s">
        <v>4921</v>
      </c>
      <c r="G390" s="41"/>
      <c r="H390" s="41"/>
      <c r="I390" s="243"/>
      <c r="J390" s="41"/>
      <c r="K390" s="41"/>
      <c r="L390" s="45"/>
      <c r="M390" s="244"/>
      <c r="N390" s="245"/>
      <c r="O390" s="92"/>
      <c r="P390" s="92"/>
      <c r="Q390" s="92"/>
      <c r="R390" s="92"/>
      <c r="S390" s="92"/>
      <c r="T390" s="93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178</v>
      </c>
      <c r="AU390" s="18" t="s">
        <v>86</v>
      </c>
    </row>
    <row r="391" spans="1:65" s="2" customFormat="1" ht="16.5" customHeight="1">
      <c r="A391" s="39"/>
      <c r="B391" s="40"/>
      <c r="C391" s="228" t="s">
        <v>1812</v>
      </c>
      <c r="D391" s="228" t="s">
        <v>171</v>
      </c>
      <c r="E391" s="229" t="s">
        <v>4922</v>
      </c>
      <c r="F391" s="230" t="s">
        <v>4697</v>
      </c>
      <c r="G391" s="231" t="s">
        <v>3661</v>
      </c>
      <c r="H391" s="232">
        <v>68</v>
      </c>
      <c r="I391" s="233"/>
      <c r="J391" s="234">
        <f>ROUND(I391*H391,2)</f>
        <v>0</v>
      </c>
      <c r="K391" s="230" t="s">
        <v>1</v>
      </c>
      <c r="L391" s="45"/>
      <c r="M391" s="235" t="s">
        <v>1</v>
      </c>
      <c r="N391" s="236" t="s">
        <v>42</v>
      </c>
      <c r="O391" s="92"/>
      <c r="P391" s="237">
        <f>O391*H391</f>
        <v>0</v>
      </c>
      <c r="Q391" s="237">
        <v>0</v>
      </c>
      <c r="R391" s="237">
        <f>Q391*H391</f>
        <v>0</v>
      </c>
      <c r="S391" s="237">
        <v>0</v>
      </c>
      <c r="T391" s="238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9" t="s">
        <v>189</v>
      </c>
      <c r="AT391" s="239" t="s">
        <v>171</v>
      </c>
      <c r="AU391" s="239" t="s">
        <v>86</v>
      </c>
      <c r="AY391" s="18" t="s">
        <v>168</v>
      </c>
      <c r="BE391" s="240">
        <f>IF(N391="základní",J391,0)</f>
        <v>0</v>
      </c>
      <c r="BF391" s="240">
        <f>IF(N391="snížená",J391,0)</f>
        <v>0</v>
      </c>
      <c r="BG391" s="240">
        <f>IF(N391="zákl. přenesená",J391,0)</f>
        <v>0</v>
      </c>
      <c r="BH391" s="240">
        <f>IF(N391="sníž. přenesená",J391,0)</f>
        <v>0</v>
      </c>
      <c r="BI391" s="240">
        <f>IF(N391="nulová",J391,0)</f>
        <v>0</v>
      </c>
      <c r="BJ391" s="18" t="s">
        <v>84</v>
      </c>
      <c r="BK391" s="240">
        <f>ROUND(I391*H391,2)</f>
        <v>0</v>
      </c>
      <c r="BL391" s="18" t="s">
        <v>189</v>
      </c>
      <c r="BM391" s="239" t="s">
        <v>2468</v>
      </c>
    </row>
    <row r="392" spans="1:47" s="2" customFormat="1" ht="12">
      <c r="A392" s="39"/>
      <c r="B392" s="40"/>
      <c r="C392" s="41"/>
      <c r="D392" s="241" t="s">
        <v>178</v>
      </c>
      <c r="E392" s="41"/>
      <c r="F392" s="242" t="s">
        <v>4923</v>
      </c>
      <c r="G392" s="41"/>
      <c r="H392" s="41"/>
      <c r="I392" s="243"/>
      <c r="J392" s="41"/>
      <c r="K392" s="41"/>
      <c r="L392" s="45"/>
      <c r="M392" s="244"/>
      <c r="N392" s="245"/>
      <c r="O392" s="92"/>
      <c r="P392" s="92"/>
      <c r="Q392" s="92"/>
      <c r="R392" s="92"/>
      <c r="S392" s="92"/>
      <c r="T392" s="93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178</v>
      </c>
      <c r="AU392" s="18" t="s">
        <v>86</v>
      </c>
    </row>
    <row r="393" spans="1:65" s="2" customFormat="1" ht="16.5" customHeight="1">
      <c r="A393" s="39"/>
      <c r="B393" s="40"/>
      <c r="C393" s="228" t="s">
        <v>1818</v>
      </c>
      <c r="D393" s="228" t="s">
        <v>171</v>
      </c>
      <c r="E393" s="229" t="s">
        <v>4924</v>
      </c>
      <c r="F393" s="230" t="s">
        <v>4925</v>
      </c>
      <c r="G393" s="231" t="s">
        <v>3661</v>
      </c>
      <c r="H393" s="232">
        <v>8</v>
      </c>
      <c r="I393" s="233"/>
      <c r="J393" s="234">
        <f>ROUND(I393*H393,2)</f>
        <v>0</v>
      </c>
      <c r="K393" s="230" t="s">
        <v>1</v>
      </c>
      <c r="L393" s="45"/>
      <c r="M393" s="235" t="s">
        <v>1</v>
      </c>
      <c r="N393" s="236" t="s">
        <v>42</v>
      </c>
      <c r="O393" s="92"/>
      <c r="P393" s="237">
        <f>O393*H393</f>
        <v>0</v>
      </c>
      <c r="Q393" s="237">
        <v>0</v>
      </c>
      <c r="R393" s="237">
        <f>Q393*H393</f>
        <v>0</v>
      </c>
      <c r="S393" s="237">
        <v>0</v>
      </c>
      <c r="T393" s="238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9" t="s">
        <v>189</v>
      </c>
      <c r="AT393" s="239" t="s">
        <v>171</v>
      </c>
      <c r="AU393" s="239" t="s">
        <v>86</v>
      </c>
      <c r="AY393" s="18" t="s">
        <v>168</v>
      </c>
      <c r="BE393" s="240">
        <f>IF(N393="základní",J393,0)</f>
        <v>0</v>
      </c>
      <c r="BF393" s="240">
        <f>IF(N393="snížená",J393,0)</f>
        <v>0</v>
      </c>
      <c r="BG393" s="240">
        <f>IF(N393="zákl. přenesená",J393,0)</f>
        <v>0</v>
      </c>
      <c r="BH393" s="240">
        <f>IF(N393="sníž. přenesená",J393,0)</f>
        <v>0</v>
      </c>
      <c r="BI393" s="240">
        <f>IF(N393="nulová",J393,0)</f>
        <v>0</v>
      </c>
      <c r="BJ393" s="18" t="s">
        <v>84</v>
      </c>
      <c r="BK393" s="240">
        <f>ROUND(I393*H393,2)</f>
        <v>0</v>
      </c>
      <c r="BL393" s="18" t="s">
        <v>189</v>
      </c>
      <c r="BM393" s="239" t="s">
        <v>2478</v>
      </c>
    </row>
    <row r="394" spans="1:47" s="2" customFormat="1" ht="12">
      <c r="A394" s="39"/>
      <c r="B394" s="40"/>
      <c r="C394" s="41"/>
      <c r="D394" s="241" t="s">
        <v>178</v>
      </c>
      <c r="E394" s="41"/>
      <c r="F394" s="242" t="s">
        <v>4926</v>
      </c>
      <c r="G394" s="41"/>
      <c r="H394" s="41"/>
      <c r="I394" s="243"/>
      <c r="J394" s="41"/>
      <c r="K394" s="41"/>
      <c r="L394" s="45"/>
      <c r="M394" s="244"/>
      <c r="N394" s="245"/>
      <c r="O394" s="92"/>
      <c r="P394" s="92"/>
      <c r="Q394" s="92"/>
      <c r="R394" s="92"/>
      <c r="S394" s="92"/>
      <c r="T394" s="93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178</v>
      </c>
      <c r="AU394" s="18" t="s">
        <v>86</v>
      </c>
    </row>
    <row r="395" spans="1:65" s="2" customFormat="1" ht="16.5" customHeight="1">
      <c r="A395" s="39"/>
      <c r="B395" s="40"/>
      <c r="C395" s="228" t="s">
        <v>1824</v>
      </c>
      <c r="D395" s="228" t="s">
        <v>171</v>
      </c>
      <c r="E395" s="229" t="s">
        <v>4792</v>
      </c>
      <c r="F395" s="230" t="s">
        <v>4764</v>
      </c>
      <c r="G395" s="231" t="s">
        <v>3661</v>
      </c>
      <c r="H395" s="232">
        <v>21</v>
      </c>
      <c r="I395" s="233"/>
      <c r="J395" s="234">
        <f>ROUND(I395*H395,2)</f>
        <v>0</v>
      </c>
      <c r="K395" s="230" t="s">
        <v>1</v>
      </c>
      <c r="L395" s="45"/>
      <c r="M395" s="235" t="s">
        <v>1</v>
      </c>
      <c r="N395" s="236" t="s">
        <v>42</v>
      </c>
      <c r="O395" s="92"/>
      <c r="P395" s="237">
        <f>O395*H395</f>
        <v>0</v>
      </c>
      <c r="Q395" s="237">
        <v>0</v>
      </c>
      <c r="R395" s="237">
        <f>Q395*H395</f>
        <v>0</v>
      </c>
      <c r="S395" s="237">
        <v>0</v>
      </c>
      <c r="T395" s="238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9" t="s">
        <v>189</v>
      </c>
      <c r="AT395" s="239" t="s">
        <v>171</v>
      </c>
      <c r="AU395" s="239" t="s">
        <v>86</v>
      </c>
      <c r="AY395" s="18" t="s">
        <v>168</v>
      </c>
      <c r="BE395" s="240">
        <f>IF(N395="základní",J395,0)</f>
        <v>0</v>
      </c>
      <c r="BF395" s="240">
        <f>IF(N395="snížená",J395,0)</f>
        <v>0</v>
      </c>
      <c r="BG395" s="240">
        <f>IF(N395="zákl. přenesená",J395,0)</f>
        <v>0</v>
      </c>
      <c r="BH395" s="240">
        <f>IF(N395="sníž. přenesená",J395,0)</f>
        <v>0</v>
      </c>
      <c r="BI395" s="240">
        <f>IF(N395="nulová",J395,0)</f>
        <v>0</v>
      </c>
      <c r="BJ395" s="18" t="s">
        <v>84</v>
      </c>
      <c r="BK395" s="240">
        <f>ROUND(I395*H395,2)</f>
        <v>0</v>
      </c>
      <c r="BL395" s="18" t="s">
        <v>189</v>
      </c>
      <c r="BM395" s="239" t="s">
        <v>2487</v>
      </c>
    </row>
    <row r="396" spans="1:47" s="2" customFormat="1" ht="12">
      <c r="A396" s="39"/>
      <c r="B396" s="40"/>
      <c r="C396" s="41"/>
      <c r="D396" s="241" t="s">
        <v>178</v>
      </c>
      <c r="E396" s="41"/>
      <c r="F396" s="242" t="s">
        <v>4927</v>
      </c>
      <c r="G396" s="41"/>
      <c r="H396" s="41"/>
      <c r="I396" s="243"/>
      <c r="J396" s="41"/>
      <c r="K396" s="41"/>
      <c r="L396" s="45"/>
      <c r="M396" s="244"/>
      <c r="N396" s="245"/>
      <c r="O396" s="92"/>
      <c r="P396" s="92"/>
      <c r="Q396" s="92"/>
      <c r="R396" s="92"/>
      <c r="S396" s="92"/>
      <c r="T396" s="93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178</v>
      </c>
      <c r="AU396" s="18" t="s">
        <v>86</v>
      </c>
    </row>
    <row r="397" spans="1:65" s="2" customFormat="1" ht="44.25" customHeight="1">
      <c r="A397" s="39"/>
      <c r="B397" s="40"/>
      <c r="C397" s="228" t="s">
        <v>1830</v>
      </c>
      <c r="D397" s="228" t="s">
        <v>171</v>
      </c>
      <c r="E397" s="229" t="s">
        <v>4702</v>
      </c>
      <c r="F397" s="230" t="s">
        <v>4703</v>
      </c>
      <c r="G397" s="231" t="s">
        <v>203</v>
      </c>
      <c r="H397" s="232">
        <v>18</v>
      </c>
      <c r="I397" s="233"/>
      <c r="J397" s="234">
        <f>ROUND(I397*H397,2)</f>
        <v>0</v>
      </c>
      <c r="K397" s="230" t="s">
        <v>1</v>
      </c>
      <c r="L397" s="45"/>
      <c r="M397" s="235" t="s">
        <v>1</v>
      </c>
      <c r="N397" s="236" t="s">
        <v>42</v>
      </c>
      <c r="O397" s="92"/>
      <c r="P397" s="237">
        <f>O397*H397</f>
        <v>0</v>
      </c>
      <c r="Q397" s="237">
        <v>0</v>
      </c>
      <c r="R397" s="237">
        <f>Q397*H397</f>
        <v>0</v>
      </c>
      <c r="S397" s="237">
        <v>0</v>
      </c>
      <c r="T397" s="238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9" t="s">
        <v>189</v>
      </c>
      <c r="AT397" s="239" t="s">
        <v>171</v>
      </c>
      <c r="AU397" s="239" t="s">
        <v>86</v>
      </c>
      <c r="AY397" s="18" t="s">
        <v>168</v>
      </c>
      <c r="BE397" s="240">
        <f>IF(N397="základní",J397,0)</f>
        <v>0</v>
      </c>
      <c r="BF397" s="240">
        <f>IF(N397="snížená",J397,0)</f>
        <v>0</v>
      </c>
      <c r="BG397" s="240">
        <f>IF(N397="zákl. přenesená",J397,0)</f>
        <v>0</v>
      </c>
      <c r="BH397" s="240">
        <f>IF(N397="sníž. přenesená",J397,0)</f>
        <v>0</v>
      </c>
      <c r="BI397" s="240">
        <f>IF(N397="nulová",J397,0)</f>
        <v>0</v>
      </c>
      <c r="BJ397" s="18" t="s">
        <v>84</v>
      </c>
      <c r="BK397" s="240">
        <f>ROUND(I397*H397,2)</f>
        <v>0</v>
      </c>
      <c r="BL397" s="18" t="s">
        <v>189</v>
      </c>
      <c r="BM397" s="239" t="s">
        <v>2496</v>
      </c>
    </row>
    <row r="398" spans="1:47" s="2" customFormat="1" ht="12">
      <c r="A398" s="39"/>
      <c r="B398" s="40"/>
      <c r="C398" s="41"/>
      <c r="D398" s="241" t="s">
        <v>178</v>
      </c>
      <c r="E398" s="41"/>
      <c r="F398" s="242" t="s">
        <v>4928</v>
      </c>
      <c r="G398" s="41"/>
      <c r="H398" s="41"/>
      <c r="I398" s="243"/>
      <c r="J398" s="41"/>
      <c r="K398" s="41"/>
      <c r="L398" s="45"/>
      <c r="M398" s="244"/>
      <c r="N398" s="245"/>
      <c r="O398" s="92"/>
      <c r="P398" s="92"/>
      <c r="Q398" s="92"/>
      <c r="R398" s="92"/>
      <c r="S398" s="92"/>
      <c r="T398" s="93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178</v>
      </c>
      <c r="AU398" s="18" t="s">
        <v>86</v>
      </c>
    </row>
    <row r="399" spans="1:63" s="12" customFormat="1" ht="22.8" customHeight="1">
      <c r="A399" s="12"/>
      <c r="B399" s="212"/>
      <c r="C399" s="213"/>
      <c r="D399" s="214" t="s">
        <v>76</v>
      </c>
      <c r="E399" s="226" t="s">
        <v>4929</v>
      </c>
      <c r="F399" s="226" t="s">
        <v>4930</v>
      </c>
      <c r="G399" s="213"/>
      <c r="H399" s="213"/>
      <c r="I399" s="216"/>
      <c r="J399" s="227">
        <f>BK399</f>
        <v>0</v>
      </c>
      <c r="K399" s="213"/>
      <c r="L399" s="218"/>
      <c r="M399" s="219"/>
      <c r="N399" s="220"/>
      <c r="O399" s="220"/>
      <c r="P399" s="221">
        <f>SUM(P400:P411)</f>
        <v>0</v>
      </c>
      <c r="Q399" s="220"/>
      <c r="R399" s="221">
        <f>SUM(R400:R411)</f>
        <v>0</v>
      </c>
      <c r="S399" s="220"/>
      <c r="T399" s="222">
        <f>SUM(T400:T411)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23" t="s">
        <v>84</v>
      </c>
      <c r="AT399" s="224" t="s">
        <v>76</v>
      </c>
      <c r="AU399" s="224" t="s">
        <v>84</v>
      </c>
      <c r="AY399" s="223" t="s">
        <v>168</v>
      </c>
      <c r="BK399" s="225">
        <f>SUM(BK400:BK411)</f>
        <v>0</v>
      </c>
    </row>
    <row r="400" spans="1:65" s="2" customFormat="1" ht="16.5" customHeight="1">
      <c r="A400" s="39"/>
      <c r="B400" s="40"/>
      <c r="C400" s="228" t="s">
        <v>1835</v>
      </c>
      <c r="D400" s="228" t="s">
        <v>171</v>
      </c>
      <c r="E400" s="229" t="s">
        <v>4931</v>
      </c>
      <c r="F400" s="230" t="s">
        <v>4883</v>
      </c>
      <c r="G400" s="231" t="s">
        <v>1933</v>
      </c>
      <c r="H400" s="232">
        <v>1</v>
      </c>
      <c r="I400" s="233"/>
      <c r="J400" s="234">
        <f>ROUND(I400*H400,2)</f>
        <v>0</v>
      </c>
      <c r="K400" s="230" t="s">
        <v>1</v>
      </c>
      <c r="L400" s="45"/>
      <c r="M400" s="235" t="s">
        <v>1</v>
      </c>
      <c r="N400" s="236" t="s">
        <v>42</v>
      </c>
      <c r="O400" s="92"/>
      <c r="P400" s="237">
        <f>O400*H400</f>
        <v>0</v>
      </c>
      <c r="Q400" s="237">
        <v>0</v>
      </c>
      <c r="R400" s="237">
        <f>Q400*H400</f>
        <v>0</v>
      </c>
      <c r="S400" s="237">
        <v>0</v>
      </c>
      <c r="T400" s="238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9" t="s">
        <v>189</v>
      </c>
      <c r="AT400" s="239" t="s">
        <v>171</v>
      </c>
      <c r="AU400" s="239" t="s">
        <v>86</v>
      </c>
      <c r="AY400" s="18" t="s">
        <v>168</v>
      </c>
      <c r="BE400" s="240">
        <f>IF(N400="základní",J400,0)</f>
        <v>0</v>
      </c>
      <c r="BF400" s="240">
        <f>IF(N400="snížená",J400,0)</f>
        <v>0</v>
      </c>
      <c r="BG400" s="240">
        <f>IF(N400="zákl. přenesená",J400,0)</f>
        <v>0</v>
      </c>
      <c r="BH400" s="240">
        <f>IF(N400="sníž. přenesená",J400,0)</f>
        <v>0</v>
      </c>
      <c r="BI400" s="240">
        <f>IF(N400="nulová",J400,0)</f>
        <v>0</v>
      </c>
      <c r="BJ400" s="18" t="s">
        <v>84</v>
      </c>
      <c r="BK400" s="240">
        <f>ROUND(I400*H400,2)</f>
        <v>0</v>
      </c>
      <c r="BL400" s="18" t="s">
        <v>189</v>
      </c>
      <c r="BM400" s="239" t="s">
        <v>2505</v>
      </c>
    </row>
    <row r="401" spans="1:47" s="2" customFormat="1" ht="12">
      <c r="A401" s="39"/>
      <c r="B401" s="40"/>
      <c r="C401" s="41"/>
      <c r="D401" s="241" t="s">
        <v>178</v>
      </c>
      <c r="E401" s="41"/>
      <c r="F401" s="242" t="s">
        <v>4932</v>
      </c>
      <c r="G401" s="41"/>
      <c r="H401" s="41"/>
      <c r="I401" s="243"/>
      <c r="J401" s="41"/>
      <c r="K401" s="41"/>
      <c r="L401" s="45"/>
      <c r="M401" s="244"/>
      <c r="N401" s="245"/>
      <c r="O401" s="92"/>
      <c r="P401" s="92"/>
      <c r="Q401" s="92"/>
      <c r="R401" s="92"/>
      <c r="S401" s="92"/>
      <c r="T401" s="93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178</v>
      </c>
      <c r="AU401" s="18" t="s">
        <v>86</v>
      </c>
    </row>
    <row r="402" spans="1:65" s="2" customFormat="1" ht="33" customHeight="1">
      <c r="A402" s="39"/>
      <c r="B402" s="40"/>
      <c r="C402" s="228" t="s">
        <v>1839</v>
      </c>
      <c r="D402" s="228" t="s">
        <v>171</v>
      </c>
      <c r="E402" s="229" t="s">
        <v>4933</v>
      </c>
      <c r="F402" s="230" t="s">
        <v>4934</v>
      </c>
      <c r="G402" s="231" t="s">
        <v>1933</v>
      </c>
      <c r="H402" s="232">
        <v>4</v>
      </c>
      <c r="I402" s="233"/>
      <c r="J402" s="234">
        <f>ROUND(I402*H402,2)</f>
        <v>0</v>
      </c>
      <c r="K402" s="230" t="s">
        <v>1</v>
      </c>
      <c r="L402" s="45"/>
      <c r="M402" s="235" t="s">
        <v>1</v>
      </c>
      <c r="N402" s="236" t="s">
        <v>42</v>
      </c>
      <c r="O402" s="92"/>
      <c r="P402" s="237">
        <f>O402*H402</f>
        <v>0</v>
      </c>
      <c r="Q402" s="237">
        <v>0</v>
      </c>
      <c r="R402" s="237">
        <f>Q402*H402</f>
        <v>0</v>
      </c>
      <c r="S402" s="237">
        <v>0</v>
      </c>
      <c r="T402" s="238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9" t="s">
        <v>189</v>
      </c>
      <c r="AT402" s="239" t="s">
        <v>171</v>
      </c>
      <c r="AU402" s="239" t="s">
        <v>86</v>
      </c>
      <c r="AY402" s="18" t="s">
        <v>168</v>
      </c>
      <c r="BE402" s="240">
        <f>IF(N402="základní",J402,0)</f>
        <v>0</v>
      </c>
      <c r="BF402" s="240">
        <f>IF(N402="snížená",J402,0)</f>
        <v>0</v>
      </c>
      <c r="BG402" s="240">
        <f>IF(N402="zákl. přenesená",J402,0)</f>
        <v>0</v>
      </c>
      <c r="BH402" s="240">
        <f>IF(N402="sníž. přenesená",J402,0)</f>
        <v>0</v>
      </c>
      <c r="BI402" s="240">
        <f>IF(N402="nulová",J402,0)</f>
        <v>0</v>
      </c>
      <c r="BJ402" s="18" t="s">
        <v>84</v>
      </c>
      <c r="BK402" s="240">
        <f>ROUND(I402*H402,2)</f>
        <v>0</v>
      </c>
      <c r="BL402" s="18" t="s">
        <v>189</v>
      </c>
      <c r="BM402" s="239" t="s">
        <v>2513</v>
      </c>
    </row>
    <row r="403" spans="1:47" s="2" customFormat="1" ht="12">
      <c r="A403" s="39"/>
      <c r="B403" s="40"/>
      <c r="C403" s="41"/>
      <c r="D403" s="241" t="s">
        <v>178</v>
      </c>
      <c r="E403" s="41"/>
      <c r="F403" s="242" t="s">
        <v>4935</v>
      </c>
      <c r="G403" s="41"/>
      <c r="H403" s="41"/>
      <c r="I403" s="243"/>
      <c r="J403" s="41"/>
      <c r="K403" s="41"/>
      <c r="L403" s="45"/>
      <c r="M403" s="244"/>
      <c r="N403" s="245"/>
      <c r="O403" s="92"/>
      <c r="P403" s="92"/>
      <c r="Q403" s="92"/>
      <c r="R403" s="92"/>
      <c r="S403" s="92"/>
      <c r="T403" s="93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178</v>
      </c>
      <c r="AU403" s="18" t="s">
        <v>86</v>
      </c>
    </row>
    <row r="404" spans="1:65" s="2" customFormat="1" ht="44.25" customHeight="1">
      <c r="A404" s="39"/>
      <c r="B404" s="40"/>
      <c r="C404" s="228" t="s">
        <v>1844</v>
      </c>
      <c r="D404" s="228" t="s">
        <v>171</v>
      </c>
      <c r="E404" s="229" t="s">
        <v>4936</v>
      </c>
      <c r="F404" s="230" t="s">
        <v>4937</v>
      </c>
      <c r="G404" s="231" t="s">
        <v>1933</v>
      </c>
      <c r="H404" s="232">
        <v>2</v>
      </c>
      <c r="I404" s="233"/>
      <c r="J404" s="234">
        <f>ROUND(I404*H404,2)</f>
        <v>0</v>
      </c>
      <c r="K404" s="230" t="s">
        <v>1</v>
      </c>
      <c r="L404" s="45"/>
      <c r="M404" s="235" t="s">
        <v>1</v>
      </c>
      <c r="N404" s="236" t="s">
        <v>42</v>
      </c>
      <c r="O404" s="92"/>
      <c r="P404" s="237">
        <f>O404*H404</f>
        <v>0</v>
      </c>
      <c r="Q404" s="237">
        <v>0</v>
      </c>
      <c r="R404" s="237">
        <f>Q404*H404</f>
        <v>0</v>
      </c>
      <c r="S404" s="237">
        <v>0</v>
      </c>
      <c r="T404" s="238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9" t="s">
        <v>189</v>
      </c>
      <c r="AT404" s="239" t="s">
        <v>171</v>
      </c>
      <c r="AU404" s="239" t="s">
        <v>86</v>
      </c>
      <c r="AY404" s="18" t="s">
        <v>168</v>
      </c>
      <c r="BE404" s="240">
        <f>IF(N404="základní",J404,0)</f>
        <v>0</v>
      </c>
      <c r="BF404" s="240">
        <f>IF(N404="snížená",J404,0)</f>
        <v>0</v>
      </c>
      <c r="BG404" s="240">
        <f>IF(N404="zákl. přenesená",J404,0)</f>
        <v>0</v>
      </c>
      <c r="BH404" s="240">
        <f>IF(N404="sníž. přenesená",J404,0)</f>
        <v>0</v>
      </c>
      <c r="BI404" s="240">
        <f>IF(N404="nulová",J404,0)</f>
        <v>0</v>
      </c>
      <c r="BJ404" s="18" t="s">
        <v>84</v>
      </c>
      <c r="BK404" s="240">
        <f>ROUND(I404*H404,2)</f>
        <v>0</v>
      </c>
      <c r="BL404" s="18" t="s">
        <v>189</v>
      </c>
      <c r="BM404" s="239" t="s">
        <v>2521</v>
      </c>
    </row>
    <row r="405" spans="1:47" s="2" customFormat="1" ht="12">
      <c r="A405" s="39"/>
      <c r="B405" s="40"/>
      <c r="C405" s="41"/>
      <c r="D405" s="241" t="s">
        <v>178</v>
      </c>
      <c r="E405" s="41"/>
      <c r="F405" s="242" t="s">
        <v>4938</v>
      </c>
      <c r="G405" s="41"/>
      <c r="H405" s="41"/>
      <c r="I405" s="243"/>
      <c r="J405" s="41"/>
      <c r="K405" s="41"/>
      <c r="L405" s="45"/>
      <c r="M405" s="244"/>
      <c r="N405" s="245"/>
      <c r="O405" s="92"/>
      <c r="P405" s="92"/>
      <c r="Q405" s="92"/>
      <c r="R405" s="92"/>
      <c r="S405" s="92"/>
      <c r="T405" s="93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178</v>
      </c>
      <c r="AU405" s="18" t="s">
        <v>86</v>
      </c>
    </row>
    <row r="406" spans="1:65" s="2" customFormat="1" ht="44.25" customHeight="1">
      <c r="A406" s="39"/>
      <c r="B406" s="40"/>
      <c r="C406" s="228" t="s">
        <v>1848</v>
      </c>
      <c r="D406" s="228" t="s">
        <v>171</v>
      </c>
      <c r="E406" s="229" t="s">
        <v>4939</v>
      </c>
      <c r="F406" s="230" t="s">
        <v>4940</v>
      </c>
      <c r="G406" s="231" t="s">
        <v>1933</v>
      </c>
      <c r="H406" s="232">
        <v>4</v>
      </c>
      <c r="I406" s="233"/>
      <c r="J406" s="234">
        <f>ROUND(I406*H406,2)</f>
        <v>0</v>
      </c>
      <c r="K406" s="230" t="s">
        <v>1</v>
      </c>
      <c r="L406" s="45"/>
      <c r="M406" s="235" t="s">
        <v>1</v>
      </c>
      <c r="N406" s="236" t="s">
        <v>42</v>
      </c>
      <c r="O406" s="92"/>
      <c r="P406" s="237">
        <f>O406*H406</f>
        <v>0</v>
      </c>
      <c r="Q406" s="237">
        <v>0</v>
      </c>
      <c r="R406" s="237">
        <f>Q406*H406</f>
        <v>0</v>
      </c>
      <c r="S406" s="237">
        <v>0</v>
      </c>
      <c r="T406" s="238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9" t="s">
        <v>189</v>
      </c>
      <c r="AT406" s="239" t="s">
        <v>171</v>
      </c>
      <c r="AU406" s="239" t="s">
        <v>86</v>
      </c>
      <c r="AY406" s="18" t="s">
        <v>168</v>
      </c>
      <c r="BE406" s="240">
        <f>IF(N406="základní",J406,0)</f>
        <v>0</v>
      </c>
      <c r="BF406" s="240">
        <f>IF(N406="snížená",J406,0)</f>
        <v>0</v>
      </c>
      <c r="BG406" s="240">
        <f>IF(N406="zákl. přenesená",J406,0)</f>
        <v>0</v>
      </c>
      <c r="BH406" s="240">
        <f>IF(N406="sníž. přenesená",J406,0)</f>
        <v>0</v>
      </c>
      <c r="BI406" s="240">
        <f>IF(N406="nulová",J406,0)</f>
        <v>0</v>
      </c>
      <c r="BJ406" s="18" t="s">
        <v>84</v>
      </c>
      <c r="BK406" s="240">
        <f>ROUND(I406*H406,2)</f>
        <v>0</v>
      </c>
      <c r="BL406" s="18" t="s">
        <v>189</v>
      </c>
      <c r="BM406" s="239" t="s">
        <v>2530</v>
      </c>
    </row>
    <row r="407" spans="1:47" s="2" customFormat="1" ht="12">
      <c r="A407" s="39"/>
      <c r="B407" s="40"/>
      <c r="C407" s="41"/>
      <c r="D407" s="241" t="s">
        <v>178</v>
      </c>
      <c r="E407" s="41"/>
      <c r="F407" s="242" t="s">
        <v>4941</v>
      </c>
      <c r="G407" s="41"/>
      <c r="H407" s="41"/>
      <c r="I407" s="243"/>
      <c r="J407" s="41"/>
      <c r="K407" s="41"/>
      <c r="L407" s="45"/>
      <c r="M407" s="244"/>
      <c r="N407" s="245"/>
      <c r="O407" s="92"/>
      <c r="P407" s="92"/>
      <c r="Q407" s="92"/>
      <c r="R407" s="92"/>
      <c r="S407" s="92"/>
      <c r="T407" s="93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178</v>
      </c>
      <c r="AU407" s="18" t="s">
        <v>86</v>
      </c>
    </row>
    <row r="408" spans="1:65" s="2" customFormat="1" ht="66.75" customHeight="1">
      <c r="A408" s="39"/>
      <c r="B408" s="40"/>
      <c r="C408" s="228" t="s">
        <v>1852</v>
      </c>
      <c r="D408" s="228" t="s">
        <v>171</v>
      </c>
      <c r="E408" s="229" t="s">
        <v>4942</v>
      </c>
      <c r="F408" s="230" t="s">
        <v>4943</v>
      </c>
      <c r="G408" s="231" t="s">
        <v>3661</v>
      </c>
      <c r="H408" s="232">
        <v>50</v>
      </c>
      <c r="I408" s="233"/>
      <c r="J408" s="234">
        <f>ROUND(I408*H408,2)</f>
        <v>0</v>
      </c>
      <c r="K408" s="230" t="s">
        <v>1</v>
      </c>
      <c r="L408" s="45"/>
      <c r="M408" s="235" t="s">
        <v>1</v>
      </c>
      <c r="N408" s="236" t="s">
        <v>42</v>
      </c>
      <c r="O408" s="92"/>
      <c r="P408" s="237">
        <f>O408*H408</f>
        <v>0</v>
      </c>
      <c r="Q408" s="237">
        <v>0</v>
      </c>
      <c r="R408" s="237">
        <f>Q408*H408</f>
        <v>0</v>
      </c>
      <c r="S408" s="237">
        <v>0</v>
      </c>
      <c r="T408" s="238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9" t="s">
        <v>189</v>
      </c>
      <c r="AT408" s="239" t="s">
        <v>171</v>
      </c>
      <c r="AU408" s="239" t="s">
        <v>86</v>
      </c>
      <c r="AY408" s="18" t="s">
        <v>168</v>
      </c>
      <c r="BE408" s="240">
        <f>IF(N408="základní",J408,0)</f>
        <v>0</v>
      </c>
      <c r="BF408" s="240">
        <f>IF(N408="snížená",J408,0)</f>
        <v>0</v>
      </c>
      <c r="BG408" s="240">
        <f>IF(N408="zákl. přenesená",J408,0)</f>
        <v>0</v>
      </c>
      <c r="BH408" s="240">
        <f>IF(N408="sníž. přenesená",J408,0)</f>
        <v>0</v>
      </c>
      <c r="BI408" s="240">
        <f>IF(N408="nulová",J408,0)</f>
        <v>0</v>
      </c>
      <c r="BJ408" s="18" t="s">
        <v>84</v>
      </c>
      <c r="BK408" s="240">
        <f>ROUND(I408*H408,2)</f>
        <v>0</v>
      </c>
      <c r="BL408" s="18" t="s">
        <v>189</v>
      </c>
      <c r="BM408" s="239" t="s">
        <v>2539</v>
      </c>
    </row>
    <row r="409" spans="1:47" s="2" customFormat="1" ht="12">
      <c r="A409" s="39"/>
      <c r="B409" s="40"/>
      <c r="C409" s="41"/>
      <c r="D409" s="241" t="s">
        <v>178</v>
      </c>
      <c r="E409" s="41"/>
      <c r="F409" s="242" t="s">
        <v>4944</v>
      </c>
      <c r="G409" s="41"/>
      <c r="H409" s="41"/>
      <c r="I409" s="243"/>
      <c r="J409" s="41"/>
      <c r="K409" s="41"/>
      <c r="L409" s="45"/>
      <c r="M409" s="244"/>
      <c r="N409" s="245"/>
      <c r="O409" s="92"/>
      <c r="P409" s="92"/>
      <c r="Q409" s="92"/>
      <c r="R409" s="92"/>
      <c r="S409" s="92"/>
      <c r="T409" s="93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178</v>
      </c>
      <c r="AU409" s="18" t="s">
        <v>86</v>
      </c>
    </row>
    <row r="410" spans="1:65" s="2" customFormat="1" ht="44.25" customHeight="1">
      <c r="A410" s="39"/>
      <c r="B410" s="40"/>
      <c r="C410" s="228" t="s">
        <v>1856</v>
      </c>
      <c r="D410" s="228" t="s">
        <v>171</v>
      </c>
      <c r="E410" s="229" t="s">
        <v>4702</v>
      </c>
      <c r="F410" s="230" t="s">
        <v>4703</v>
      </c>
      <c r="G410" s="231" t="s">
        <v>203</v>
      </c>
      <c r="H410" s="232">
        <v>24</v>
      </c>
      <c r="I410" s="233"/>
      <c r="J410" s="234">
        <f>ROUND(I410*H410,2)</f>
        <v>0</v>
      </c>
      <c r="K410" s="230" t="s">
        <v>1</v>
      </c>
      <c r="L410" s="45"/>
      <c r="M410" s="235" t="s">
        <v>1</v>
      </c>
      <c r="N410" s="236" t="s">
        <v>42</v>
      </c>
      <c r="O410" s="92"/>
      <c r="P410" s="237">
        <f>O410*H410</f>
        <v>0</v>
      </c>
      <c r="Q410" s="237">
        <v>0</v>
      </c>
      <c r="R410" s="237">
        <f>Q410*H410</f>
        <v>0</v>
      </c>
      <c r="S410" s="237">
        <v>0</v>
      </c>
      <c r="T410" s="238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9" t="s">
        <v>189</v>
      </c>
      <c r="AT410" s="239" t="s">
        <v>171</v>
      </c>
      <c r="AU410" s="239" t="s">
        <v>86</v>
      </c>
      <c r="AY410" s="18" t="s">
        <v>168</v>
      </c>
      <c r="BE410" s="240">
        <f>IF(N410="základní",J410,0)</f>
        <v>0</v>
      </c>
      <c r="BF410" s="240">
        <f>IF(N410="snížená",J410,0)</f>
        <v>0</v>
      </c>
      <c r="BG410" s="240">
        <f>IF(N410="zákl. přenesená",J410,0)</f>
        <v>0</v>
      </c>
      <c r="BH410" s="240">
        <f>IF(N410="sníž. přenesená",J410,0)</f>
        <v>0</v>
      </c>
      <c r="BI410" s="240">
        <f>IF(N410="nulová",J410,0)</f>
        <v>0</v>
      </c>
      <c r="BJ410" s="18" t="s">
        <v>84</v>
      </c>
      <c r="BK410" s="240">
        <f>ROUND(I410*H410,2)</f>
        <v>0</v>
      </c>
      <c r="BL410" s="18" t="s">
        <v>189</v>
      </c>
      <c r="BM410" s="239" t="s">
        <v>2547</v>
      </c>
    </row>
    <row r="411" spans="1:47" s="2" customFormat="1" ht="12">
      <c r="A411" s="39"/>
      <c r="B411" s="40"/>
      <c r="C411" s="41"/>
      <c r="D411" s="241" t="s">
        <v>178</v>
      </c>
      <c r="E411" s="41"/>
      <c r="F411" s="242" t="s">
        <v>4945</v>
      </c>
      <c r="G411" s="41"/>
      <c r="H411" s="41"/>
      <c r="I411" s="243"/>
      <c r="J411" s="41"/>
      <c r="K411" s="41"/>
      <c r="L411" s="45"/>
      <c r="M411" s="244"/>
      <c r="N411" s="245"/>
      <c r="O411" s="92"/>
      <c r="P411" s="92"/>
      <c r="Q411" s="92"/>
      <c r="R411" s="92"/>
      <c r="S411" s="92"/>
      <c r="T411" s="93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178</v>
      </c>
      <c r="AU411" s="18" t="s">
        <v>86</v>
      </c>
    </row>
    <row r="412" spans="1:63" s="12" customFormat="1" ht="22.8" customHeight="1">
      <c r="A412" s="12"/>
      <c r="B412" s="212"/>
      <c r="C412" s="213"/>
      <c r="D412" s="214" t="s">
        <v>76</v>
      </c>
      <c r="E412" s="226" t="s">
        <v>4946</v>
      </c>
      <c r="F412" s="226" t="s">
        <v>4947</v>
      </c>
      <c r="G412" s="213"/>
      <c r="H412" s="213"/>
      <c r="I412" s="216"/>
      <c r="J412" s="227">
        <f>BK412</f>
        <v>0</v>
      </c>
      <c r="K412" s="213"/>
      <c r="L412" s="218"/>
      <c r="M412" s="219"/>
      <c r="N412" s="220"/>
      <c r="O412" s="220"/>
      <c r="P412" s="221">
        <f>SUM(P413:P424)</f>
        <v>0</v>
      </c>
      <c r="Q412" s="220"/>
      <c r="R412" s="221">
        <f>SUM(R413:R424)</f>
        <v>0</v>
      </c>
      <c r="S412" s="220"/>
      <c r="T412" s="222">
        <f>SUM(T413:T424)</f>
        <v>0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23" t="s">
        <v>84</v>
      </c>
      <c r="AT412" s="224" t="s">
        <v>76</v>
      </c>
      <c r="AU412" s="224" t="s">
        <v>84</v>
      </c>
      <c r="AY412" s="223" t="s">
        <v>168</v>
      </c>
      <c r="BK412" s="225">
        <f>SUM(BK413:BK424)</f>
        <v>0</v>
      </c>
    </row>
    <row r="413" spans="1:65" s="2" customFormat="1" ht="62.7" customHeight="1">
      <c r="A413" s="39"/>
      <c r="B413" s="40"/>
      <c r="C413" s="228" t="s">
        <v>1860</v>
      </c>
      <c r="D413" s="228" t="s">
        <v>171</v>
      </c>
      <c r="E413" s="229" t="s">
        <v>4948</v>
      </c>
      <c r="F413" s="230" t="s">
        <v>4949</v>
      </c>
      <c r="G413" s="231" t="s">
        <v>1933</v>
      </c>
      <c r="H413" s="232">
        <v>1</v>
      </c>
      <c r="I413" s="233"/>
      <c r="J413" s="234">
        <f>ROUND(I413*H413,2)</f>
        <v>0</v>
      </c>
      <c r="K413" s="230" t="s">
        <v>1</v>
      </c>
      <c r="L413" s="45"/>
      <c r="M413" s="235" t="s">
        <v>1</v>
      </c>
      <c r="N413" s="236" t="s">
        <v>42</v>
      </c>
      <c r="O413" s="92"/>
      <c r="P413" s="237">
        <f>O413*H413</f>
        <v>0</v>
      </c>
      <c r="Q413" s="237">
        <v>0</v>
      </c>
      <c r="R413" s="237">
        <f>Q413*H413</f>
        <v>0</v>
      </c>
      <c r="S413" s="237">
        <v>0</v>
      </c>
      <c r="T413" s="238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9" t="s">
        <v>189</v>
      </c>
      <c r="AT413" s="239" t="s">
        <v>171</v>
      </c>
      <c r="AU413" s="239" t="s">
        <v>86</v>
      </c>
      <c r="AY413" s="18" t="s">
        <v>168</v>
      </c>
      <c r="BE413" s="240">
        <f>IF(N413="základní",J413,0)</f>
        <v>0</v>
      </c>
      <c r="BF413" s="240">
        <f>IF(N413="snížená",J413,0)</f>
        <v>0</v>
      </c>
      <c r="BG413" s="240">
        <f>IF(N413="zákl. přenesená",J413,0)</f>
        <v>0</v>
      </c>
      <c r="BH413" s="240">
        <f>IF(N413="sníž. přenesená",J413,0)</f>
        <v>0</v>
      </c>
      <c r="BI413" s="240">
        <f>IF(N413="nulová",J413,0)</f>
        <v>0</v>
      </c>
      <c r="BJ413" s="18" t="s">
        <v>84</v>
      </c>
      <c r="BK413" s="240">
        <f>ROUND(I413*H413,2)</f>
        <v>0</v>
      </c>
      <c r="BL413" s="18" t="s">
        <v>189</v>
      </c>
      <c r="BM413" s="239" t="s">
        <v>2555</v>
      </c>
    </row>
    <row r="414" spans="1:47" s="2" customFormat="1" ht="12">
      <c r="A414" s="39"/>
      <c r="B414" s="40"/>
      <c r="C414" s="41"/>
      <c r="D414" s="241" t="s">
        <v>178</v>
      </c>
      <c r="E414" s="41"/>
      <c r="F414" s="242" t="s">
        <v>4950</v>
      </c>
      <c r="G414" s="41"/>
      <c r="H414" s="41"/>
      <c r="I414" s="243"/>
      <c r="J414" s="41"/>
      <c r="K414" s="41"/>
      <c r="L414" s="45"/>
      <c r="M414" s="244"/>
      <c r="N414" s="245"/>
      <c r="O414" s="92"/>
      <c r="P414" s="92"/>
      <c r="Q414" s="92"/>
      <c r="R414" s="92"/>
      <c r="S414" s="92"/>
      <c r="T414" s="93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178</v>
      </c>
      <c r="AU414" s="18" t="s">
        <v>86</v>
      </c>
    </row>
    <row r="415" spans="1:65" s="2" customFormat="1" ht="16.5" customHeight="1">
      <c r="A415" s="39"/>
      <c r="B415" s="40"/>
      <c r="C415" s="228" t="s">
        <v>1864</v>
      </c>
      <c r="D415" s="228" t="s">
        <v>171</v>
      </c>
      <c r="E415" s="229" t="s">
        <v>4951</v>
      </c>
      <c r="F415" s="230" t="s">
        <v>4952</v>
      </c>
      <c r="G415" s="231" t="s">
        <v>1933</v>
      </c>
      <c r="H415" s="232">
        <v>1</v>
      </c>
      <c r="I415" s="233"/>
      <c r="J415" s="234">
        <f>ROUND(I415*H415,2)</f>
        <v>0</v>
      </c>
      <c r="K415" s="230" t="s">
        <v>1</v>
      </c>
      <c r="L415" s="45"/>
      <c r="M415" s="235" t="s">
        <v>1</v>
      </c>
      <c r="N415" s="236" t="s">
        <v>42</v>
      </c>
      <c r="O415" s="92"/>
      <c r="P415" s="237">
        <f>O415*H415</f>
        <v>0</v>
      </c>
      <c r="Q415" s="237">
        <v>0</v>
      </c>
      <c r="R415" s="237">
        <f>Q415*H415</f>
        <v>0</v>
      </c>
      <c r="S415" s="237">
        <v>0</v>
      </c>
      <c r="T415" s="238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9" t="s">
        <v>189</v>
      </c>
      <c r="AT415" s="239" t="s">
        <v>171</v>
      </c>
      <c r="AU415" s="239" t="s">
        <v>86</v>
      </c>
      <c r="AY415" s="18" t="s">
        <v>168</v>
      </c>
      <c r="BE415" s="240">
        <f>IF(N415="základní",J415,0)</f>
        <v>0</v>
      </c>
      <c r="BF415" s="240">
        <f>IF(N415="snížená",J415,0)</f>
        <v>0</v>
      </c>
      <c r="BG415" s="240">
        <f>IF(N415="zákl. přenesená",J415,0)</f>
        <v>0</v>
      </c>
      <c r="BH415" s="240">
        <f>IF(N415="sníž. přenesená",J415,0)</f>
        <v>0</v>
      </c>
      <c r="BI415" s="240">
        <f>IF(N415="nulová",J415,0)</f>
        <v>0</v>
      </c>
      <c r="BJ415" s="18" t="s">
        <v>84</v>
      </c>
      <c r="BK415" s="240">
        <f>ROUND(I415*H415,2)</f>
        <v>0</v>
      </c>
      <c r="BL415" s="18" t="s">
        <v>189</v>
      </c>
      <c r="BM415" s="239" t="s">
        <v>2563</v>
      </c>
    </row>
    <row r="416" spans="1:47" s="2" customFormat="1" ht="12">
      <c r="A416" s="39"/>
      <c r="B416" s="40"/>
      <c r="C416" s="41"/>
      <c r="D416" s="241" t="s">
        <v>178</v>
      </c>
      <c r="E416" s="41"/>
      <c r="F416" s="242" t="s">
        <v>4953</v>
      </c>
      <c r="G416" s="41"/>
      <c r="H416" s="41"/>
      <c r="I416" s="243"/>
      <c r="J416" s="41"/>
      <c r="K416" s="41"/>
      <c r="L416" s="45"/>
      <c r="M416" s="244"/>
      <c r="N416" s="245"/>
      <c r="O416" s="92"/>
      <c r="P416" s="92"/>
      <c r="Q416" s="92"/>
      <c r="R416" s="92"/>
      <c r="S416" s="92"/>
      <c r="T416" s="93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178</v>
      </c>
      <c r="AU416" s="18" t="s">
        <v>86</v>
      </c>
    </row>
    <row r="417" spans="1:65" s="2" customFormat="1" ht="33" customHeight="1">
      <c r="A417" s="39"/>
      <c r="B417" s="40"/>
      <c r="C417" s="228" t="s">
        <v>1869</v>
      </c>
      <c r="D417" s="228" t="s">
        <v>171</v>
      </c>
      <c r="E417" s="229" t="s">
        <v>4954</v>
      </c>
      <c r="F417" s="230" t="s">
        <v>4955</v>
      </c>
      <c r="G417" s="231" t="s">
        <v>1933</v>
      </c>
      <c r="H417" s="232">
        <v>1</v>
      </c>
      <c r="I417" s="233"/>
      <c r="J417" s="234">
        <f>ROUND(I417*H417,2)</f>
        <v>0</v>
      </c>
      <c r="K417" s="230" t="s">
        <v>1</v>
      </c>
      <c r="L417" s="45"/>
      <c r="M417" s="235" t="s">
        <v>1</v>
      </c>
      <c r="N417" s="236" t="s">
        <v>42</v>
      </c>
      <c r="O417" s="92"/>
      <c r="P417" s="237">
        <f>O417*H417</f>
        <v>0</v>
      </c>
      <c r="Q417" s="237">
        <v>0</v>
      </c>
      <c r="R417" s="237">
        <f>Q417*H417</f>
        <v>0</v>
      </c>
      <c r="S417" s="237">
        <v>0</v>
      </c>
      <c r="T417" s="238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9" t="s">
        <v>189</v>
      </c>
      <c r="AT417" s="239" t="s">
        <v>171</v>
      </c>
      <c r="AU417" s="239" t="s">
        <v>86</v>
      </c>
      <c r="AY417" s="18" t="s">
        <v>168</v>
      </c>
      <c r="BE417" s="240">
        <f>IF(N417="základní",J417,0)</f>
        <v>0</v>
      </c>
      <c r="BF417" s="240">
        <f>IF(N417="snížená",J417,0)</f>
        <v>0</v>
      </c>
      <c r="BG417" s="240">
        <f>IF(N417="zákl. přenesená",J417,0)</f>
        <v>0</v>
      </c>
      <c r="BH417" s="240">
        <f>IF(N417="sníž. přenesená",J417,0)</f>
        <v>0</v>
      </c>
      <c r="BI417" s="240">
        <f>IF(N417="nulová",J417,0)</f>
        <v>0</v>
      </c>
      <c r="BJ417" s="18" t="s">
        <v>84</v>
      </c>
      <c r="BK417" s="240">
        <f>ROUND(I417*H417,2)</f>
        <v>0</v>
      </c>
      <c r="BL417" s="18" t="s">
        <v>189</v>
      </c>
      <c r="BM417" s="239" t="s">
        <v>2574</v>
      </c>
    </row>
    <row r="418" spans="1:47" s="2" customFormat="1" ht="12">
      <c r="A418" s="39"/>
      <c r="B418" s="40"/>
      <c r="C418" s="41"/>
      <c r="D418" s="241" t="s">
        <v>178</v>
      </c>
      <c r="E418" s="41"/>
      <c r="F418" s="242" t="s">
        <v>4956</v>
      </c>
      <c r="G418" s="41"/>
      <c r="H418" s="41"/>
      <c r="I418" s="243"/>
      <c r="J418" s="41"/>
      <c r="K418" s="41"/>
      <c r="L418" s="45"/>
      <c r="M418" s="244"/>
      <c r="N418" s="245"/>
      <c r="O418" s="92"/>
      <c r="P418" s="92"/>
      <c r="Q418" s="92"/>
      <c r="R418" s="92"/>
      <c r="S418" s="92"/>
      <c r="T418" s="93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178</v>
      </c>
      <c r="AU418" s="18" t="s">
        <v>86</v>
      </c>
    </row>
    <row r="419" spans="1:65" s="2" customFormat="1" ht="16.5" customHeight="1">
      <c r="A419" s="39"/>
      <c r="B419" s="40"/>
      <c r="C419" s="228" t="s">
        <v>1874</v>
      </c>
      <c r="D419" s="228" t="s">
        <v>171</v>
      </c>
      <c r="E419" s="229" t="s">
        <v>4957</v>
      </c>
      <c r="F419" s="230" t="s">
        <v>4958</v>
      </c>
      <c r="G419" s="231" t="s">
        <v>1933</v>
      </c>
      <c r="H419" s="232">
        <v>1</v>
      </c>
      <c r="I419" s="233"/>
      <c r="J419" s="234">
        <f>ROUND(I419*H419,2)</f>
        <v>0</v>
      </c>
      <c r="K419" s="230" t="s">
        <v>1</v>
      </c>
      <c r="L419" s="45"/>
      <c r="M419" s="235" t="s">
        <v>1</v>
      </c>
      <c r="N419" s="236" t="s">
        <v>42</v>
      </c>
      <c r="O419" s="92"/>
      <c r="P419" s="237">
        <f>O419*H419</f>
        <v>0</v>
      </c>
      <c r="Q419" s="237">
        <v>0</v>
      </c>
      <c r="R419" s="237">
        <f>Q419*H419</f>
        <v>0</v>
      </c>
      <c r="S419" s="237">
        <v>0</v>
      </c>
      <c r="T419" s="238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9" t="s">
        <v>189</v>
      </c>
      <c r="AT419" s="239" t="s">
        <v>171</v>
      </c>
      <c r="AU419" s="239" t="s">
        <v>86</v>
      </c>
      <c r="AY419" s="18" t="s">
        <v>168</v>
      </c>
      <c r="BE419" s="240">
        <f>IF(N419="základní",J419,0)</f>
        <v>0</v>
      </c>
      <c r="BF419" s="240">
        <f>IF(N419="snížená",J419,0)</f>
        <v>0</v>
      </c>
      <c r="BG419" s="240">
        <f>IF(N419="zákl. přenesená",J419,0)</f>
        <v>0</v>
      </c>
      <c r="BH419" s="240">
        <f>IF(N419="sníž. přenesená",J419,0)</f>
        <v>0</v>
      </c>
      <c r="BI419" s="240">
        <f>IF(N419="nulová",J419,0)</f>
        <v>0</v>
      </c>
      <c r="BJ419" s="18" t="s">
        <v>84</v>
      </c>
      <c r="BK419" s="240">
        <f>ROUND(I419*H419,2)</f>
        <v>0</v>
      </c>
      <c r="BL419" s="18" t="s">
        <v>189</v>
      </c>
      <c r="BM419" s="239" t="s">
        <v>2582</v>
      </c>
    </row>
    <row r="420" spans="1:47" s="2" customFormat="1" ht="12">
      <c r="A420" s="39"/>
      <c r="B420" s="40"/>
      <c r="C420" s="41"/>
      <c r="D420" s="241" t="s">
        <v>178</v>
      </c>
      <c r="E420" s="41"/>
      <c r="F420" s="242" t="s">
        <v>4959</v>
      </c>
      <c r="G420" s="41"/>
      <c r="H420" s="41"/>
      <c r="I420" s="243"/>
      <c r="J420" s="41"/>
      <c r="K420" s="41"/>
      <c r="L420" s="45"/>
      <c r="M420" s="244"/>
      <c r="N420" s="245"/>
      <c r="O420" s="92"/>
      <c r="P420" s="92"/>
      <c r="Q420" s="92"/>
      <c r="R420" s="92"/>
      <c r="S420" s="92"/>
      <c r="T420" s="93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178</v>
      </c>
      <c r="AU420" s="18" t="s">
        <v>86</v>
      </c>
    </row>
    <row r="421" spans="1:65" s="2" customFormat="1" ht="55.5" customHeight="1">
      <c r="A421" s="39"/>
      <c r="B421" s="40"/>
      <c r="C421" s="228" t="s">
        <v>1878</v>
      </c>
      <c r="D421" s="228" t="s">
        <v>171</v>
      </c>
      <c r="E421" s="229" t="s">
        <v>4960</v>
      </c>
      <c r="F421" s="230" t="s">
        <v>4961</v>
      </c>
      <c r="G421" s="231" t="s">
        <v>203</v>
      </c>
      <c r="H421" s="232">
        <v>1</v>
      </c>
      <c r="I421" s="233"/>
      <c r="J421" s="234">
        <f>ROUND(I421*H421,2)</f>
        <v>0</v>
      </c>
      <c r="K421" s="230" t="s">
        <v>1</v>
      </c>
      <c r="L421" s="45"/>
      <c r="M421" s="235" t="s">
        <v>1</v>
      </c>
      <c r="N421" s="236" t="s">
        <v>42</v>
      </c>
      <c r="O421" s="92"/>
      <c r="P421" s="237">
        <f>O421*H421</f>
        <v>0</v>
      </c>
      <c r="Q421" s="237">
        <v>0</v>
      </c>
      <c r="R421" s="237">
        <f>Q421*H421</f>
        <v>0</v>
      </c>
      <c r="S421" s="237">
        <v>0</v>
      </c>
      <c r="T421" s="238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9" t="s">
        <v>189</v>
      </c>
      <c r="AT421" s="239" t="s">
        <v>171</v>
      </c>
      <c r="AU421" s="239" t="s">
        <v>86</v>
      </c>
      <c r="AY421" s="18" t="s">
        <v>168</v>
      </c>
      <c r="BE421" s="240">
        <f>IF(N421="základní",J421,0)</f>
        <v>0</v>
      </c>
      <c r="BF421" s="240">
        <f>IF(N421="snížená",J421,0)</f>
        <v>0</v>
      </c>
      <c r="BG421" s="240">
        <f>IF(N421="zákl. přenesená",J421,0)</f>
        <v>0</v>
      </c>
      <c r="BH421" s="240">
        <f>IF(N421="sníž. přenesená",J421,0)</f>
        <v>0</v>
      </c>
      <c r="BI421" s="240">
        <f>IF(N421="nulová",J421,0)</f>
        <v>0</v>
      </c>
      <c r="BJ421" s="18" t="s">
        <v>84</v>
      </c>
      <c r="BK421" s="240">
        <f>ROUND(I421*H421,2)</f>
        <v>0</v>
      </c>
      <c r="BL421" s="18" t="s">
        <v>189</v>
      </c>
      <c r="BM421" s="239" t="s">
        <v>2590</v>
      </c>
    </row>
    <row r="422" spans="1:47" s="2" customFormat="1" ht="12">
      <c r="A422" s="39"/>
      <c r="B422" s="40"/>
      <c r="C422" s="41"/>
      <c r="D422" s="241" t="s">
        <v>178</v>
      </c>
      <c r="E422" s="41"/>
      <c r="F422" s="242" t="s">
        <v>4962</v>
      </c>
      <c r="G422" s="41"/>
      <c r="H422" s="41"/>
      <c r="I422" s="243"/>
      <c r="J422" s="41"/>
      <c r="K422" s="41"/>
      <c r="L422" s="45"/>
      <c r="M422" s="244"/>
      <c r="N422" s="245"/>
      <c r="O422" s="92"/>
      <c r="P422" s="92"/>
      <c r="Q422" s="92"/>
      <c r="R422" s="92"/>
      <c r="S422" s="92"/>
      <c r="T422" s="93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178</v>
      </c>
      <c r="AU422" s="18" t="s">
        <v>86</v>
      </c>
    </row>
    <row r="423" spans="1:65" s="2" customFormat="1" ht="44.25" customHeight="1">
      <c r="A423" s="39"/>
      <c r="B423" s="40"/>
      <c r="C423" s="228" t="s">
        <v>1882</v>
      </c>
      <c r="D423" s="228" t="s">
        <v>171</v>
      </c>
      <c r="E423" s="229" t="s">
        <v>4702</v>
      </c>
      <c r="F423" s="230" t="s">
        <v>4703</v>
      </c>
      <c r="G423" s="231" t="s">
        <v>203</v>
      </c>
      <c r="H423" s="232">
        <v>1</v>
      </c>
      <c r="I423" s="233"/>
      <c r="J423" s="234">
        <f>ROUND(I423*H423,2)</f>
        <v>0</v>
      </c>
      <c r="K423" s="230" t="s">
        <v>1</v>
      </c>
      <c r="L423" s="45"/>
      <c r="M423" s="235" t="s">
        <v>1</v>
      </c>
      <c r="N423" s="236" t="s">
        <v>42</v>
      </c>
      <c r="O423" s="92"/>
      <c r="P423" s="237">
        <f>O423*H423</f>
        <v>0</v>
      </c>
      <c r="Q423" s="237">
        <v>0</v>
      </c>
      <c r="R423" s="237">
        <f>Q423*H423</f>
        <v>0</v>
      </c>
      <c r="S423" s="237">
        <v>0</v>
      </c>
      <c r="T423" s="238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9" t="s">
        <v>189</v>
      </c>
      <c r="AT423" s="239" t="s">
        <v>171</v>
      </c>
      <c r="AU423" s="239" t="s">
        <v>86</v>
      </c>
      <c r="AY423" s="18" t="s">
        <v>168</v>
      </c>
      <c r="BE423" s="240">
        <f>IF(N423="základní",J423,0)</f>
        <v>0</v>
      </c>
      <c r="BF423" s="240">
        <f>IF(N423="snížená",J423,0)</f>
        <v>0</v>
      </c>
      <c r="BG423" s="240">
        <f>IF(N423="zákl. přenesená",J423,0)</f>
        <v>0</v>
      </c>
      <c r="BH423" s="240">
        <f>IF(N423="sníž. přenesená",J423,0)</f>
        <v>0</v>
      </c>
      <c r="BI423" s="240">
        <f>IF(N423="nulová",J423,0)</f>
        <v>0</v>
      </c>
      <c r="BJ423" s="18" t="s">
        <v>84</v>
      </c>
      <c r="BK423" s="240">
        <f>ROUND(I423*H423,2)</f>
        <v>0</v>
      </c>
      <c r="BL423" s="18" t="s">
        <v>189</v>
      </c>
      <c r="BM423" s="239" t="s">
        <v>2598</v>
      </c>
    </row>
    <row r="424" spans="1:47" s="2" customFormat="1" ht="12">
      <c r="A424" s="39"/>
      <c r="B424" s="40"/>
      <c r="C424" s="41"/>
      <c r="D424" s="241" t="s">
        <v>178</v>
      </c>
      <c r="E424" s="41"/>
      <c r="F424" s="242" t="s">
        <v>4963</v>
      </c>
      <c r="G424" s="41"/>
      <c r="H424" s="41"/>
      <c r="I424" s="243"/>
      <c r="J424" s="41"/>
      <c r="K424" s="41"/>
      <c r="L424" s="45"/>
      <c r="M424" s="244"/>
      <c r="N424" s="245"/>
      <c r="O424" s="92"/>
      <c r="P424" s="92"/>
      <c r="Q424" s="92"/>
      <c r="R424" s="92"/>
      <c r="S424" s="92"/>
      <c r="T424" s="93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178</v>
      </c>
      <c r="AU424" s="18" t="s">
        <v>86</v>
      </c>
    </row>
    <row r="425" spans="1:63" s="12" customFormat="1" ht="25.9" customHeight="1">
      <c r="A425" s="12"/>
      <c r="B425" s="212"/>
      <c r="C425" s="213"/>
      <c r="D425" s="214" t="s">
        <v>76</v>
      </c>
      <c r="E425" s="215" t="s">
        <v>4964</v>
      </c>
      <c r="F425" s="215" t="s">
        <v>4965</v>
      </c>
      <c r="G425" s="213"/>
      <c r="H425" s="213"/>
      <c r="I425" s="216"/>
      <c r="J425" s="217">
        <f>BK425</f>
        <v>0</v>
      </c>
      <c r="K425" s="213"/>
      <c r="L425" s="218"/>
      <c r="M425" s="219"/>
      <c r="N425" s="220"/>
      <c r="O425" s="220"/>
      <c r="P425" s="221">
        <f>P426+P443+P456+P469+P482</f>
        <v>0</v>
      </c>
      <c r="Q425" s="220"/>
      <c r="R425" s="221">
        <f>R426+R443+R456+R469+R482</f>
        <v>0</v>
      </c>
      <c r="S425" s="220"/>
      <c r="T425" s="222">
        <f>T426+T443+T456+T469+T482</f>
        <v>0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223" t="s">
        <v>84</v>
      </c>
      <c r="AT425" s="224" t="s">
        <v>76</v>
      </c>
      <c r="AU425" s="224" t="s">
        <v>77</v>
      </c>
      <c r="AY425" s="223" t="s">
        <v>168</v>
      </c>
      <c r="BK425" s="225">
        <f>BK426+BK443+BK456+BK469+BK482</f>
        <v>0</v>
      </c>
    </row>
    <row r="426" spans="1:63" s="12" customFormat="1" ht="22.8" customHeight="1">
      <c r="A426" s="12"/>
      <c r="B426" s="212"/>
      <c r="C426" s="213"/>
      <c r="D426" s="214" t="s">
        <v>76</v>
      </c>
      <c r="E426" s="226" t="s">
        <v>4966</v>
      </c>
      <c r="F426" s="226" t="s">
        <v>4967</v>
      </c>
      <c r="G426" s="213"/>
      <c r="H426" s="213"/>
      <c r="I426" s="216"/>
      <c r="J426" s="227">
        <f>BK426</f>
        <v>0</v>
      </c>
      <c r="K426" s="213"/>
      <c r="L426" s="218"/>
      <c r="M426" s="219"/>
      <c r="N426" s="220"/>
      <c r="O426" s="220"/>
      <c r="P426" s="221">
        <f>SUM(P427:P442)</f>
        <v>0</v>
      </c>
      <c r="Q426" s="220"/>
      <c r="R426" s="221">
        <f>SUM(R427:R442)</f>
        <v>0</v>
      </c>
      <c r="S426" s="220"/>
      <c r="T426" s="222">
        <f>SUM(T427:T442)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23" t="s">
        <v>84</v>
      </c>
      <c r="AT426" s="224" t="s">
        <v>76</v>
      </c>
      <c r="AU426" s="224" t="s">
        <v>84</v>
      </c>
      <c r="AY426" s="223" t="s">
        <v>168</v>
      </c>
      <c r="BK426" s="225">
        <f>SUM(BK427:BK442)</f>
        <v>0</v>
      </c>
    </row>
    <row r="427" spans="1:65" s="2" customFormat="1" ht="55.5" customHeight="1">
      <c r="A427" s="39"/>
      <c r="B427" s="40"/>
      <c r="C427" s="228" t="s">
        <v>1886</v>
      </c>
      <c r="D427" s="228" t="s">
        <v>171</v>
      </c>
      <c r="E427" s="229" t="s">
        <v>4968</v>
      </c>
      <c r="F427" s="230" t="s">
        <v>4969</v>
      </c>
      <c r="G427" s="231" t="s">
        <v>1933</v>
      </c>
      <c r="H427" s="232">
        <v>2</v>
      </c>
      <c r="I427" s="233"/>
      <c r="J427" s="234">
        <f>ROUND(I427*H427,2)</f>
        <v>0</v>
      </c>
      <c r="K427" s="230" t="s">
        <v>1</v>
      </c>
      <c r="L427" s="45"/>
      <c r="M427" s="235" t="s">
        <v>1</v>
      </c>
      <c r="N427" s="236" t="s">
        <v>42</v>
      </c>
      <c r="O427" s="92"/>
      <c r="P427" s="237">
        <f>O427*H427</f>
        <v>0</v>
      </c>
      <c r="Q427" s="237">
        <v>0</v>
      </c>
      <c r="R427" s="237">
        <f>Q427*H427</f>
        <v>0</v>
      </c>
      <c r="S427" s="237">
        <v>0</v>
      </c>
      <c r="T427" s="238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9" t="s">
        <v>189</v>
      </c>
      <c r="AT427" s="239" t="s">
        <v>171</v>
      </c>
      <c r="AU427" s="239" t="s">
        <v>86</v>
      </c>
      <c r="AY427" s="18" t="s">
        <v>168</v>
      </c>
      <c r="BE427" s="240">
        <f>IF(N427="základní",J427,0)</f>
        <v>0</v>
      </c>
      <c r="BF427" s="240">
        <f>IF(N427="snížená",J427,0)</f>
        <v>0</v>
      </c>
      <c r="BG427" s="240">
        <f>IF(N427="zákl. přenesená",J427,0)</f>
        <v>0</v>
      </c>
      <c r="BH427" s="240">
        <f>IF(N427="sníž. přenesená",J427,0)</f>
        <v>0</v>
      </c>
      <c r="BI427" s="240">
        <f>IF(N427="nulová",J427,0)</f>
        <v>0</v>
      </c>
      <c r="BJ427" s="18" t="s">
        <v>84</v>
      </c>
      <c r="BK427" s="240">
        <f>ROUND(I427*H427,2)</f>
        <v>0</v>
      </c>
      <c r="BL427" s="18" t="s">
        <v>189</v>
      </c>
      <c r="BM427" s="239" t="s">
        <v>2606</v>
      </c>
    </row>
    <row r="428" spans="1:47" s="2" customFormat="1" ht="12">
      <c r="A428" s="39"/>
      <c r="B428" s="40"/>
      <c r="C428" s="41"/>
      <c r="D428" s="241" t="s">
        <v>178</v>
      </c>
      <c r="E428" s="41"/>
      <c r="F428" s="242" t="s">
        <v>4970</v>
      </c>
      <c r="G428" s="41"/>
      <c r="H428" s="41"/>
      <c r="I428" s="243"/>
      <c r="J428" s="41"/>
      <c r="K428" s="41"/>
      <c r="L428" s="45"/>
      <c r="M428" s="244"/>
      <c r="N428" s="245"/>
      <c r="O428" s="92"/>
      <c r="P428" s="92"/>
      <c r="Q428" s="92"/>
      <c r="R428" s="92"/>
      <c r="S428" s="92"/>
      <c r="T428" s="93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178</v>
      </c>
      <c r="AU428" s="18" t="s">
        <v>86</v>
      </c>
    </row>
    <row r="429" spans="1:65" s="2" customFormat="1" ht="24.15" customHeight="1">
      <c r="A429" s="39"/>
      <c r="B429" s="40"/>
      <c r="C429" s="228" t="s">
        <v>1892</v>
      </c>
      <c r="D429" s="228" t="s">
        <v>171</v>
      </c>
      <c r="E429" s="229" t="s">
        <v>4786</v>
      </c>
      <c r="F429" s="230" t="s">
        <v>4787</v>
      </c>
      <c r="G429" s="231" t="s">
        <v>1933</v>
      </c>
      <c r="H429" s="232">
        <v>1</v>
      </c>
      <c r="I429" s="233"/>
      <c r="J429" s="234">
        <f>ROUND(I429*H429,2)</f>
        <v>0</v>
      </c>
      <c r="K429" s="230" t="s">
        <v>1</v>
      </c>
      <c r="L429" s="45"/>
      <c r="M429" s="235" t="s">
        <v>1</v>
      </c>
      <c r="N429" s="236" t="s">
        <v>42</v>
      </c>
      <c r="O429" s="92"/>
      <c r="P429" s="237">
        <f>O429*H429</f>
        <v>0</v>
      </c>
      <c r="Q429" s="237">
        <v>0</v>
      </c>
      <c r="R429" s="237">
        <f>Q429*H429</f>
        <v>0</v>
      </c>
      <c r="S429" s="237">
        <v>0</v>
      </c>
      <c r="T429" s="238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9" t="s">
        <v>189</v>
      </c>
      <c r="AT429" s="239" t="s">
        <v>171</v>
      </c>
      <c r="AU429" s="239" t="s">
        <v>86</v>
      </c>
      <c r="AY429" s="18" t="s">
        <v>168</v>
      </c>
      <c r="BE429" s="240">
        <f>IF(N429="základní",J429,0)</f>
        <v>0</v>
      </c>
      <c r="BF429" s="240">
        <f>IF(N429="snížená",J429,0)</f>
        <v>0</v>
      </c>
      <c r="BG429" s="240">
        <f>IF(N429="zákl. přenesená",J429,0)</f>
        <v>0</v>
      </c>
      <c r="BH429" s="240">
        <f>IF(N429="sníž. přenesená",J429,0)</f>
        <v>0</v>
      </c>
      <c r="BI429" s="240">
        <f>IF(N429="nulová",J429,0)</f>
        <v>0</v>
      </c>
      <c r="BJ429" s="18" t="s">
        <v>84</v>
      </c>
      <c r="BK429" s="240">
        <f>ROUND(I429*H429,2)</f>
        <v>0</v>
      </c>
      <c r="BL429" s="18" t="s">
        <v>189</v>
      </c>
      <c r="BM429" s="239" t="s">
        <v>2614</v>
      </c>
    </row>
    <row r="430" spans="1:47" s="2" customFormat="1" ht="12">
      <c r="A430" s="39"/>
      <c r="B430" s="40"/>
      <c r="C430" s="41"/>
      <c r="D430" s="241" t="s">
        <v>178</v>
      </c>
      <c r="E430" s="41"/>
      <c r="F430" s="242" t="s">
        <v>4971</v>
      </c>
      <c r="G430" s="41"/>
      <c r="H430" s="41"/>
      <c r="I430" s="243"/>
      <c r="J430" s="41"/>
      <c r="K430" s="41"/>
      <c r="L430" s="45"/>
      <c r="M430" s="244"/>
      <c r="N430" s="245"/>
      <c r="O430" s="92"/>
      <c r="P430" s="92"/>
      <c r="Q430" s="92"/>
      <c r="R430" s="92"/>
      <c r="S430" s="92"/>
      <c r="T430" s="93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178</v>
      </c>
      <c r="AU430" s="18" t="s">
        <v>86</v>
      </c>
    </row>
    <row r="431" spans="1:65" s="2" customFormat="1" ht="24.15" customHeight="1">
      <c r="A431" s="39"/>
      <c r="B431" s="40"/>
      <c r="C431" s="228" t="s">
        <v>1899</v>
      </c>
      <c r="D431" s="228" t="s">
        <v>171</v>
      </c>
      <c r="E431" s="229" t="s">
        <v>4758</v>
      </c>
      <c r="F431" s="230" t="s">
        <v>4759</v>
      </c>
      <c r="G431" s="231" t="s">
        <v>1933</v>
      </c>
      <c r="H431" s="232">
        <v>1</v>
      </c>
      <c r="I431" s="233"/>
      <c r="J431" s="234">
        <f>ROUND(I431*H431,2)</f>
        <v>0</v>
      </c>
      <c r="K431" s="230" t="s">
        <v>1</v>
      </c>
      <c r="L431" s="45"/>
      <c r="M431" s="235" t="s">
        <v>1</v>
      </c>
      <c r="N431" s="236" t="s">
        <v>42</v>
      </c>
      <c r="O431" s="92"/>
      <c r="P431" s="237">
        <f>O431*H431</f>
        <v>0</v>
      </c>
      <c r="Q431" s="237">
        <v>0</v>
      </c>
      <c r="R431" s="237">
        <f>Q431*H431</f>
        <v>0</v>
      </c>
      <c r="S431" s="237">
        <v>0</v>
      </c>
      <c r="T431" s="238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9" t="s">
        <v>189</v>
      </c>
      <c r="AT431" s="239" t="s">
        <v>171</v>
      </c>
      <c r="AU431" s="239" t="s">
        <v>86</v>
      </c>
      <c r="AY431" s="18" t="s">
        <v>168</v>
      </c>
      <c r="BE431" s="240">
        <f>IF(N431="základní",J431,0)</f>
        <v>0</v>
      </c>
      <c r="BF431" s="240">
        <f>IF(N431="snížená",J431,0)</f>
        <v>0</v>
      </c>
      <c r="BG431" s="240">
        <f>IF(N431="zákl. přenesená",J431,0)</f>
        <v>0</v>
      </c>
      <c r="BH431" s="240">
        <f>IF(N431="sníž. přenesená",J431,0)</f>
        <v>0</v>
      </c>
      <c r="BI431" s="240">
        <f>IF(N431="nulová",J431,0)</f>
        <v>0</v>
      </c>
      <c r="BJ431" s="18" t="s">
        <v>84</v>
      </c>
      <c r="BK431" s="240">
        <f>ROUND(I431*H431,2)</f>
        <v>0</v>
      </c>
      <c r="BL431" s="18" t="s">
        <v>189</v>
      </c>
      <c r="BM431" s="239" t="s">
        <v>2622</v>
      </c>
    </row>
    <row r="432" spans="1:47" s="2" customFormat="1" ht="12">
      <c r="A432" s="39"/>
      <c r="B432" s="40"/>
      <c r="C432" s="41"/>
      <c r="D432" s="241" t="s">
        <v>178</v>
      </c>
      <c r="E432" s="41"/>
      <c r="F432" s="242" t="s">
        <v>4972</v>
      </c>
      <c r="G432" s="41"/>
      <c r="H432" s="41"/>
      <c r="I432" s="243"/>
      <c r="J432" s="41"/>
      <c r="K432" s="41"/>
      <c r="L432" s="45"/>
      <c r="M432" s="244"/>
      <c r="N432" s="245"/>
      <c r="O432" s="92"/>
      <c r="P432" s="92"/>
      <c r="Q432" s="92"/>
      <c r="R432" s="92"/>
      <c r="S432" s="92"/>
      <c r="T432" s="93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178</v>
      </c>
      <c r="AU432" s="18" t="s">
        <v>86</v>
      </c>
    </row>
    <row r="433" spans="1:65" s="2" customFormat="1" ht="16.5" customHeight="1">
      <c r="A433" s="39"/>
      <c r="B433" s="40"/>
      <c r="C433" s="228" t="s">
        <v>1904</v>
      </c>
      <c r="D433" s="228" t="s">
        <v>171</v>
      </c>
      <c r="E433" s="229" t="s">
        <v>4789</v>
      </c>
      <c r="F433" s="230" t="s">
        <v>4790</v>
      </c>
      <c r="G433" s="231" t="s">
        <v>3661</v>
      </c>
      <c r="H433" s="232">
        <v>1</v>
      </c>
      <c r="I433" s="233"/>
      <c r="J433" s="234">
        <f>ROUND(I433*H433,2)</f>
        <v>0</v>
      </c>
      <c r="K433" s="230" t="s">
        <v>1</v>
      </c>
      <c r="L433" s="45"/>
      <c r="M433" s="235" t="s">
        <v>1</v>
      </c>
      <c r="N433" s="236" t="s">
        <v>42</v>
      </c>
      <c r="O433" s="92"/>
      <c r="P433" s="237">
        <f>O433*H433</f>
        <v>0</v>
      </c>
      <c r="Q433" s="237">
        <v>0</v>
      </c>
      <c r="R433" s="237">
        <f>Q433*H433</f>
        <v>0</v>
      </c>
      <c r="S433" s="237">
        <v>0</v>
      </c>
      <c r="T433" s="238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39" t="s">
        <v>189</v>
      </c>
      <c r="AT433" s="239" t="s">
        <v>171</v>
      </c>
      <c r="AU433" s="239" t="s">
        <v>86</v>
      </c>
      <c r="AY433" s="18" t="s">
        <v>168</v>
      </c>
      <c r="BE433" s="240">
        <f>IF(N433="základní",J433,0)</f>
        <v>0</v>
      </c>
      <c r="BF433" s="240">
        <f>IF(N433="snížená",J433,0)</f>
        <v>0</v>
      </c>
      <c r="BG433" s="240">
        <f>IF(N433="zákl. přenesená",J433,0)</f>
        <v>0</v>
      </c>
      <c r="BH433" s="240">
        <f>IF(N433="sníž. přenesená",J433,0)</f>
        <v>0</v>
      </c>
      <c r="BI433" s="240">
        <f>IF(N433="nulová",J433,0)</f>
        <v>0</v>
      </c>
      <c r="BJ433" s="18" t="s">
        <v>84</v>
      </c>
      <c r="BK433" s="240">
        <f>ROUND(I433*H433,2)</f>
        <v>0</v>
      </c>
      <c r="BL433" s="18" t="s">
        <v>189</v>
      </c>
      <c r="BM433" s="239" t="s">
        <v>2630</v>
      </c>
    </row>
    <row r="434" spans="1:47" s="2" customFormat="1" ht="12">
      <c r="A434" s="39"/>
      <c r="B434" s="40"/>
      <c r="C434" s="41"/>
      <c r="D434" s="241" t="s">
        <v>178</v>
      </c>
      <c r="E434" s="41"/>
      <c r="F434" s="242" t="s">
        <v>4973</v>
      </c>
      <c r="G434" s="41"/>
      <c r="H434" s="41"/>
      <c r="I434" s="243"/>
      <c r="J434" s="41"/>
      <c r="K434" s="41"/>
      <c r="L434" s="45"/>
      <c r="M434" s="244"/>
      <c r="N434" s="245"/>
      <c r="O434" s="92"/>
      <c r="P434" s="92"/>
      <c r="Q434" s="92"/>
      <c r="R434" s="92"/>
      <c r="S434" s="92"/>
      <c r="T434" s="93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178</v>
      </c>
      <c r="AU434" s="18" t="s">
        <v>86</v>
      </c>
    </row>
    <row r="435" spans="1:65" s="2" customFormat="1" ht="16.5" customHeight="1">
      <c r="A435" s="39"/>
      <c r="B435" s="40"/>
      <c r="C435" s="228" t="s">
        <v>1910</v>
      </c>
      <c r="D435" s="228" t="s">
        <v>171</v>
      </c>
      <c r="E435" s="229" t="s">
        <v>4792</v>
      </c>
      <c r="F435" s="230" t="s">
        <v>4764</v>
      </c>
      <c r="G435" s="231" t="s">
        <v>3661</v>
      </c>
      <c r="H435" s="232">
        <v>9</v>
      </c>
      <c r="I435" s="233"/>
      <c r="J435" s="234">
        <f>ROUND(I435*H435,2)</f>
        <v>0</v>
      </c>
      <c r="K435" s="230" t="s">
        <v>1</v>
      </c>
      <c r="L435" s="45"/>
      <c r="M435" s="235" t="s">
        <v>1</v>
      </c>
      <c r="N435" s="236" t="s">
        <v>42</v>
      </c>
      <c r="O435" s="92"/>
      <c r="P435" s="237">
        <f>O435*H435</f>
        <v>0</v>
      </c>
      <c r="Q435" s="237">
        <v>0</v>
      </c>
      <c r="R435" s="237">
        <f>Q435*H435</f>
        <v>0</v>
      </c>
      <c r="S435" s="237">
        <v>0</v>
      </c>
      <c r="T435" s="238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9" t="s">
        <v>189</v>
      </c>
      <c r="AT435" s="239" t="s">
        <v>171</v>
      </c>
      <c r="AU435" s="239" t="s">
        <v>86</v>
      </c>
      <c r="AY435" s="18" t="s">
        <v>168</v>
      </c>
      <c r="BE435" s="240">
        <f>IF(N435="základní",J435,0)</f>
        <v>0</v>
      </c>
      <c r="BF435" s="240">
        <f>IF(N435="snížená",J435,0)</f>
        <v>0</v>
      </c>
      <c r="BG435" s="240">
        <f>IF(N435="zákl. přenesená",J435,0)</f>
        <v>0</v>
      </c>
      <c r="BH435" s="240">
        <f>IF(N435="sníž. přenesená",J435,0)</f>
        <v>0</v>
      </c>
      <c r="BI435" s="240">
        <f>IF(N435="nulová",J435,0)</f>
        <v>0</v>
      </c>
      <c r="BJ435" s="18" t="s">
        <v>84</v>
      </c>
      <c r="BK435" s="240">
        <f>ROUND(I435*H435,2)</f>
        <v>0</v>
      </c>
      <c r="BL435" s="18" t="s">
        <v>189</v>
      </c>
      <c r="BM435" s="239" t="s">
        <v>2638</v>
      </c>
    </row>
    <row r="436" spans="1:47" s="2" customFormat="1" ht="12">
      <c r="A436" s="39"/>
      <c r="B436" s="40"/>
      <c r="C436" s="41"/>
      <c r="D436" s="241" t="s">
        <v>178</v>
      </c>
      <c r="E436" s="41"/>
      <c r="F436" s="242" t="s">
        <v>4974</v>
      </c>
      <c r="G436" s="41"/>
      <c r="H436" s="41"/>
      <c r="I436" s="243"/>
      <c r="J436" s="41"/>
      <c r="K436" s="41"/>
      <c r="L436" s="45"/>
      <c r="M436" s="244"/>
      <c r="N436" s="245"/>
      <c r="O436" s="92"/>
      <c r="P436" s="92"/>
      <c r="Q436" s="92"/>
      <c r="R436" s="92"/>
      <c r="S436" s="92"/>
      <c r="T436" s="93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178</v>
      </c>
      <c r="AU436" s="18" t="s">
        <v>86</v>
      </c>
    </row>
    <row r="437" spans="1:65" s="2" customFormat="1" ht="16.5" customHeight="1">
      <c r="A437" s="39"/>
      <c r="B437" s="40"/>
      <c r="C437" s="228" t="s">
        <v>1918</v>
      </c>
      <c r="D437" s="228" t="s">
        <v>171</v>
      </c>
      <c r="E437" s="229" t="s">
        <v>4975</v>
      </c>
      <c r="F437" s="230" t="s">
        <v>4976</v>
      </c>
      <c r="G437" s="231" t="s">
        <v>3661</v>
      </c>
      <c r="H437" s="232">
        <v>2</v>
      </c>
      <c r="I437" s="233"/>
      <c r="J437" s="234">
        <f>ROUND(I437*H437,2)</f>
        <v>0</v>
      </c>
      <c r="K437" s="230" t="s">
        <v>1</v>
      </c>
      <c r="L437" s="45"/>
      <c r="M437" s="235" t="s">
        <v>1</v>
      </c>
      <c r="N437" s="236" t="s">
        <v>42</v>
      </c>
      <c r="O437" s="92"/>
      <c r="P437" s="237">
        <f>O437*H437</f>
        <v>0</v>
      </c>
      <c r="Q437" s="237">
        <v>0</v>
      </c>
      <c r="R437" s="237">
        <f>Q437*H437</f>
        <v>0</v>
      </c>
      <c r="S437" s="237">
        <v>0</v>
      </c>
      <c r="T437" s="238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9" t="s">
        <v>189</v>
      </c>
      <c r="AT437" s="239" t="s">
        <v>171</v>
      </c>
      <c r="AU437" s="239" t="s">
        <v>86</v>
      </c>
      <c r="AY437" s="18" t="s">
        <v>168</v>
      </c>
      <c r="BE437" s="240">
        <f>IF(N437="základní",J437,0)</f>
        <v>0</v>
      </c>
      <c r="BF437" s="240">
        <f>IF(N437="snížená",J437,0)</f>
        <v>0</v>
      </c>
      <c r="BG437" s="240">
        <f>IF(N437="zákl. přenesená",J437,0)</f>
        <v>0</v>
      </c>
      <c r="BH437" s="240">
        <f>IF(N437="sníž. přenesená",J437,0)</f>
        <v>0</v>
      </c>
      <c r="BI437" s="240">
        <f>IF(N437="nulová",J437,0)</f>
        <v>0</v>
      </c>
      <c r="BJ437" s="18" t="s">
        <v>84</v>
      </c>
      <c r="BK437" s="240">
        <f>ROUND(I437*H437,2)</f>
        <v>0</v>
      </c>
      <c r="BL437" s="18" t="s">
        <v>189</v>
      </c>
      <c r="BM437" s="239" t="s">
        <v>2646</v>
      </c>
    </row>
    <row r="438" spans="1:47" s="2" customFormat="1" ht="12">
      <c r="A438" s="39"/>
      <c r="B438" s="40"/>
      <c r="C438" s="41"/>
      <c r="D438" s="241" t="s">
        <v>178</v>
      </c>
      <c r="E438" s="41"/>
      <c r="F438" s="242" t="s">
        <v>4977</v>
      </c>
      <c r="G438" s="41"/>
      <c r="H438" s="41"/>
      <c r="I438" s="243"/>
      <c r="J438" s="41"/>
      <c r="K438" s="41"/>
      <c r="L438" s="45"/>
      <c r="M438" s="244"/>
      <c r="N438" s="245"/>
      <c r="O438" s="92"/>
      <c r="P438" s="92"/>
      <c r="Q438" s="92"/>
      <c r="R438" s="92"/>
      <c r="S438" s="92"/>
      <c r="T438" s="93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178</v>
      </c>
      <c r="AU438" s="18" t="s">
        <v>86</v>
      </c>
    </row>
    <row r="439" spans="1:65" s="2" customFormat="1" ht="44.25" customHeight="1">
      <c r="A439" s="39"/>
      <c r="B439" s="40"/>
      <c r="C439" s="228" t="s">
        <v>1922</v>
      </c>
      <c r="D439" s="228" t="s">
        <v>171</v>
      </c>
      <c r="E439" s="229" t="s">
        <v>4702</v>
      </c>
      <c r="F439" s="230" t="s">
        <v>4703</v>
      </c>
      <c r="G439" s="231" t="s">
        <v>203</v>
      </c>
      <c r="H439" s="232">
        <v>5</v>
      </c>
      <c r="I439" s="233"/>
      <c r="J439" s="234">
        <f>ROUND(I439*H439,2)</f>
        <v>0</v>
      </c>
      <c r="K439" s="230" t="s">
        <v>1</v>
      </c>
      <c r="L439" s="45"/>
      <c r="M439" s="235" t="s">
        <v>1</v>
      </c>
      <c r="N439" s="236" t="s">
        <v>42</v>
      </c>
      <c r="O439" s="92"/>
      <c r="P439" s="237">
        <f>O439*H439</f>
        <v>0</v>
      </c>
      <c r="Q439" s="237">
        <v>0</v>
      </c>
      <c r="R439" s="237">
        <f>Q439*H439</f>
        <v>0</v>
      </c>
      <c r="S439" s="237">
        <v>0</v>
      </c>
      <c r="T439" s="238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9" t="s">
        <v>189</v>
      </c>
      <c r="AT439" s="239" t="s">
        <v>171</v>
      </c>
      <c r="AU439" s="239" t="s">
        <v>86</v>
      </c>
      <c r="AY439" s="18" t="s">
        <v>168</v>
      </c>
      <c r="BE439" s="240">
        <f>IF(N439="základní",J439,0)</f>
        <v>0</v>
      </c>
      <c r="BF439" s="240">
        <f>IF(N439="snížená",J439,0)</f>
        <v>0</v>
      </c>
      <c r="BG439" s="240">
        <f>IF(N439="zákl. přenesená",J439,0)</f>
        <v>0</v>
      </c>
      <c r="BH439" s="240">
        <f>IF(N439="sníž. přenesená",J439,0)</f>
        <v>0</v>
      </c>
      <c r="BI439" s="240">
        <f>IF(N439="nulová",J439,0)</f>
        <v>0</v>
      </c>
      <c r="BJ439" s="18" t="s">
        <v>84</v>
      </c>
      <c r="BK439" s="240">
        <f>ROUND(I439*H439,2)</f>
        <v>0</v>
      </c>
      <c r="BL439" s="18" t="s">
        <v>189</v>
      </c>
      <c r="BM439" s="239" t="s">
        <v>2654</v>
      </c>
    </row>
    <row r="440" spans="1:47" s="2" customFormat="1" ht="12">
      <c r="A440" s="39"/>
      <c r="B440" s="40"/>
      <c r="C440" s="41"/>
      <c r="D440" s="241" t="s">
        <v>178</v>
      </c>
      <c r="E440" s="41"/>
      <c r="F440" s="242" t="s">
        <v>4978</v>
      </c>
      <c r="G440" s="41"/>
      <c r="H440" s="41"/>
      <c r="I440" s="243"/>
      <c r="J440" s="41"/>
      <c r="K440" s="41"/>
      <c r="L440" s="45"/>
      <c r="M440" s="244"/>
      <c r="N440" s="245"/>
      <c r="O440" s="92"/>
      <c r="P440" s="92"/>
      <c r="Q440" s="92"/>
      <c r="R440" s="92"/>
      <c r="S440" s="92"/>
      <c r="T440" s="93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178</v>
      </c>
      <c r="AU440" s="18" t="s">
        <v>86</v>
      </c>
    </row>
    <row r="441" spans="1:65" s="2" customFormat="1" ht="49.05" customHeight="1">
      <c r="A441" s="39"/>
      <c r="B441" s="40"/>
      <c r="C441" s="228" t="s">
        <v>1926</v>
      </c>
      <c r="D441" s="228" t="s">
        <v>171</v>
      </c>
      <c r="E441" s="229" t="s">
        <v>4767</v>
      </c>
      <c r="F441" s="230" t="s">
        <v>4768</v>
      </c>
      <c r="G441" s="231" t="s">
        <v>203</v>
      </c>
      <c r="H441" s="232">
        <v>1</v>
      </c>
      <c r="I441" s="233"/>
      <c r="J441" s="234">
        <f>ROUND(I441*H441,2)</f>
        <v>0</v>
      </c>
      <c r="K441" s="230" t="s">
        <v>1</v>
      </c>
      <c r="L441" s="45"/>
      <c r="M441" s="235" t="s">
        <v>1</v>
      </c>
      <c r="N441" s="236" t="s">
        <v>42</v>
      </c>
      <c r="O441" s="92"/>
      <c r="P441" s="237">
        <f>O441*H441</f>
        <v>0</v>
      </c>
      <c r="Q441" s="237">
        <v>0</v>
      </c>
      <c r="R441" s="237">
        <f>Q441*H441</f>
        <v>0</v>
      </c>
      <c r="S441" s="237">
        <v>0</v>
      </c>
      <c r="T441" s="238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9" t="s">
        <v>189</v>
      </c>
      <c r="AT441" s="239" t="s">
        <v>171</v>
      </c>
      <c r="AU441" s="239" t="s">
        <v>86</v>
      </c>
      <c r="AY441" s="18" t="s">
        <v>168</v>
      </c>
      <c r="BE441" s="240">
        <f>IF(N441="základní",J441,0)</f>
        <v>0</v>
      </c>
      <c r="BF441" s="240">
        <f>IF(N441="snížená",J441,0)</f>
        <v>0</v>
      </c>
      <c r="BG441" s="240">
        <f>IF(N441="zákl. přenesená",J441,0)</f>
        <v>0</v>
      </c>
      <c r="BH441" s="240">
        <f>IF(N441="sníž. přenesená",J441,0)</f>
        <v>0</v>
      </c>
      <c r="BI441" s="240">
        <f>IF(N441="nulová",J441,0)</f>
        <v>0</v>
      </c>
      <c r="BJ441" s="18" t="s">
        <v>84</v>
      </c>
      <c r="BK441" s="240">
        <f>ROUND(I441*H441,2)</f>
        <v>0</v>
      </c>
      <c r="BL441" s="18" t="s">
        <v>189</v>
      </c>
      <c r="BM441" s="239" t="s">
        <v>2662</v>
      </c>
    </row>
    <row r="442" spans="1:47" s="2" customFormat="1" ht="12">
      <c r="A442" s="39"/>
      <c r="B442" s="40"/>
      <c r="C442" s="41"/>
      <c r="D442" s="241" t="s">
        <v>178</v>
      </c>
      <c r="E442" s="41"/>
      <c r="F442" s="242" t="s">
        <v>4979</v>
      </c>
      <c r="G442" s="41"/>
      <c r="H442" s="41"/>
      <c r="I442" s="243"/>
      <c r="J442" s="41"/>
      <c r="K442" s="41"/>
      <c r="L442" s="45"/>
      <c r="M442" s="244"/>
      <c r="N442" s="245"/>
      <c r="O442" s="92"/>
      <c r="P442" s="92"/>
      <c r="Q442" s="92"/>
      <c r="R442" s="92"/>
      <c r="S442" s="92"/>
      <c r="T442" s="93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178</v>
      </c>
      <c r="AU442" s="18" t="s">
        <v>86</v>
      </c>
    </row>
    <row r="443" spans="1:63" s="12" customFormat="1" ht="22.8" customHeight="1">
      <c r="A443" s="12"/>
      <c r="B443" s="212"/>
      <c r="C443" s="213"/>
      <c r="D443" s="214" t="s">
        <v>76</v>
      </c>
      <c r="E443" s="226" t="s">
        <v>4980</v>
      </c>
      <c r="F443" s="226" t="s">
        <v>4981</v>
      </c>
      <c r="G443" s="213"/>
      <c r="H443" s="213"/>
      <c r="I443" s="216"/>
      <c r="J443" s="227">
        <f>BK443</f>
        <v>0</v>
      </c>
      <c r="K443" s="213"/>
      <c r="L443" s="218"/>
      <c r="M443" s="219"/>
      <c r="N443" s="220"/>
      <c r="O443" s="220"/>
      <c r="P443" s="221">
        <f>SUM(P444:P455)</f>
        <v>0</v>
      </c>
      <c r="Q443" s="220"/>
      <c r="R443" s="221">
        <f>SUM(R444:R455)</f>
        <v>0</v>
      </c>
      <c r="S443" s="220"/>
      <c r="T443" s="222">
        <f>SUM(T444:T455)</f>
        <v>0</v>
      </c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R443" s="223" t="s">
        <v>84</v>
      </c>
      <c r="AT443" s="224" t="s">
        <v>76</v>
      </c>
      <c r="AU443" s="224" t="s">
        <v>84</v>
      </c>
      <c r="AY443" s="223" t="s">
        <v>168</v>
      </c>
      <c r="BK443" s="225">
        <f>SUM(BK444:BK455)</f>
        <v>0</v>
      </c>
    </row>
    <row r="444" spans="1:65" s="2" customFormat="1" ht="55.5" customHeight="1">
      <c r="A444" s="39"/>
      <c r="B444" s="40"/>
      <c r="C444" s="228" t="s">
        <v>1931</v>
      </c>
      <c r="D444" s="228" t="s">
        <v>171</v>
      </c>
      <c r="E444" s="229" t="s">
        <v>4968</v>
      </c>
      <c r="F444" s="230" t="s">
        <v>4969</v>
      </c>
      <c r="G444" s="231" t="s">
        <v>1933</v>
      </c>
      <c r="H444" s="232">
        <v>1</v>
      </c>
      <c r="I444" s="233"/>
      <c r="J444" s="234">
        <f>ROUND(I444*H444,2)</f>
        <v>0</v>
      </c>
      <c r="K444" s="230" t="s">
        <v>1</v>
      </c>
      <c r="L444" s="45"/>
      <c r="M444" s="235" t="s">
        <v>1</v>
      </c>
      <c r="N444" s="236" t="s">
        <v>42</v>
      </c>
      <c r="O444" s="92"/>
      <c r="P444" s="237">
        <f>O444*H444</f>
        <v>0</v>
      </c>
      <c r="Q444" s="237">
        <v>0</v>
      </c>
      <c r="R444" s="237">
        <f>Q444*H444</f>
        <v>0</v>
      </c>
      <c r="S444" s="237">
        <v>0</v>
      </c>
      <c r="T444" s="238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9" t="s">
        <v>189</v>
      </c>
      <c r="AT444" s="239" t="s">
        <v>171</v>
      </c>
      <c r="AU444" s="239" t="s">
        <v>86</v>
      </c>
      <c r="AY444" s="18" t="s">
        <v>168</v>
      </c>
      <c r="BE444" s="240">
        <f>IF(N444="základní",J444,0)</f>
        <v>0</v>
      </c>
      <c r="BF444" s="240">
        <f>IF(N444="snížená",J444,0)</f>
        <v>0</v>
      </c>
      <c r="BG444" s="240">
        <f>IF(N444="zákl. přenesená",J444,0)</f>
        <v>0</v>
      </c>
      <c r="BH444" s="240">
        <f>IF(N444="sníž. přenesená",J444,0)</f>
        <v>0</v>
      </c>
      <c r="BI444" s="240">
        <f>IF(N444="nulová",J444,0)</f>
        <v>0</v>
      </c>
      <c r="BJ444" s="18" t="s">
        <v>84</v>
      </c>
      <c r="BK444" s="240">
        <f>ROUND(I444*H444,2)</f>
        <v>0</v>
      </c>
      <c r="BL444" s="18" t="s">
        <v>189</v>
      </c>
      <c r="BM444" s="239" t="s">
        <v>2670</v>
      </c>
    </row>
    <row r="445" spans="1:47" s="2" customFormat="1" ht="12">
      <c r="A445" s="39"/>
      <c r="B445" s="40"/>
      <c r="C445" s="41"/>
      <c r="D445" s="241" t="s">
        <v>178</v>
      </c>
      <c r="E445" s="41"/>
      <c r="F445" s="242" t="s">
        <v>4982</v>
      </c>
      <c r="G445" s="41"/>
      <c r="H445" s="41"/>
      <c r="I445" s="243"/>
      <c r="J445" s="41"/>
      <c r="K445" s="41"/>
      <c r="L445" s="45"/>
      <c r="M445" s="244"/>
      <c r="N445" s="245"/>
      <c r="O445" s="92"/>
      <c r="P445" s="92"/>
      <c r="Q445" s="92"/>
      <c r="R445" s="92"/>
      <c r="S445" s="92"/>
      <c r="T445" s="93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178</v>
      </c>
      <c r="AU445" s="18" t="s">
        <v>86</v>
      </c>
    </row>
    <row r="446" spans="1:65" s="2" customFormat="1" ht="24.15" customHeight="1">
      <c r="A446" s="39"/>
      <c r="B446" s="40"/>
      <c r="C446" s="228" t="s">
        <v>1935</v>
      </c>
      <c r="D446" s="228" t="s">
        <v>171</v>
      </c>
      <c r="E446" s="229" t="s">
        <v>4786</v>
      </c>
      <c r="F446" s="230" t="s">
        <v>4787</v>
      </c>
      <c r="G446" s="231" t="s">
        <v>1933</v>
      </c>
      <c r="H446" s="232">
        <v>1</v>
      </c>
      <c r="I446" s="233"/>
      <c r="J446" s="234">
        <f>ROUND(I446*H446,2)</f>
        <v>0</v>
      </c>
      <c r="K446" s="230" t="s">
        <v>1</v>
      </c>
      <c r="L446" s="45"/>
      <c r="M446" s="235" t="s">
        <v>1</v>
      </c>
      <c r="N446" s="236" t="s">
        <v>42</v>
      </c>
      <c r="O446" s="92"/>
      <c r="P446" s="237">
        <f>O446*H446</f>
        <v>0</v>
      </c>
      <c r="Q446" s="237">
        <v>0</v>
      </c>
      <c r="R446" s="237">
        <f>Q446*H446</f>
        <v>0</v>
      </c>
      <c r="S446" s="237">
        <v>0</v>
      </c>
      <c r="T446" s="238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9" t="s">
        <v>189</v>
      </c>
      <c r="AT446" s="239" t="s">
        <v>171</v>
      </c>
      <c r="AU446" s="239" t="s">
        <v>86</v>
      </c>
      <c r="AY446" s="18" t="s">
        <v>168</v>
      </c>
      <c r="BE446" s="240">
        <f>IF(N446="základní",J446,0)</f>
        <v>0</v>
      </c>
      <c r="BF446" s="240">
        <f>IF(N446="snížená",J446,0)</f>
        <v>0</v>
      </c>
      <c r="BG446" s="240">
        <f>IF(N446="zákl. přenesená",J446,0)</f>
        <v>0</v>
      </c>
      <c r="BH446" s="240">
        <f>IF(N446="sníž. přenesená",J446,0)</f>
        <v>0</v>
      </c>
      <c r="BI446" s="240">
        <f>IF(N446="nulová",J446,0)</f>
        <v>0</v>
      </c>
      <c r="BJ446" s="18" t="s">
        <v>84</v>
      </c>
      <c r="BK446" s="240">
        <f>ROUND(I446*H446,2)</f>
        <v>0</v>
      </c>
      <c r="BL446" s="18" t="s">
        <v>189</v>
      </c>
      <c r="BM446" s="239" t="s">
        <v>2678</v>
      </c>
    </row>
    <row r="447" spans="1:47" s="2" customFormat="1" ht="12">
      <c r="A447" s="39"/>
      <c r="B447" s="40"/>
      <c r="C447" s="41"/>
      <c r="D447" s="241" t="s">
        <v>178</v>
      </c>
      <c r="E447" s="41"/>
      <c r="F447" s="242" t="s">
        <v>4983</v>
      </c>
      <c r="G447" s="41"/>
      <c r="H447" s="41"/>
      <c r="I447" s="243"/>
      <c r="J447" s="41"/>
      <c r="K447" s="41"/>
      <c r="L447" s="45"/>
      <c r="M447" s="244"/>
      <c r="N447" s="245"/>
      <c r="O447" s="92"/>
      <c r="P447" s="92"/>
      <c r="Q447" s="92"/>
      <c r="R447" s="92"/>
      <c r="S447" s="92"/>
      <c r="T447" s="93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178</v>
      </c>
      <c r="AU447" s="18" t="s">
        <v>86</v>
      </c>
    </row>
    <row r="448" spans="1:65" s="2" customFormat="1" ht="16.5" customHeight="1">
      <c r="A448" s="39"/>
      <c r="B448" s="40"/>
      <c r="C448" s="228" t="s">
        <v>1940</v>
      </c>
      <c r="D448" s="228" t="s">
        <v>171</v>
      </c>
      <c r="E448" s="229" t="s">
        <v>4984</v>
      </c>
      <c r="F448" s="230" t="s">
        <v>4985</v>
      </c>
      <c r="G448" s="231" t="s">
        <v>3661</v>
      </c>
      <c r="H448" s="232">
        <v>1</v>
      </c>
      <c r="I448" s="233"/>
      <c r="J448" s="234">
        <f>ROUND(I448*H448,2)</f>
        <v>0</v>
      </c>
      <c r="K448" s="230" t="s">
        <v>1</v>
      </c>
      <c r="L448" s="45"/>
      <c r="M448" s="235" t="s">
        <v>1</v>
      </c>
      <c r="N448" s="236" t="s">
        <v>42</v>
      </c>
      <c r="O448" s="92"/>
      <c r="P448" s="237">
        <f>O448*H448</f>
        <v>0</v>
      </c>
      <c r="Q448" s="237">
        <v>0</v>
      </c>
      <c r="R448" s="237">
        <f>Q448*H448</f>
        <v>0</v>
      </c>
      <c r="S448" s="237">
        <v>0</v>
      </c>
      <c r="T448" s="238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9" t="s">
        <v>189</v>
      </c>
      <c r="AT448" s="239" t="s">
        <v>171</v>
      </c>
      <c r="AU448" s="239" t="s">
        <v>86</v>
      </c>
      <c r="AY448" s="18" t="s">
        <v>168</v>
      </c>
      <c r="BE448" s="240">
        <f>IF(N448="základní",J448,0)</f>
        <v>0</v>
      </c>
      <c r="BF448" s="240">
        <f>IF(N448="snížená",J448,0)</f>
        <v>0</v>
      </c>
      <c r="BG448" s="240">
        <f>IF(N448="zákl. přenesená",J448,0)</f>
        <v>0</v>
      </c>
      <c r="BH448" s="240">
        <f>IF(N448="sníž. přenesená",J448,0)</f>
        <v>0</v>
      </c>
      <c r="BI448" s="240">
        <f>IF(N448="nulová",J448,0)</f>
        <v>0</v>
      </c>
      <c r="BJ448" s="18" t="s">
        <v>84</v>
      </c>
      <c r="BK448" s="240">
        <f>ROUND(I448*H448,2)</f>
        <v>0</v>
      </c>
      <c r="BL448" s="18" t="s">
        <v>189</v>
      </c>
      <c r="BM448" s="239" t="s">
        <v>2686</v>
      </c>
    </row>
    <row r="449" spans="1:47" s="2" customFormat="1" ht="12">
      <c r="A449" s="39"/>
      <c r="B449" s="40"/>
      <c r="C449" s="41"/>
      <c r="D449" s="241" t="s">
        <v>178</v>
      </c>
      <c r="E449" s="41"/>
      <c r="F449" s="242" t="s">
        <v>4986</v>
      </c>
      <c r="G449" s="41"/>
      <c r="H449" s="41"/>
      <c r="I449" s="243"/>
      <c r="J449" s="41"/>
      <c r="K449" s="41"/>
      <c r="L449" s="45"/>
      <c r="M449" s="244"/>
      <c r="N449" s="245"/>
      <c r="O449" s="92"/>
      <c r="P449" s="92"/>
      <c r="Q449" s="92"/>
      <c r="R449" s="92"/>
      <c r="S449" s="92"/>
      <c r="T449" s="93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178</v>
      </c>
      <c r="AU449" s="18" t="s">
        <v>86</v>
      </c>
    </row>
    <row r="450" spans="1:65" s="2" customFormat="1" ht="16.5" customHeight="1">
      <c r="A450" s="39"/>
      <c r="B450" s="40"/>
      <c r="C450" s="228" t="s">
        <v>1945</v>
      </c>
      <c r="D450" s="228" t="s">
        <v>171</v>
      </c>
      <c r="E450" s="229" t="s">
        <v>4987</v>
      </c>
      <c r="F450" s="230" t="s">
        <v>4988</v>
      </c>
      <c r="G450" s="231" t="s">
        <v>3661</v>
      </c>
      <c r="H450" s="232">
        <v>4</v>
      </c>
      <c r="I450" s="233"/>
      <c r="J450" s="234">
        <f>ROUND(I450*H450,2)</f>
        <v>0</v>
      </c>
      <c r="K450" s="230" t="s">
        <v>1</v>
      </c>
      <c r="L450" s="45"/>
      <c r="M450" s="235" t="s">
        <v>1</v>
      </c>
      <c r="N450" s="236" t="s">
        <v>42</v>
      </c>
      <c r="O450" s="92"/>
      <c r="P450" s="237">
        <f>O450*H450</f>
        <v>0</v>
      </c>
      <c r="Q450" s="237">
        <v>0</v>
      </c>
      <c r="R450" s="237">
        <f>Q450*H450</f>
        <v>0</v>
      </c>
      <c r="S450" s="237">
        <v>0</v>
      </c>
      <c r="T450" s="238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9" t="s">
        <v>189</v>
      </c>
      <c r="AT450" s="239" t="s">
        <v>171</v>
      </c>
      <c r="AU450" s="239" t="s">
        <v>86</v>
      </c>
      <c r="AY450" s="18" t="s">
        <v>168</v>
      </c>
      <c r="BE450" s="240">
        <f>IF(N450="základní",J450,0)</f>
        <v>0</v>
      </c>
      <c r="BF450" s="240">
        <f>IF(N450="snížená",J450,0)</f>
        <v>0</v>
      </c>
      <c r="BG450" s="240">
        <f>IF(N450="zákl. přenesená",J450,0)</f>
        <v>0</v>
      </c>
      <c r="BH450" s="240">
        <f>IF(N450="sníž. přenesená",J450,0)</f>
        <v>0</v>
      </c>
      <c r="BI450" s="240">
        <f>IF(N450="nulová",J450,0)</f>
        <v>0</v>
      </c>
      <c r="BJ450" s="18" t="s">
        <v>84</v>
      </c>
      <c r="BK450" s="240">
        <f>ROUND(I450*H450,2)</f>
        <v>0</v>
      </c>
      <c r="BL450" s="18" t="s">
        <v>189</v>
      </c>
      <c r="BM450" s="239" t="s">
        <v>2694</v>
      </c>
    </row>
    <row r="451" spans="1:47" s="2" customFormat="1" ht="12">
      <c r="A451" s="39"/>
      <c r="B451" s="40"/>
      <c r="C451" s="41"/>
      <c r="D451" s="241" t="s">
        <v>178</v>
      </c>
      <c r="E451" s="41"/>
      <c r="F451" s="242" t="s">
        <v>4989</v>
      </c>
      <c r="G451" s="41"/>
      <c r="H451" s="41"/>
      <c r="I451" s="243"/>
      <c r="J451" s="41"/>
      <c r="K451" s="41"/>
      <c r="L451" s="45"/>
      <c r="M451" s="244"/>
      <c r="N451" s="245"/>
      <c r="O451" s="92"/>
      <c r="P451" s="92"/>
      <c r="Q451" s="92"/>
      <c r="R451" s="92"/>
      <c r="S451" s="92"/>
      <c r="T451" s="93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178</v>
      </c>
      <c r="AU451" s="18" t="s">
        <v>86</v>
      </c>
    </row>
    <row r="452" spans="1:65" s="2" customFormat="1" ht="16.5" customHeight="1">
      <c r="A452" s="39"/>
      <c r="B452" s="40"/>
      <c r="C452" s="228" t="s">
        <v>1950</v>
      </c>
      <c r="D452" s="228" t="s">
        <v>171</v>
      </c>
      <c r="E452" s="229" t="s">
        <v>4975</v>
      </c>
      <c r="F452" s="230" t="s">
        <v>4976</v>
      </c>
      <c r="G452" s="231" t="s">
        <v>3661</v>
      </c>
      <c r="H452" s="232">
        <v>1</v>
      </c>
      <c r="I452" s="233"/>
      <c r="J452" s="234">
        <f>ROUND(I452*H452,2)</f>
        <v>0</v>
      </c>
      <c r="K452" s="230" t="s">
        <v>1</v>
      </c>
      <c r="L452" s="45"/>
      <c r="M452" s="235" t="s">
        <v>1</v>
      </c>
      <c r="N452" s="236" t="s">
        <v>42</v>
      </c>
      <c r="O452" s="92"/>
      <c r="P452" s="237">
        <f>O452*H452</f>
        <v>0</v>
      </c>
      <c r="Q452" s="237">
        <v>0</v>
      </c>
      <c r="R452" s="237">
        <f>Q452*H452</f>
        <v>0</v>
      </c>
      <c r="S452" s="237">
        <v>0</v>
      </c>
      <c r="T452" s="238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9" t="s">
        <v>189</v>
      </c>
      <c r="AT452" s="239" t="s">
        <v>171</v>
      </c>
      <c r="AU452" s="239" t="s">
        <v>86</v>
      </c>
      <c r="AY452" s="18" t="s">
        <v>168</v>
      </c>
      <c r="BE452" s="240">
        <f>IF(N452="základní",J452,0)</f>
        <v>0</v>
      </c>
      <c r="BF452" s="240">
        <f>IF(N452="snížená",J452,0)</f>
        <v>0</v>
      </c>
      <c r="BG452" s="240">
        <f>IF(N452="zákl. přenesená",J452,0)</f>
        <v>0</v>
      </c>
      <c r="BH452" s="240">
        <f>IF(N452="sníž. přenesená",J452,0)</f>
        <v>0</v>
      </c>
      <c r="BI452" s="240">
        <f>IF(N452="nulová",J452,0)</f>
        <v>0</v>
      </c>
      <c r="BJ452" s="18" t="s">
        <v>84</v>
      </c>
      <c r="BK452" s="240">
        <f>ROUND(I452*H452,2)</f>
        <v>0</v>
      </c>
      <c r="BL452" s="18" t="s">
        <v>189</v>
      </c>
      <c r="BM452" s="239" t="s">
        <v>2702</v>
      </c>
    </row>
    <row r="453" spans="1:47" s="2" customFormat="1" ht="12">
      <c r="A453" s="39"/>
      <c r="B453" s="40"/>
      <c r="C453" s="41"/>
      <c r="D453" s="241" t="s">
        <v>178</v>
      </c>
      <c r="E453" s="41"/>
      <c r="F453" s="242" t="s">
        <v>4990</v>
      </c>
      <c r="G453" s="41"/>
      <c r="H453" s="41"/>
      <c r="I453" s="243"/>
      <c r="J453" s="41"/>
      <c r="K453" s="41"/>
      <c r="L453" s="45"/>
      <c r="M453" s="244"/>
      <c r="N453" s="245"/>
      <c r="O453" s="92"/>
      <c r="P453" s="92"/>
      <c r="Q453" s="92"/>
      <c r="R453" s="92"/>
      <c r="S453" s="92"/>
      <c r="T453" s="93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178</v>
      </c>
      <c r="AU453" s="18" t="s">
        <v>86</v>
      </c>
    </row>
    <row r="454" spans="1:65" s="2" customFormat="1" ht="44.25" customHeight="1">
      <c r="A454" s="39"/>
      <c r="B454" s="40"/>
      <c r="C454" s="228" t="s">
        <v>1955</v>
      </c>
      <c r="D454" s="228" t="s">
        <v>171</v>
      </c>
      <c r="E454" s="229" t="s">
        <v>4702</v>
      </c>
      <c r="F454" s="230" t="s">
        <v>4703</v>
      </c>
      <c r="G454" s="231" t="s">
        <v>203</v>
      </c>
      <c r="H454" s="232">
        <v>3</v>
      </c>
      <c r="I454" s="233"/>
      <c r="J454" s="234">
        <f>ROUND(I454*H454,2)</f>
        <v>0</v>
      </c>
      <c r="K454" s="230" t="s">
        <v>1</v>
      </c>
      <c r="L454" s="45"/>
      <c r="M454" s="235" t="s">
        <v>1</v>
      </c>
      <c r="N454" s="236" t="s">
        <v>42</v>
      </c>
      <c r="O454" s="92"/>
      <c r="P454" s="237">
        <f>O454*H454</f>
        <v>0</v>
      </c>
      <c r="Q454" s="237">
        <v>0</v>
      </c>
      <c r="R454" s="237">
        <f>Q454*H454</f>
        <v>0</v>
      </c>
      <c r="S454" s="237">
        <v>0</v>
      </c>
      <c r="T454" s="238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9" t="s">
        <v>189</v>
      </c>
      <c r="AT454" s="239" t="s">
        <v>171</v>
      </c>
      <c r="AU454" s="239" t="s">
        <v>86</v>
      </c>
      <c r="AY454" s="18" t="s">
        <v>168</v>
      </c>
      <c r="BE454" s="240">
        <f>IF(N454="základní",J454,0)</f>
        <v>0</v>
      </c>
      <c r="BF454" s="240">
        <f>IF(N454="snížená",J454,0)</f>
        <v>0</v>
      </c>
      <c r="BG454" s="240">
        <f>IF(N454="zákl. přenesená",J454,0)</f>
        <v>0</v>
      </c>
      <c r="BH454" s="240">
        <f>IF(N454="sníž. přenesená",J454,0)</f>
        <v>0</v>
      </c>
      <c r="BI454" s="240">
        <f>IF(N454="nulová",J454,0)</f>
        <v>0</v>
      </c>
      <c r="BJ454" s="18" t="s">
        <v>84</v>
      </c>
      <c r="BK454" s="240">
        <f>ROUND(I454*H454,2)</f>
        <v>0</v>
      </c>
      <c r="BL454" s="18" t="s">
        <v>189</v>
      </c>
      <c r="BM454" s="239" t="s">
        <v>2710</v>
      </c>
    </row>
    <row r="455" spans="1:47" s="2" customFormat="1" ht="12">
      <c r="A455" s="39"/>
      <c r="B455" s="40"/>
      <c r="C455" s="41"/>
      <c r="D455" s="241" t="s">
        <v>178</v>
      </c>
      <c r="E455" s="41"/>
      <c r="F455" s="242" t="s">
        <v>4991</v>
      </c>
      <c r="G455" s="41"/>
      <c r="H455" s="41"/>
      <c r="I455" s="243"/>
      <c r="J455" s="41"/>
      <c r="K455" s="41"/>
      <c r="L455" s="45"/>
      <c r="M455" s="244"/>
      <c r="N455" s="245"/>
      <c r="O455" s="92"/>
      <c r="P455" s="92"/>
      <c r="Q455" s="92"/>
      <c r="R455" s="92"/>
      <c r="S455" s="92"/>
      <c r="T455" s="93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178</v>
      </c>
      <c r="AU455" s="18" t="s">
        <v>86</v>
      </c>
    </row>
    <row r="456" spans="1:63" s="12" customFormat="1" ht="22.8" customHeight="1">
      <c r="A456" s="12"/>
      <c r="B456" s="212"/>
      <c r="C456" s="213"/>
      <c r="D456" s="214" t="s">
        <v>76</v>
      </c>
      <c r="E456" s="226" t="s">
        <v>4992</v>
      </c>
      <c r="F456" s="226" t="s">
        <v>4993</v>
      </c>
      <c r="G456" s="213"/>
      <c r="H456" s="213"/>
      <c r="I456" s="216"/>
      <c r="J456" s="227">
        <f>BK456</f>
        <v>0</v>
      </c>
      <c r="K456" s="213"/>
      <c r="L456" s="218"/>
      <c r="M456" s="219"/>
      <c r="N456" s="220"/>
      <c r="O456" s="220"/>
      <c r="P456" s="221">
        <f>SUM(P457:P468)</f>
        <v>0</v>
      </c>
      <c r="Q456" s="220"/>
      <c r="R456" s="221">
        <f>SUM(R457:R468)</f>
        <v>0</v>
      </c>
      <c r="S456" s="220"/>
      <c r="T456" s="222">
        <f>SUM(T457:T468)</f>
        <v>0</v>
      </c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R456" s="223" t="s">
        <v>84</v>
      </c>
      <c r="AT456" s="224" t="s">
        <v>76</v>
      </c>
      <c r="AU456" s="224" t="s">
        <v>84</v>
      </c>
      <c r="AY456" s="223" t="s">
        <v>168</v>
      </c>
      <c r="BK456" s="225">
        <f>SUM(BK457:BK468)</f>
        <v>0</v>
      </c>
    </row>
    <row r="457" spans="1:65" s="2" customFormat="1" ht="55.5" customHeight="1">
      <c r="A457" s="39"/>
      <c r="B457" s="40"/>
      <c r="C457" s="228" t="s">
        <v>1959</v>
      </c>
      <c r="D457" s="228" t="s">
        <v>171</v>
      </c>
      <c r="E457" s="229" t="s">
        <v>4749</v>
      </c>
      <c r="F457" s="230" t="s">
        <v>4750</v>
      </c>
      <c r="G457" s="231" t="s">
        <v>1933</v>
      </c>
      <c r="H457" s="232">
        <v>1</v>
      </c>
      <c r="I457" s="233"/>
      <c r="J457" s="234">
        <f>ROUND(I457*H457,2)</f>
        <v>0</v>
      </c>
      <c r="K457" s="230" t="s">
        <v>1</v>
      </c>
      <c r="L457" s="45"/>
      <c r="M457" s="235" t="s">
        <v>1</v>
      </c>
      <c r="N457" s="236" t="s">
        <v>42</v>
      </c>
      <c r="O457" s="92"/>
      <c r="P457" s="237">
        <f>O457*H457</f>
        <v>0</v>
      </c>
      <c r="Q457" s="237">
        <v>0</v>
      </c>
      <c r="R457" s="237">
        <f>Q457*H457</f>
        <v>0</v>
      </c>
      <c r="S457" s="237">
        <v>0</v>
      </c>
      <c r="T457" s="238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9" t="s">
        <v>189</v>
      </c>
      <c r="AT457" s="239" t="s">
        <v>171</v>
      </c>
      <c r="AU457" s="239" t="s">
        <v>86</v>
      </c>
      <c r="AY457" s="18" t="s">
        <v>168</v>
      </c>
      <c r="BE457" s="240">
        <f>IF(N457="základní",J457,0)</f>
        <v>0</v>
      </c>
      <c r="BF457" s="240">
        <f>IF(N457="snížená",J457,0)</f>
        <v>0</v>
      </c>
      <c r="BG457" s="240">
        <f>IF(N457="zákl. přenesená",J457,0)</f>
        <v>0</v>
      </c>
      <c r="BH457" s="240">
        <f>IF(N457="sníž. přenesená",J457,0)</f>
        <v>0</v>
      </c>
      <c r="BI457" s="240">
        <f>IF(N457="nulová",J457,0)</f>
        <v>0</v>
      </c>
      <c r="BJ457" s="18" t="s">
        <v>84</v>
      </c>
      <c r="BK457" s="240">
        <f>ROUND(I457*H457,2)</f>
        <v>0</v>
      </c>
      <c r="BL457" s="18" t="s">
        <v>189</v>
      </c>
      <c r="BM457" s="239" t="s">
        <v>2719</v>
      </c>
    </row>
    <row r="458" spans="1:47" s="2" customFormat="1" ht="12">
      <c r="A458" s="39"/>
      <c r="B458" s="40"/>
      <c r="C458" s="41"/>
      <c r="D458" s="241" t="s">
        <v>178</v>
      </c>
      <c r="E458" s="41"/>
      <c r="F458" s="242" t="s">
        <v>4994</v>
      </c>
      <c r="G458" s="41"/>
      <c r="H458" s="41"/>
      <c r="I458" s="243"/>
      <c r="J458" s="41"/>
      <c r="K458" s="41"/>
      <c r="L458" s="45"/>
      <c r="M458" s="244"/>
      <c r="N458" s="245"/>
      <c r="O458" s="92"/>
      <c r="P458" s="92"/>
      <c r="Q458" s="92"/>
      <c r="R458" s="92"/>
      <c r="S458" s="92"/>
      <c r="T458" s="93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178</v>
      </c>
      <c r="AU458" s="18" t="s">
        <v>86</v>
      </c>
    </row>
    <row r="459" spans="1:65" s="2" customFormat="1" ht="24.15" customHeight="1">
      <c r="A459" s="39"/>
      <c r="B459" s="40"/>
      <c r="C459" s="228" t="s">
        <v>1963</v>
      </c>
      <c r="D459" s="228" t="s">
        <v>171</v>
      </c>
      <c r="E459" s="229" t="s">
        <v>4758</v>
      </c>
      <c r="F459" s="230" t="s">
        <v>4759</v>
      </c>
      <c r="G459" s="231" t="s">
        <v>1933</v>
      </c>
      <c r="H459" s="232">
        <v>1</v>
      </c>
      <c r="I459" s="233"/>
      <c r="J459" s="234">
        <f>ROUND(I459*H459,2)</f>
        <v>0</v>
      </c>
      <c r="K459" s="230" t="s">
        <v>1</v>
      </c>
      <c r="L459" s="45"/>
      <c r="M459" s="235" t="s">
        <v>1</v>
      </c>
      <c r="N459" s="236" t="s">
        <v>42</v>
      </c>
      <c r="O459" s="92"/>
      <c r="P459" s="237">
        <f>O459*H459</f>
        <v>0</v>
      </c>
      <c r="Q459" s="237">
        <v>0</v>
      </c>
      <c r="R459" s="237">
        <f>Q459*H459</f>
        <v>0</v>
      </c>
      <c r="S459" s="237">
        <v>0</v>
      </c>
      <c r="T459" s="238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9" t="s">
        <v>189</v>
      </c>
      <c r="AT459" s="239" t="s">
        <v>171</v>
      </c>
      <c r="AU459" s="239" t="s">
        <v>86</v>
      </c>
      <c r="AY459" s="18" t="s">
        <v>168</v>
      </c>
      <c r="BE459" s="240">
        <f>IF(N459="základní",J459,0)</f>
        <v>0</v>
      </c>
      <c r="BF459" s="240">
        <f>IF(N459="snížená",J459,0)</f>
        <v>0</v>
      </c>
      <c r="BG459" s="240">
        <f>IF(N459="zákl. přenesená",J459,0)</f>
        <v>0</v>
      </c>
      <c r="BH459" s="240">
        <f>IF(N459="sníž. přenesená",J459,0)</f>
        <v>0</v>
      </c>
      <c r="BI459" s="240">
        <f>IF(N459="nulová",J459,0)</f>
        <v>0</v>
      </c>
      <c r="BJ459" s="18" t="s">
        <v>84</v>
      </c>
      <c r="BK459" s="240">
        <f>ROUND(I459*H459,2)</f>
        <v>0</v>
      </c>
      <c r="BL459" s="18" t="s">
        <v>189</v>
      </c>
      <c r="BM459" s="239" t="s">
        <v>2727</v>
      </c>
    </row>
    <row r="460" spans="1:47" s="2" customFormat="1" ht="12">
      <c r="A460" s="39"/>
      <c r="B460" s="40"/>
      <c r="C460" s="41"/>
      <c r="D460" s="241" t="s">
        <v>178</v>
      </c>
      <c r="E460" s="41"/>
      <c r="F460" s="242" t="s">
        <v>4995</v>
      </c>
      <c r="G460" s="41"/>
      <c r="H460" s="41"/>
      <c r="I460" s="243"/>
      <c r="J460" s="41"/>
      <c r="K460" s="41"/>
      <c r="L460" s="45"/>
      <c r="M460" s="244"/>
      <c r="N460" s="245"/>
      <c r="O460" s="92"/>
      <c r="P460" s="92"/>
      <c r="Q460" s="92"/>
      <c r="R460" s="92"/>
      <c r="S460" s="92"/>
      <c r="T460" s="93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178</v>
      </c>
      <c r="AU460" s="18" t="s">
        <v>86</v>
      </c>
    </row>
    <row r="461" spans="1:65" s="2" customFormat="1" ht="16.5" customHeight="1">
      <c r="A461" s="39"/>
      <c r="B461" s="40"/>
      <c r="C461" s="228" t="s">
        <v>1967</v>
      </c>
      <c r="D461" s="228" t="s">
        <v>171</v>
      </c>
      <c r="E461" s="229" t="s">
        <v>4763</v>
      </c>
      <c r="F461" s="230" t="s">
        <v>4764</v>
      </c>
      <c r="G461" s="231" t="s">
        <v>3661</v>
      </c>
      <c r="H461" s="232">
        <v>3</v>
      </c>
      <c r="I461" s="233"/>
      <c r="J461" s="234">
        <f>ROUND(I461*H461,2)</f>
        <v>0</v>
      </c>
      <c r="K461" s="230" t="s">
        <v>1</v>
      </c>
      <c r="L461" s="45"/>
      <c r="M461" s="235" t="s">
        <v>1</v>
      </c>
      <c r="N461" s="236" t="s">
        <v>42</v>
      </c>
      <c r="O461" s="92"/>
      <c r="P461" s="237">
        <f>O461*H461</f>
        <v>0</v>
      </c>
      <c r="Q461" s="237">
        <v>0</v>
      </c>
      <c r="R461" s="237">
        <f>Q461*H461</f>
        <v>0</v>
      </c>
      <c r="S461" s="237">
        <v>0</v>
      </c>
      <c r="T461" s="238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9" t="s">
        <v>189</v>
      </c>
      <c r="AT461" s="239" t="s">
        <v>171</v>
      </c>
      <c r="AU461" s="239" t="s">
        <v>86</v>
      </c>
      <c r="AY461" s="18" t="s">
        <v>168</v>
      </c>
      <c r="BE461" s="240">
        <f>IF(N461="základní",J461,0)</f>
        <v>0</v>
      </c>
      <c r="BF461" s="240">
        <f>IF(N461="snížená",J461,0)</f>
        <v>0</v>
      </c>
      <c r="BG461" s="240">
        <f>IF(N461="zákl. přenesená",J461,0)</f>
        <v>0</v>
      </c>
      <c r="BH461" s="240">
        <f>IF(N461="sníž. přenesená",J461,0)</f>
        <v>0</v>
      </c>
      <c r="BI461" s="240">
        <f>IF(N461="nulová",J461,0)</f>
        <v>0</v>
      </c>
      <c r="BJ461" s="18" t="s">
        <v>84</v>
      </c>
      <c r="BK461" s="240">
        <f>ROUND(I461*H461,2)</f>
        <v>0</v>
      </c>
      <c r="BL461" s="18" t="s">
        <v>189</v>
      </c>
      <c r="BM461" s="239" t="s">
        <v>2735</v>
      </c>
    </row>
    <row r="462" spans="1:47" s="2" customFormat="1" ht="12">
      <c r="A462" s="39"/>
      <c r="B462" s="40"/>
      <c r="C462" s="41"/>
      <c r="D462" s="241" t="s">
        <v>178</v>
      </c>
      <c r="E462" s="41"/>
      <c r="F462" s="242" t="s">
        <v>4996</v>
      </c>
      <c r="G462" s="41"/>
      <c r="H462" s="41"/>
      <c r="I462" s="243"/>
      <c r="J462" s="41"/>
      <c r="K462" s="41"/>
      <c r="L462" s="45"/>
      <c r="M462" s="244"/>
      <c r="N462" s="245"/>
      <c r="O462" s="92"/>
      <c r="P462" s="92"/>
      <c r="Q462" s="92"/>
      <c r="R462" s="92"/>
      <c r="S462" s="92"/>
      <c r="T462" s="93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178</v>
      </c>
      <c r="AU462" s="18" t="s">
        <v>86</v>
      </c>
    </row>
    <row r="463" spans="1:65" s="2" customFormat="1" ht="16.5" customHeight="1">
      <c r="A463" s="39"/>
      <c r="B463" s="40"/>
      <c r="C463" s="228" t="s">
        <v>1971</v>
      </c>
      <c r="D463" s="228" t="s">
        <v>171</v>
      </c>
      <c r="E463" s="229" t="s">
        <v>4975</v>
      </c>
      <c r="F463" s="230" t="s">
        <v>4976</v>
      </c>
      <c r="G463" s="231" t="s">
        <v>3661</v>
      </c>
      <c r="H463" s="232">
        <v>1</v>
      </c>
      <c r="I463" s="233"/>
      <c r="J463" s="234">
        <f>ROUND(I463*H463,2)</f>
        <v>0</v>
      </c>
      <c r="K463" s="230" t="s">
        <v>1</v>
      </c>
      <c r="L463" s="45"/>
      <c r="M463" s="235" t="s">
        <v>1</v>
      </c>
      <c r="N463" s="236" t="s">
        <v>42</v>
      </c>
      <c r="O463" s="92"/>
      <c r="P463" s="237">
        <f>O463*H463</f>
        <v>0</v>
      </c>
      <c r="Q463" s="237">
        <v>0</v>
      </c>
      <c r="R463" s="237">
        <f>Q463*H463</f>
        <v>0</v>
      </c>
      <c r="S463" s="237">
        <v>0</v>
      </c>
      <c r="T463" s="238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39" t="s">
        <v>189</v>
      </c>
      <c r="AT463" s="239" t="s">
        <v>171</v>
      </c>
      <c r="AU463" s="239" t="s">
        <v>86</v>
      </c>
      <c r="AY463" s="18" t="s">
        <v>168</v>
      </c>
      <c r="BE463" s="240">
        <f>IF(N463="základní",J463,0)</f>
        <v>0</v>
      </c>
      <c r="BF463" s="240">
        <f>IF(N463="snížená",J463,0)</f>
        <v>0</v>
      </c>
      <c r="BG463" s="240">
        <f>IF(N463="zákl. přenesená",J463,0)</f>
        <v>0</v>
      </c>
      <c r="BH463" s="240">
        <f>IF(N463="sníž. přenesená",J463,0)</f>
        <v>0</v>
      </c>
      <c r="BI463" s="240">
        <f>IF(N463="nulová",J463,0)</f>
        <v>0</v>
      </c>
      <c r="BJ463" s="18" t="s">
        <v>84</v>
      </c>
      <c r="BK463" s="240">
        <f>ROUND(I463*H463,2)</f>
        <v>0</v>
      </c>
      <c r="BL463" s="18" t="s">
        <v>189</v>
      </c>
      <c r="BM463" s="239" t="s">
        <v>2743</v>
      </c>
    </row>
    <row r="464" spans="1:47" s="2" customFormat="1" ht="12">
      <c r="A464" s="39"/>
      <c r="B464" s="40"/>
      <c r="C464" s="41"/>
      <c r="D464" s="241" t="s">
        <v>178</v>
      </c>
      <c r="E464" s="41"/>
      <c r="F464" s="242" t="s">
        <v>4997</v>
      </c>
      <c r="G464" s="41"/>
      <c r="H464" s="41"/>
      <c r="I464" s="243"/>
      <c r="J464" s="41"/>
      <c r="K464" s="41"/>
      <c r="L464" s="45"/>
      <c r="M464" s="244"/>
      <c r="N464" s="245"/>
      <c r="O464" s="92"/>
      <c r="P464" s="92"/>
      <c r="Q464" s="92"/>
      <c r="R464" s="92"/>
      <c r="S464" s="92"/>
      <c r="T464" s="93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178</v>
      </c>
      <c r="AU464" s="18" t="s">
        <v>86</v>
      </c>
    </row>
    <row r="465" spans="1:65" s="2" customFormat="1" ht="44.25" customHeight="1">
      <c r="A465" s="39"/>
      <c r="B465" s="40"/>
      <c r="C465" s="228" t="s">
        <v>1976</v>
      </c>
      <c r="D465" s="228" t="s">
        <v>171</v>
      </c>
      <c r="E465" s="229" t="s">
        <v>4702</v>
      </c>
      <c r="F465" s="230" t="s">
        <v>4703</v>
      </c>
      <c r="G465" s="231" t="s">
        <v>203</v>
      </c>
      <c r="H465" s="232">
        <v>2</v>
      </c>
      <c r="I465" s="233"/>
      <c r="J465" s="234">
        <f>ROUND(I465*H465,2)</f>
        <v>0</v>
      </c>
      <c r="K465" s="230" t="s">
        <v>1</v>
      </c>
      <c r="L465" s="45"/>
      <c r="M465" s="235" t="s">
        <v>1</v>
      </c>
      <c r="N465" s="236" t="s">
        <v>42</v>
      </c>
      <c r="O465" s="92"/>
      <c r="P465" s="237">
        <f>O465*H465</f>
        <v>0</v>
      </c>
      <c r="Q465" s="237">
        <v>0</v>
      </c>
      <c r="R465" s="237">
        <f>Q465*H465</f>
        <v>0</v>
      </c>
      <c r="S465" s="237">
        <v>0</v>
      </c>
      <c r="T465" s="238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9" t="s">
        <v>189</v>
      </c>
      <c r="AT465" s="239" t="s">
        <v>171</v>
      </c>
      <c r="AU465" s="239" t="s">
        <v>86</v>
      </c>
      <c r="AY465" s="18" t="s">
        <v>168</v>
      </c>
      <c r="BE465" s="240">
        <f>IF(N465="základní",J465,0)</f>
        <v>0</v>
      </c>
      <c r="BF465" s="240">
        <f>IF(N465="snížená",J465,0)</f>
        <v>0</v>
      </c>
      <c r="BG465" s="240">
        <f>IF(N465="zákl. přenesená",J465,0)</f>
        <v>0</v>
      </c>
      <c r="BH465" s="240">
        <f>IF(N465="sníž. přenesená",J465,0)</f>
        <v>0</v>
      </c>
      <c r="BI465" s="240">
        <f>IF(N465="nulová",J465,0)</f>
        <v>0</v>
      </c>
      <c r="BJ465" s="18" t="s">
        <v>84</v>
      </c>
      <c r="BK465" s="240">
        <f>ROUND(I465*H465,2)</f>
        <v>0</v>
      </c>
      <c r="BL465" s="18" t="s">
        <v>189</v>
      </c>
      <c r="BM465" s="239" t="s">
        <v>2751</v>
      </c>
    </row>
    <row r="466" spans="1:47" s="2" customFormat="1" ht="12">
      <c r="A466" s="39"/>
      <c r="B466" s="40"/>
      <c r="C466" s="41"/>
      <c r="D466" s="241" t="s">
        <v>178</v>
      </c>
      <c r="E466" s="41"/>
      <c r="F466" s="242" t="s">
        <v>4998</v>
      </c>
      <c r="G466" s="41"/>
      <c r="H466" s="41"/>
      <c r="I466" s="243"/>
      <c r="J466" s="41"/>
      <c r="K466" s="41"/>
      <c r="L466" s="45"/>
      <c r="M466" s="244"/>
      <c r="N466" s="245"/>
      <c r="O466" s="92"/>
      <c r="P466" s="92"/>
      <c r="Q466" s="92"/>
      <c r="R466" s="92"/>
      <c r="S466" s="92"/>
      <c r="T466" s="93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178</v>
      </c>
      <c r="AU466" s="18" t="s">
        <v>86</v>
      </c>
    </row>
    <row r="467" spans="1:65" s="2" customFormat="1" ht="49.05" customHeight="1">
      <c r="A467" s="39"/>
      <c r="B467" s="40"/>
      <c r="C467" s="228" t="s">
        <v>1981</v>
      </c>
      <c r="D467" s="228" t="s">
        <v>171</v>
      </c>
      <c r="E467" s="229" t="s">
        <v>4767</v>
      </c>
      <c r="F467" s="230" t="s">
        <v>4768</v>
      </c>
      <c r="G467" s="231" t="s">
        <v>203</v>
      </c>
      <c r="H467" s="232">
        <v>1</v>
      </c>
      <c r="I467" s="233"/>
      <c r="J467" s="234">
        <f>ROUND(I467*H467,2)</f>
        <v>0</v>
      </c>
      <c r="K467" s="230" t="s">
        <v>1</v>
      </c>
      <c r="L467" s="45"/>
      <c r="M467" s="235" t="s">
        <v>1</v>
      </c>
      <c r="N467" s="236" t="s">
        <v>42</v>
      </c>
      <c r="O467" s="92"/>
      <c r="P467" s="237">
        <f>O467*H467</f>
        <v>0</v>
      </c>
      <c r="Q467" s="237">
        <v>0</v>
      </c>
      <c r="R467" s="237">
        <f>Q467*H467</f>
        <v>0</v>
      </c>
      <c r="S467" s="237">
        <v>0</v>
      </c>
      <c r="T467" s="238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9" t="s">
        <v>189</v>
      </c>
      <c r="AT467" s="239" t="s">
        <v>171</v>
      </c>
      <c r="AU467" s="239" t="s">
        <v>86</v>
      </c>
      <c r="AY467" s="18" t="s">
        <v>168</v>
      </c>
      <c r="BE467" s="240">
        <f>IF(N467="základní",J467,0)</f>
        <v>0</v>
      </c>
      <c r="BF467" s="240">
        <f>IF(N467="snížená",J467,0)</f>
        <v>0</v>
      </c>
      <c r="BG467" s="240">
        <f>IF(N467="zákl. přenesená",J467,0)</f>
        <v>0</v>
      </c>
      <c r="BH467" s="240">
        <f>IF(N467="sníž. přenesená",J467,0)</f>
        <v>0</v>
      </c>
      <c r="BI467" s="240">
        <f>IF(N467="nulová",J467,0)</f>
        <v>0</v>
      </c>
      <c r="BJ467" s="18" t="s">
        <v>84</v>
      </c>
      <c r="BK467" s="240">
        <f>ROUND(I467*H467,2)</f>
        <v>0</v>
      </c>
      <c r="BL467" s="18" t="s">
        <v>189</v>
      </c>
      <c r="BM467" s="239" t="s">
        <v>2760</v>
      </c>
    </row>
    <row r="468" spans="1:47" s="2" customFormat="1" ht="12">
      <c r="A468" s="39"/>
      <c r="B468" s="40"/>
      <c r="C468" s="41"/>
      <c r="D468" s="241" t="s">
        <v>178</v>
      </c>
      <c r="E468" s="41"/>
      <c r="F468" s="242" t="s">
        <v>4999</v>
      </c>
      <c r="G468" s="41"/>
      <c r="H468" s="41"/>
      <c r="I468" s="243"/>
      <c r="J468" s="41"/>
      <c r="K468" s="41"/>
      <c r="L468" s="45"/>
      <c r="M468" s="244"/>
      <c r="N468" s="245"/>
      <c r="O468" s="92"/>
      <c r="P468" s="92"/>
      <c r="Q468" s="92"/>
      <c r="R468" s="92"/>
      <c r="S468" s="92"/>
      <c r="T468" s="93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178</v>
      </c>
      <c r="AU468" s="18" t="s">
        <v>86</v>
      </c>
    </row>
    <row r="469" spans="1:63" s="12" customFormat="1" ht="22.8" customHeight="1">
      <c r="A469" s="12"/>
      <c r="B469" s="212"/>
      <c r="C469" s="213"/>
      <c r="D469" s="214" t="s">
        <v>76</v>
      </c>
      <c r="E469" s="226" t="s">
        <v>5000</v>
      </c>
      <c r="F469" s="226" t="s">
        <v>5001</v>
      </c>
      <c r="G469" s="213"/>
      <c r="H469" s="213"/>
      <c r="I469" s="216"/>
      <c r="J469" s="227">
        <f>BK469</f>
        <v>0</v>
      </c>
      <c r="K469" s="213"/>
      <c r="L469" s="218"/>
      <c r="M469" s="219"/>
      <c r="N469" s="220"/>
      <c r="O469" s="220"/>
      <c r="P469" s="221">
        <f>SUM(P470:P481)</f>
        <v>0</v>
      </c>
      <c r="Q469" s="220"/>
      <c r="R469" s="221">
        <f>SUM(R470:R481)</f>
        <v>0</v>
      </c>
      <c r="S469" s="220"/>
      <c r="T469" s="222">
        <f>SUM(T470:T481)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23" t="s">
        <v>84</v>
      </c>
      <c r="AT469" s="224" t="s">
        <v>76</v>
      </c>
      <c r="AU469" s="224" t="s">
        <v>84</v>
      </c>
      <c r="AY469" s="223" t="s">
        <v>168</v>
      </c>
      <c r="BK469" s="225">
        <f>SUM(BK470:BK481)</f>
        <v>0</v>
      </c>
    </row>
    <row r="470" spans="1:65" s="2" customFormat="1" ht="24.15" customHeight="1">
      <c r="A470" s="39"/>
      <c r="B470" s="40"/>
      <c r="C470" s="228" t="s">
        <v>1983</v>
      </c>
      <c r="D470" s="228" t="s">
        <v>171</v>
      </c>
      <c r="E470" s="229" t="s">
        <v>4772</v>
      </c>
      <c r="F470" s="230" t="s">
        <v>4773</v>
      </c>
      <c r="G470" s="231" t="s">
        <v>1933</v>
      </c>
      <c r="H470" s="232">
        <v>1</v>
      </c>
      <c r="I470" s="233"/>
      <c r="J470" s="234">
        <f>ROUND(I470*H470,2)</f>
        <v>0</v>
      </c>
      <c r="K470" s="230" t="s">
        <v>1</v>
      </c>
      <c r="L470" s="45"/>
      <c r="M470" s="235" t="s">
        <v>1</v>
      </c>
      <c r="N470" s="236" t="s">
        <v>42</v>
      </c>
      <c r="O470" s="92"/>
      <c r="P470" s="237">
        <f>O470*H470</f>
        <v>0</v>
      </c>
      <c r="Q470" s="237">
        <v>0</v>
      </c>
      <c r="R470" s="237">
        <f>Q470*H470</f>
        <v>0</v>
      </c>
      <c r="S470" s="237">
        <v>0</v>
      </c>
      <c r="T470" s="238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9" t="s">
        <v>189</v>
      </c>
      <c r="AT470" s="239" t="s">
        <v>171</v>
      </c>
      <c r="AU470" s="239" t="s">
        <v>86</v>
      </c>
      <c r="AY470" s="18" t="s">
        <v>168</v>
      </c>
      <c r="BE470" s="240">
        <f>IF(N470="základní",J470,0)</f>
        <v>0</v>
      </c>
      <c r="BF470" s="240">
        <f>IF(N470="snížená",J470,0)</f>
        <v>0</v>
      </c>
      <c r="BG470" s="240">
        <f>IF(N470="zákl. přenesená",J470,0)</f>
        <v>0</v>
      </c>
      <c r="BH470" s="240">
        <f>IF(N470="sníž. přenesená",J470,0)</f>
        <v>0</v>
      </c>
      <c r="BI470" s="240">
        <f>IF(N470="nulová",J470,0)</f>
        <v>0</v>
      </c>
      <c r="BJ470" s="18" t="s">
        <v>84</v>
      </c>
      <c r="BK470" s="240">
        <f>ROUND(I470*H470,2)</f>
        <v>0</v>
      </c>
      <c r="BL470" s="18" t="s">
        <v>189</v>
      </c>
      <c r="BM470" s="239" t="s">
        <v>2768</v>
      </c>
    </row>
    <row r="471" spans="1:47" s="2" customFormat="1" ht="12">
      <c r="A471" s="39"/>
      <c r="B471" s="40"/>
      <c r="C471" s="41"/>
      <c r="D471" s="241" t="s">
        <v>178</v>
      </c>
      <c r="E471" s="41"/>
      <c r="F471" s="242" t="s">
        <v>5002</v>
      </c>
      <c r="G471" s="41"/>
      <c r="H471" s="41"/>
      <c r="I471" s="243"/>
      <c r="J471" s="41"/>
      <c r="K471" s="41"/>
      <c r="L471" s="45"/>
      <c r="M471" s="244"/>
      <c r="N471" s="245"/>
      <c r="O471" s="92"/>
      <c r="P471" s="92"/>
      <c r="Q471" s="92"/>
      <c r="R471" s="92"/>
      <c r="S471" s="92"/>
      <c r="T471" s="93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178</v>
      </c>
      <c r="AU471" s="18" t="s">
        <v>86</v>
      </c>
    </row>
    <row r="472" spans="1:65" s="2" customFormat="1" ht="24.15" customHeight="1">
      <c r="A472" s="39"/>
      <c r="B472" s="40"/>
      <c r="C472" s="228" t="s">
        <v>1985</v>
      </c>
      <c r="D472" s="228" t="s">
        <v>171</v>
      </c>
      <c r="E472" s="229" t="s">
        <v>5003</v>
      </c>
      <c r="F472" s="230" t="s">
        <v>5004</v>
      </c>
      <c r="G472" s="231" t="s">
        <v>1933</v>
      </c>
      <c r="H472" s="232">
        <v>1</v>
      </c>
      <c r="I472" s="233"/>
      <c r="J472" s="234">
        <f>ROUND(I472*H472,2)</f>
        <v>0</v>
      </c>
      <c r="K472" s="230" t="s">
        <v>1</v>
      </c>
      <c r="L472" s="45"/>
      <c r="M472" s="235" t="s">
        <v>1</v>
      </c>
      <c r="N472" s="236" t="s">
        <v>42</v>
      </c>
      <c r="O472" s="92"/>
      <c r="P472" s="237">
        <f>O472*H472</f>
        <v>0</v>
      </c>
      <c r="Q472" s="237">
        <v>0</v>
      </c>
      <c r="R472" s="237">
        <f>Q472*H472</f>
        <v>0</v>
      </c>
      <c r="S472" s="237">
        <v>0</v>
      </c>
      <c r="T472" s="238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39" t="s">
        <v>189</v>
      </c>
      <c r="AT472" s="239" t="s">
        <v>171</v>
      </c>
      <c r="AU472" s="239" t="s">
        <v>86</v>
      </c>
      <c r="AY472" s="18" t="s">
        <v>168</v>
      </c>
      <c r="BE472" s="240">
        <f>IF(N472="základní",J472,0)</f>
        <v>0</v>
      </c>
      <c r="BF472" s="240">
        <f>IF(N472="snížená",J472,0)</f>
        <v>0</v>
      </c>
      <c r="BG472" s="240">
        <f>IF(N472="zákl. přenesená",J472,0)</f>
        <v>0</v>
      </c>
      <c r="BH472" s="240">
        <f>IF(N472="sníž. přenesená",J472,0)</f>
        <v>0</v>
      </c>
      <c r="BI472" s="240">
        <f>IF(N472="nulová",J472,0)</f>
        <v>0</v>
      </c>
      <c r="BJ472" s="18" t="s">
        <v>84</v>
      </c>
      <c r="BK472" s="240">
        <f>ROUND(I472*H472,2)</f>
        <v>0</v>
      </c>
      <c r="BL472" s="18" t="s">
        <v>189</v>
      </c>
      <c r="BM472" s="239" t="s">
        <v>2776</v>
      </c>
    </row>
    <row r="473" spans="1:47" s="2" customFormat="1" ht="12">
      <c r="A473" s="39"/>
      <c r="B473" s="40"/>
      <c r="C473" s="41"/>
      <c r="D473" s="241" t="s">
        <v>178</v>
      </c>
      <c r="E473" s="41"/>
      <c r="F473" s="242" t="s">
        <v>5005</v>
      </c>
      <c r="G473" s="41"/>
      <c r="H473" s="41"/>
      <c r="I473" s="243"/>
      <c r="J473" s="41"/>
      <c r="K473" s="41"/>
      <c r="L473" s="45"/>
      <c r="M473" s="244"/>
      <c r="N473" s="245"/>
      <c r="O473" s="92"/>
      <c r="P473" s="92"/>
      <c r="Q473" s="92"/>
      <c r="R473" s="92"/>
      <c r="S473" s="92"/>
      <c r="T473" s="93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178</v>
      </c>
      <c r="AU473" s="18" t="s">
        <v>86</v>
      </c>
    </row>
    <row r="474" spans="1:65" s="2" customFormat="1" ht="16.5" customHeight="1">
      <c r="A474" s="39"/>
      <c r="B474" s="40"/>
      <c r="C474" s="228" t="s">
        <v>1988</v>
      </c>
      <c r="D474" s="228" t="s">
        <v>171</v>
      </c>
      <c r="E474" s="229" t="s">
        <v>5006</v>
      </c>
      <c r="F474" s="230" t="s">
        <v>5007</v>
      </c>
      <c r="G474" s="231" t="s">
        <v>3661</v>
      </c>
      <c r="H474" s="232">
        <v>1</v>
      </c>
      <c r="I474" s="233"/>
      <c r="J474" s="234">
        <f>ROUND(I474*H474,2)</f>
        <v>0</v>
      </c>
      <c r="K474" s="230" t="s">
        <v>1</v>
      </c>
      <c r="L474" s="45"/>
      <c r="M474" s="235" t="s">
        <v>1</v>
      </c>
      <c r="N474" s="236" t="s">
        <v>42</v>
      </c>
      <c r="O474" s="92"/>
      <c r="P474" s="237">
        <f>O474*H474</f>
        <v>0</v>
      </c>
      <c r="Q474" s="237">
        <v>0</v>
      </c>
      <c r="R474" s="237">
        <f>Q474*H474</f>
        <v>0</v>
      </c>
      <c r="S474" s="237">
        <v>0</v>
      </c>
      <c r="T474" s="238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9" t="s">
        <v>189</v>
      </c>
      <c r="AT474" s="239" t="s">
        <v>171</v>
      </c>
      <c r="AU474" s="239" t="s">
        <v>86</v>
      </c>
      <c r="AY474" s="18" t="s">
        <v>168</v>
      </c>
      <c r="BE474" s="240">
        <f>IF(N474="základní",J474,0)</f>
        <v>0</v>
      </c>
      <c r="BF474" s="240">
        <f>IF(N474="snížená",J474,0)</f>
        <v>0</v>
      </c>
      <c r="BG474" s="240">
        <f>IF(N474="zákl. přenesená",J474,0)</f>
        <v>0</v>
      </c>
      <c r="BH474" s="240">
        <f>IF(N474="sníž. přenesená",J474,0)</f>
        <v>0</v>
      </c>
      <c r="BI474" s="240">
        <f>IF(N474="nulová",J474,0)</f>
        <v>0</v>
      </c>
      <c r="BJ474" s="18" t="s">
        <v>84</v>
      </c>
      <c r="BK474" s="240">
        <f>ROUND(I474*H474,2)</f>
        <v>0</v>
      </c>
      <c r="BL474" s="18" t="s">
        <v>189</v>
      </c>
      <c r="BM474" s="239" t="s">
        <v>2784</v>
      </c>
    </row>
    <row r="475" spans="1:47" s="2" customFormat="1" ht="12">
      <c r="A475" s="39"/>
      <c r="B475" s="40"/>
      <c r="C475" s="41"/>
      <c r="D475" s="241" t="s">
        <v>178</v>
      </c>
      <c r="E475" s="41"/>
      <c r="F475" s="242" t="s">
        <v>5008</v>
      </c>
      <c r="G475" s="41"/>
      <c r="H475" s="41"/>
      <c r="I475" s="243"/>
      <c r="J475" s="41"/>
      <c r="K475" s="41"/>
      <c r="L475" s="45"/>
      <c r="M475" s="244"/>
      <c r="N475" s="245"/>
      <c r="O475" s="92"/>
      <c r="P475" s="92"/>
      <c r="Q475" s="92"/>
      <c r="R475" s="92"/>
      <c r="S475" s="92"/>
      <c r="T475" s="93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178</v>
      </c>
      <c r="AU475" s="18" t="s">
        <v>86</v>
      </c>
    </row>
    <row r="476" spans="1:65" s="2" customFormat="1" ht="16.5" customHeight="1">
      <c r="A476" s="39"/>
      <c r="B476" s="40"/>
      <c r="C476" s="228" t="s">
        <v>1992</v>
      </c>
      <c r="D476" s="228" t="s">
        <v>171</v>
      </c>
      <c r="E476" s="229" t="s">
        <v>4662</v>
      </c>
      <c r="F476" s="230" t="s">
        <v>4663</v>
      </c>
      <c r="G476" s="231" t="s">
        <v>3661</v>
      </c>
      <c r="H476" s="232">
        <v>8</v>
      </c>
      <c r="I476" s="233"/>
      <c r="J476" s="234">
        <f>ROUND(I476*H476,2)</f>
        <v>0</v>
      </c>
      <c r="K476" s="230" t="s">
        <v>1</v>
      </c>
      <c r="L476" s="45"/>
      <c r="M476" s="235" t="s">
        <v>1</v>
      </c>
      <c r="N476" s="236" t="s">
        <v>42</v>
      </c>
      <c r="O476" s="92"/>
      <c r="P476" s="237">
        <f>O476*H476</f>
        <v>0</v>
      </c>
      <c r="Q476" s="237">
        <v>0</v>
      </c>
      <c r="R476" s="237">
        <f>Q476*H476</f>
        <v>0</v>
      </c>
      <c r="S476" s="237">
        <v>0</v>
      </c>
      <c r="T476" s="238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9" t="s">
        <v>189</v>
      </c>
      <c r="AT476" s="239" t="s">
        <v>171</v>
      </c>
      <c r="AU476" s="239" t="s">
        <v>86</v>
      </c>
      <c r="AY476" s="18" t="s">
        <v>168</v>
      </c>
      <c r="BE476" s="240">
        <f>IF(N476="základní",J476,0)</f>
        <v>0</v>
      </c>
      <c r="BF476" s="240">
        <f>IF(N476="snížená",J476,0)</f>
        <v>0</v>
      </c>
      <c r="BG476" s="240">
        <f>IF(N476="zákl. přenesená",J476,0)</f>
        <v>0</v>
      </c>
      <c r="BH476" s="240">
        <f>IF(N476="sníž. přenesená",J476,0)</f>
        <v>0</v>
      </c>
      <c r="BI476" s="240">
        <f>IF(N476="nulová",J476,0)</f>
        <v>0</v>
      </c>
      <c r="BJ476" s="18" t="s">
        <v>84</v>
      </c>
      <c r="BK476" s="240">
        <f>ROUND(I476*H476,2)</f>
        <v>0</v>
      </c>
      <c r="BL476" s="18" t="s">
        <v>189</v>
      </c>
      <c r="BM476" s="239" t="s">
        <v>2792</v>
      </c>
    </row>
    <row r="477" spans="1:47" s="2" customFormat="1" ht="12">
      <c r="A477" s="39"/>
      <c r="B477" s="40"/>
      <c r="C477" s="41"/>
      <c r="D477" s="241" t="s">
        <v>178</v>
      </c>
      <c r="E477" s="41"/>
      <c r="F477" s="242" t="s">
        <v>5009</v>
      </c>
      <c r="G477" s="41"/>
      <c r="H477" s="41"/>
      <c r="I477" s="243"/>
      <c r="J477" s="41"/>
      <c r="K477" s="41"/>
      <c r="L477" s="45"/>
      <c r="M477" s="244"/>
      <c r="N477" s="245"/>
      <c r="O477" s="92"/>
      <c r="P477" s="92"/>
      <c r="Q477" s="92"/>
      <c r="R477" s="92"/>
      <c r="S477" s="92"/>
      <c r="T477" s="93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178</v>
      </c>
      <c r="AU477" s="18" t="s">
        <v>86</v>
      </c>
    </row>
    <row r="478" spans="1:65" s="2" customFormat="1" ht="44.25" customHeight="1">
      <c r="A478" s="39"/>
      <c r="B478" s="40"/>
      <c r="C478" s="228" t="s">
        <v>1996</v>
      </c>
      <c r="D478" s="228" t="s">
        <v>171</v>
      </c>
      <c r="E478" s="229" t="s">
        <v>4702</v>
      </c>
      <c r="F478" s="230" t="s">
        <v>4703</v>
      </c>
      <c r="G478" s="231" t="s">
        <v>203</v>
      </c>
      <c r="H478" s="232">
        <v>5</v>
      </c>
      <c r="I478" s="233"/>
      <c r="J478" s="234">
        <f>ROUND(I478*H478,2)</f>
        <v>0</v>
      </c>
      <c r="K478" s="230" t="s">
        <v>1</v>
      </c>
      <c r="L478" s="45"/>
      <c r="M478" s="235" t="s">
        <v>1</v>
      </c>
      <c r="N478" s="236" t="s">
        <v>42</v>
      </c>
      <c r="O478" s="92"/>
      <c r="P478" s="237">
        <f>O478*H478</f>
        <v>0</v>
      </c>
      <c r="Q478" s="237">
        <v>0</v>
      </c>
      <c r="R478" s="237">
        <f>Q478*H478</f>
        <v>0</v>
      </c>
      <c r="S478" s="237">
        <v>0</v>
      </c>
      <c r="T478" s="238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9" t="s">
        <v>189</v>
      </c>
      <c r="AT478" s="239" t="s">
        <v>171</v>
      </c>
      <c r="AU478" s="239" t="s">
        <v>86</v>
      </c>
      <c r="AY478" s="18" t="s">
        <v>168</v>
      </c>
      <c r="BE478" s="240">
        <f>IF(N478="základní",J478,0)</f>
        <v>0</v>
      </c>
      <c r="BF478" s="240">
        <f>IF(N478="snížená",J478,0)</f>
        <v>0</v>
      </c>
      <c r="BG478" s="240">
        <f>IF(N478="zákl. přenesená",J478,0)</f>
        <v>0</v>
      </c>
      <c r="BH478" s="240">
        <f>IF(N478="sníž. přenesená",J478,0)</f>
        <v>0</v>
      </c>
      <c r="BI478" s="240">
        <f>IF(N478="nulová",J478,0)</f>
        <v>0</v>
      </c>
      <c r="BJ478" s="18" t="s">
        <v>84</v>
      </c>
      <c r="BK478" s="240">
        <f>ROUND(I478*H478,2)</f>
        <v>0</v>
      </c>
      <c r="BL478" s="18" t="s">
        <v>189</v>
      </c>
      <c r="BM478" s="239" t="s">
        <v>2800</v>
      </c>
    </row>
    <row r="479" spans="1:47" s="2" customFormat="1" ht="12">
      <c r="A479" s="39"/>
      <c r="B479" s="40"/>
      <c r="C479" s="41"/>
      <c r="D479" s="241" t="s">
        <v>178</v>
      </c>
      <c r="E479" s="41"/>
      <c r="F479" s="242" t="s">
        <v>5010</v>
      </c>
      <c r="G479" s="41"/>
      <c r="H479" s="41"/>
      <c r="I479" s="243"/>
      <c r="J479" s="41"/>
      <c r="K479" s="41"/>
      <c r="L479" s="45"/>
      <c r="M479" s="244"/>
      <c r="N479" s="245"/>
      <c r="O479" s="92"/>
      <c r="P479" s="92"/>
      <c r="Q479" s="92"/>
      <c r="R479" s="92"/>
      <c r="S479" s="92"/>
      <c r="T479" s="93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178</v>
      </c>
      <c r="AU479" s="18" t="s">
        <v>86</v>
      </c>
    </row>
    <row r="480" spans="1:65" s="2" customFormat="1" ht="49.05" customHeight="1">
      <c r="A480" s="39"/>
      <c r="B480" s="40"/>
      <c r="C480" s="228" t="s">
        <v>2022</v>
      </c>
      <c r="D480" s="228" t="s">
        <v>171</v>
      </c>
      <c r="E480" s="229" t="s">
        <v>4767</v>
      </c>
      <c r="F480" s="230" t="s">
        <v>4768</v>
      </c>
      <c r="G480" s="231" t="s">
        <v>203</v>
      </c>
      <c r="H480" s="232">
        <v>1</v>
      </c>
      <c r="I480" s="233"/>
      <c r="J480" s="234">
        <f>ROUND(I480*H480,2)</f>
        <v>0</v>
      </c>
      <c r="K480" s="230" t="s">
        <v>1</v>
      </c>
      <c r="L480" s="45"/>
      <c r="M480" s="235" t="s">
        <v>1</v>
      </c>
      <c r="N480" s="236" t="s">
        <v>42</v>
      </c>
      <c r="O480" s="92"/>
      <c r="P480" s="237">
        <f>O480*H480</f>
        <v>0</v>
      </c>
      <c r="Q480" s="237">
        <v>0</v>
      </c>
      <c r="R480" s="237">
        <f>Q480*H480</f>
        <v>0</v>
      </c>
      <c r="S480" s="237">
        <v>0</v>
      </c>
      <c r="T480" s="238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9" t="s">
        <v>189</v>
      </c>
      <c r="AT480" s="239" t="s">
        <v>171</v>
      </c>
      <c r="AU480" s="239" t="s">
        <v>86</v>
      </c>
      <c r="AY480" s="18" t="s">
        <v>168</v>
      </c>
      <c r="BE480" s="240">
        <f>IF(N480="základní",J480,0)</f>
        <v>0</v>
      </c>
      <c r="BF480" s="240">
        <f>IF(N480="snížená",J480,0)</f>
        <v>0</v>
      </c>
      <c r="BG480" s="240">
        <f>IF(N480="zákl. přenesená",J480,0)</f>
        <v>0</v>
      </c>
      <c r="BH480" s="240">
        <f>IF(N480="sníž. přenesená",J480,0)</f>
        <v>0</v>
      </c>
      <c r="BI480" s="240">
        <f>IF(N480="nulová",J480,0)</f>
        <v>0</v>
      </c>
      <c r="BJ480" s="18" t="s">
        <v>84</v>
      </c>
      <c r="BK480" s="240">
        <f>ROUND(I480*H480,2)</f>
        <v>0</v>
      </c>
      <c r="BL480" s="18" t="s">
        <v>189</v>
      </c>
      <c r="BM480" s="239" t="s">
        <v>2808</v>
      </c>
    </row>
    <row r="481" spans="1:47" s="2" customFormat="1" ht="12">
      <c r="A481" s="39"/>
      <c r="B481" s="40"/>
      <c r="C481" s="41"/>
      <c r="D481" s="241" t="s">
        <v>178</v>
      </c>
      <c r="E481" s="41"/>
      <c r="F481" s="242" t="s">
        <v>5011</v>
      </c>
      <c r="G481" s="41"/>
      <c r="H481" s="41"/>
      <c r="I481" s="243"/>
      <c r="J481" s="41"/>
      <c r="K481" s="41"/>
      <c r="L481" s="45"/>
      <c r="M481" s="244"/>
      <c r="N481" s="245"/>
      <c r="O481" s="92"/>
      <c r="P481" s="92"/>
      <c r="Q481" s="92"/>
      <c r="R481" s="92"/>
      <c r="S481" s="92"/>
      <c r="T481" s="93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178</v>
      </c>
      <c r="AU481" s="18" t="s">
        <v>86</v>
      </c>
    </row>
    <row r="482" spans="1:63" s="12" customFormat="1" ht="22.8" customHeight="1">
      <c r="A482" s="12"/>
      <c r="B482" s="212"/>
      <c r="C482" s="213"/>
      <c r="D482" s="214" t="s">
        <v>76</v>
      </c>
      <c r="E482" s="226" t="s">
        <v>5012</v>
      </c>
      <c r="F482" s="226" t="s">
        <v>5013</v>
      </c>
      <c r="G482" s="213"/>
      <c r="H482" s="213"/>
      <c r="I482" s="216"/>
      <c r="J482" s="227">
        <f>BK482</f>
        <v>0</v>
      </c>
      <c r="K482" s="213"/>
      <c r="L482" s="218"/>
      <c r="M482" s="219"/>
      <c r="N482" s="220"/>
      <c r="O482" s="220"/>
      <c r="P482" s="221">
        <f>SUM(P483:P490)</f>
        <v>0</v>
      </c>
      <c r="Q482" s="220"/>
      <c r="R482" s="221">
        <f>SUM(R483:R490)</f>
        <v>0</v>
      </c>
      <c r="S482" s="220"/>
      <c r="T482" s="222">
        <f>SUM(T483:T490)</f>
        <v>0</v>
      </c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R482" s="223" t="s">
        <v>84</v>
      </c>
      <c r="AT482" s="224" t="s">
        <v>76</v>
      </c>
      <c r="AU482" s="224" t="s">
        <v>84</v>
      </c>
      <c r="AY482" s="223" t="s">
        <v>168</v>
      </c>
      <c r="BK482" s="225">
        <f>SUM(BK483:BK490)</f>
        <v>0</v>
      </c>
    </row>
    <row r="483" spans="1:65" s="2" customFormat="1" ht="37.8" customHeight="1">
      <c r="A483" s="39"/>
      <c r="B483" s="40"/>
      <c r="C483" s="228" t="s">
        <v>2029</v>
      </c>
      <c r="D483" s="228" t="s">
        <v>171</v>
      </c>
      <c r="E483" s="229" t="s">
        <v>5014</v>
      </c>
      <c r="F483" s="230" t="s">
        <v>5015</v>
      </c>
      <c r="G483" s="231" t="s">
        <v>174</v>
      </c>
      <c r="H483" s="232">
        <v>1</v>
      </c>
      <c r="I483" s="233"/>
      <c r="J483" s="234">
        <f>ROUND(I483*H483,2)</f>
        <v>0</v>
      </c>
      <c r="K483" s="230" t="s">
        <v>1</v>
      </c>
      <c r="L483" s="45"/>
      <c r="M483" s="235" t="s">
        <v>1</v>
      </c>
      <c r="N483" s="236" t="s">
        <v>42</v>
      </c>
      <c r="O483" s="92"/>
      <c r="P483" s="237">
        <f>O483*H483</f>
        <v>0</v>
      </c>
      <c r="Q483" s="237">
        <v>0</v>
      </c>
      <c r="R483" s="237">
        <f>Q483*H483</f>
        <v>0</v>
      </c>
      <c r="S483" s="237">
        <v>0</v>
      </c>
      <c r="T483" s="238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9" t="s">
        <v>189</v>
      </c>
      <c r="AT483" s="239" t="s">
        <v>171</v>
      </c>
      <c r="AU483" s="239" t="s">
        <v>86</v>
      </c>
      <c r="AY483" s="18" t="s">
        <v>168</v>
      </c>
      <c r="BE483" s="240">
        <f>IF(N483="základní",J483,0)</f>
        <v>0</v>
      </c>
      <c r="BF483" s="240">
        <f>IF(N483="snížená",J483,0)</f>
        <v>0</v>
      </c>
      <c r="BG483" s="240">
        <f>IF(N483="zákl. přenesená",J483,0)</f>
        <v>0</v>
      </c>
      <c r="BH483" s="240">
        <f>IF(N483="sníž. přenesená",J483,0)</f>
        <v>0</v>
      </c>
      <c r="BI483" s="240">
        <f>IF(N483="nulová",J483,0)</f>
        <v>0</v>
      </c>
      <c r="BJ483" s="18" t="s">
        <v>84</v>
      </c>
      <c r="BK483" s="240">
        <f>ROUND(I483*H483,2)</f>
        <v>0</v>
      </c>
      <c r="BL483" s="18" t="s">
        <v>189</v>
      </c>
      <c r="BM483" s="239" t="s">
        <v>2816</v>
      </c>
    </row>
    <row r="484" spans="1:47" s="2" customFormat="1" ht="12">
      <c r="A484" s="39"/>
      <c r="B484" s="40"/>
      <c r="C484" s="41"/>
      <c r="D484" s="241" t="s">
        <v>178</v>
      </c>
      <c r="E484" s="41"/>
      <c r="F484" s="242" t="s">
        <v>5016</v>
      </c>
      <c r="G484" s="41"/>
      <c r="H484" s="41"/>
      <c r="I484" s="243"/>
      <c r="J484" s="41"/>
      <c r="K484" s="41"/>
      <c r="L484" s="45"/>
      <c r="M484" s="244"/>
      <c r="N484" s="245"/>
      <c r="O484" s="92"/>
      <c r="P484" s="92"/>
      <c r="Q484" s="92"/>
      <c r="R484" s="92"/>
      <c r="S484" s="92"/>
      <c r="T484" s="93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178</v>
      </c>
      <c r="AU484" s="18" t="s">
        <v>86</v>
      </c>
    </row>
    <row r="485" spans="1:65" s="2" customFormat="1" ht="33" customHeight="1">
      <c r="A485" s="39"/>
      <c r="B485" s="40"/>
      <c r="C485" s="228" t="s">
        <v>2036</v>
      </c>
      <c r="D485" s="228" t="s">
        <v>171</v>
      </c>
      <c r="E485" s="229" t="s">
        <v>5017</v>
      </c>
      <c r="F485" s="230" t="s">
        <v>5018</v>
      </c>
      <c r="G485" s="231" t="s">
        <v>1</v>
      </c>
      <c r="H485" s="232">
        <v>0</v>
      </c>
      <c r="I485" s="233"/>
      <c r="J485" s="234">
        <f>ROUND(I485*H485,2)</f>
        <v>0</v>
      </c>
      <c r="K485" s="230" t="s">
        <v>1</v>
      </c>
      <c r="L485" s="45"/>
      <c r="M485" s="235" t="s">
        <v>1</v>
      </c>
      <c r="N485" s="236" t="s">
        <v>42</v>
      </c>
      <c r="O485" s="92"/>
      <c r="P485" s="237">
        <f>O485*H485</f>
        <v>0</v>
      </c>
      <c r="Q485" s="237">
        <v>0</v>
      </c>
      <c r="R485" s="237">
        <f>Q485*H485</f>
        <v>0</v>
      </c>
      <c r="S485" s="237">
        <v>0</v>
      </c>
      <c r="T485" s="238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9" t="s">
        <v>189</v>
      </c>
      <c r="AT485" s="239" t="s">
        <v>171</v>
      </c>
      <c r="AU485" s="239" t="s">
        <v>86</v>
      </c>
      <c r="AY485" s="18" t="s">
        <v>168</v>
      </c>
      <c r="BE485" s="240">
        <f>IF(N485="základní",J485,0)</f>
        <v>0</v>
      </c>
      <c r="BF485" s="240">
        <f>IF(N485="snížená",J485,0)</f>
        <v>0</v>
      </c>
      <c r="BG485" s="240">
        <f>IF(N485="zákl. přenesená",J485,0)</f>
        <v>0</v>
      </c>
      <c r="BH485" s="240">
        <f>IF(N485="sníž. přenesená",J485,0)</f>
        <v>0</v>
      </c>
      <c r="BI485" s="240">
        <f>IF(N485="nulová",J485,0)</f>
        <v>0</v>
      </c>
      <c r="BJ485" s="18" t="s">
        <v>84</v>
      </c>
      <c r="BK485" s="240">
        <f>ROUND(I485*H485,2)</f>
        <v>0</v>
      </c>
      <c r="BL485" s="18" t="s">
        <v>189</v>
      </c>
      <c r="BM485" s="239" t="s">
        <v>2824</v>
      </c>
    </row>
    <row r="486" spans="1:47" s="2" customFormat="1" ht="12">
      <c r="A486" s="39"/>
      <c r="B486" s="40"/>
      <c r="C486" s="41"/>
      <c r="D486" s="241" t="s">
        <v>178</v>
      </c>
      <c r="E486" s="41"/>
      <c r="F486" s="242" t="s">
        <v>5019</v>
      </c>
      <c r="G486" s="41"/>
      <c r="H486" s="41"/>
      <c r="I486" s="243"/>
      <c r="J486" s="41"/>
      <c r="K486" s="41"/>
      <c r="L486" s="45"/>
      <c r="M486" s="244"/>
      <c r="N486" s="245"/>
      <c r="O486" s="92"/>
      <c r="P486" s="92"/>
      <c r="Q486" s="92"/>
      <c r="R486" s="92"/>
      <c r="S486" s="92"/>
      <c r="T486" s="93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178</v>
      </c>
      <c r="AU486" s="18" t="s">
        <v>86</v>
      </c>
    </row>
    <row r="487" spans="1:65" s="2" customFormat="1" ht="49.05" customHeight="1">
      <c r="A487" s="39"/>
      <c r="B487" s="40"/>
      <c r="C487" s="228" t="s">
        <v>2043</v>
      </c>
      <c r="D487" s="228" t="s">
        <v>171</v>
      </c>
      <c r="E487" s="229" t="s">
        <v>5020</v>
      </c>
      <c r="F487" s="230" t="s">
        <v>5021</v>
      </c>
      <c r="G487" s="231" t="s">
        <v>3661</v>
      </c>
      <c r="H487" s="232">
        <v>9</v>
      </c>
      <c r="I487" s="233"/>
      <c r="J487" s="234">
        <f>ROUND(I487*H487,2)</f>
        <v>0</v>
      </c>
      <c r="K487" s="230" t="s">
        <v>1</v>
      </c>
      <c r="L487" s="45"/>
      <c r="M487" s="235" t="s">
        <v>1</v>
      </c>
      <c r="N487" s="236" t="s">
        <v>42</v>
      </c>
      <c r="O487" s="92"/>
      <c r="P487" s="237">
        <f>O487*H487</f>
        <v>0</v>
      </c>
      <c r="Q487" s="237">
        <v>0</v>
      </c>
      <c r="R487" s="237">
        <f>Q487*H487</f>
        <v>0</v>
      </c>
      <c r="S487" s="237">
        <v>0</v>
      </c>
      <c r="T487" s="238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39" t="s">
        <v>189</v>
      </c>
      <c r="AT487" s="239" t="s">
        <v>171</v>
      </c>
      <c r="AU487" s="239" t="s">
        <v>86</v>
      </c>
      <c r="AY487" s="18" t="s">
        <v>168</v>
      </c>
      <c r="BE487" s="240">
        <f>IF(N487="základní",J487,0)</f>
        <v>0</v>
      </c>
      <c r="BF487" s="240">
        <f>IF(N487="snížená",J487,0)</f>
        <v>0</v>
      </c>
      <c r="BG487" s="240">
        <f>IF(N487="zákl. přenesená",J487,0)</f>
        <v>0</v>
      </c>
      <c r="BH487" s="240">
        <f>IF(N487="sníž. přenesená",J487,0)</f>
        <v>0</v>
      </c>
      <c r="BI487" s="240">
        <f>IF(N487="nulová",J487,0)</f>
        <v>0</v>
      </c>
      <c r="BJ487" s="18" t="s">
        <v>84</v>
      </c>
      <c r="BK487" s="240">
        <f>ROUND(I487*H487,2)</f>
        <v>0</v>
      </c>
      <c r="BL487" s="18" t="s">
        <v>189</v>
      </c>
      <c r="BM487" s="239" t="s">
        <v>2832</v>
      </c>
    </row>
    <row r="488" spans="1:47" s="2" customFormat="1" ht="12">
      <c r="A488" s="39"/>
      <c r="B488" s="40"/>
      <c r="C488" s="41"/>
      <c r="D488" s="241" t="s">
        <v>178</v>
      </c>
      <c r="E488" s="41"/>
      <c r="F488" s="242" t="s">
        <v>5022</v>
      </c>
      <c r="G488" s="41"/>
      <c r="H488" s="41"/>
      <c r="I488" s="243"/>
      <c r="J488" s="41"/>
      <c r="K488" s="41"/>
      <c r="L488" s="45"/>
      <c r="M488" s="244"/>
      <c r="N488" s="245"/>
      <c r="O488" s="92"/>
      <c r="P488" s="92"/>
      <c r="Q488" s="92"/>
      <c r="R488" s="92"/>
      <c r="S488" s="92"/>
      <c r="T488" s="93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178</v>
      </c>
      <c r="AU488" s="18" t="s">
        <v>86</v>
      </c>
    </row>
    <row r="489" spans="1:65" s="2" customFormat="1" ht="24.15" customHeight="1">
      <c r="A489" s="39"/>
      <c r="B489" s="40"/>
      <c r="C489" s="228" t="s">
        <v>2049</v>
      </c>
      <c r="D489" s="228" t="s">
        <v>171</v>
      </c>
      <c r="E489" s="229" t="s">
        <v>5023</v>
      </c>
      <c r="F489" s="230" t="s">
        <v>5024</v>
      </c>
      <c r="G489" s="231" t="s">
        <v>174</v>
      </c>
      <c r="H489" s="232">
        <v>1</v>
      </c>
      <c r="I489" s="233"/>
      <c r="J489" s="234">
        <f>ROUND(I489*H489,2)</f>
        <v>0</v>
      </c>
      <c r="K489" s="230" t="s">
        <v>1</v>
      </c>
      <c r="L489" s="45"/>
      <c r="M489" s="235" t="s">
        <v>1</v>
      </c>
      <c r="N489" s="236" t="s">
        <v>42</v>
      </c>
      <c r="O489" s="92"/>
      <c r="P489" s="237">
        <f>O489*H489</f>
        <v>0</v>
      </c>
      <c r="Q489" s="237">
        <v>0</v>
      </c>
      <c r="R489" s="237">
        <f>Q489*H489</f>
        <v>0</v>
      </c>
      <c r="S489" s="237">
        <v>0</v>
      </c>
      <c r="T489" s="238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39" t="s">
        <v>189</v>
      </c>
      <c r="AT489" s="239" t="s">
        <v>171</v>
      </c>
      <c r="AU489" s="239" t="s">
        <v>86</v>
      </c>
      <c r="AY489" s="18" t="s">
        <v>168</v>
      </c>
      <c r="BE489" s="240">
        <f>IF(N489="základní",J489,0)</f>
        <v>0</v>
      </c>
      <c r="BF489" s="240">
        <f>IF(N489="snížená",J489,0)</f>
        <v>0</v>
      </c>
      <c r="BG489" s="240">
        <f>IF(N489="zákl. přenesená",J489,0)</f>
        <v>0</v>
      </c>
      <c r="BH489" s="240">
        <f>IF(N489="sníž. přenesená",J489,0)</f>
        <v>0</v>
      </c>
      <c r="BI489" s="240">
        <f>IF(N489="nulová",J489,0)</f>
        <v>0</v>
      </c>
      <c r="BJ489" s="18" t="s">
        <v>84</v>
      </c>
      <c r="BK489" s="240">
        <f>ROUND(I489*H489,2)</f>
        <v>0</v>
      </c>
      <c r="BL489" s="18" t="s">
        <v>189</v>
      </c>
      <c r="BM489" s="239" t="s">
        <v>2840</v>
      </c>
    </row>
    <row r="490" spans="1:47" s="2" customFormat="1" ht="12">
      <c r="A490" s="39"/>
      <c r="B490" s="40"/>
      <c r="C490" s="41"/>
      <c r="D490" s="241" t="s">
        <v>178</v>
      </c>
      <c r="E490" s="41"/>
      <c r="F490" s="242" t="s">
        <v>5025</v>
      </c>
      <c r="G490" s="41"/>
      <c r="H490" s="41"/>
      <c r="I490" s="243"/>
      <c r="J490" s="41"/>
      <c r="K490" s="41"/>
      <c r="L490" s="45"/>
      <c r="M490" s="246"/>
      <c r="N490" s="247"/>
      <c r="O490" s="248"/>
      <c r="P490" s="248"/>
      <c r="Q490" s="248"/>
      <c r="R490" s="248"/>
      <c r="S490" s="248"/>
      <c r="T490" s="24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178</v>
      </c>
      <c r="AU490" s="18" t="s">
        <v>86</v>
      </c>
    </row>
    <row r="491" spans="1:31" s="2" customFormat="1" ht="6.95" customHeight="1">
      <c r="A491" s="39"/>
      <c r="B491" s="67"/>
      <c r="C491" s="68"/>
      <c r="D491" s="68"/>
      <c r="E491" s="68"/>
      <c r="F491" s="68"/>
      <c r="G491" s="68"/>
      <c r="H491" s="68"/>
      <c r="I491" s="68"/>
      <c r="J491" s="68"/>
      <c r="K491" s="68"/>
      <c r="L491" s="45"/>
      <c r="M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</row>
  </sheetData>
  <sheetProtection password="CC35" sheet="1" objects="1" scenarios="1" formatColumns="0" formatRows="0" autoFilter="0"/>
  <autoFilter ref="C138:K49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7:H127"/>
    <mergeCell ref="E129:H129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Kasperova</dc:creator>
  <cp:keywords/>
  <dc:description/>
  <cp:lastModifiedBy>Lenka Kasperova</cp:lastModifiedBy>
  <dcterms:created xsi:type="dcterms:W3CDTF">2022-11-14T07:19:48Z</dcterms:created>
  <dcterms:modified xsi:type="dcterms:W3CDTF">2022-11-14T07:20:42Z</dcterms:modified>
  <cp:category/>
  <cp:version/>
  <cp:contentType/>
  <cp:contentStatus/>
</cp:coreProperties>
</file>